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A34DFD16-9345-4EF7-91DE-BAB85EC9F19D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0" i="48" l="1"/>
  <c r="I339" i="48"/>
  <c r="H339" i="48"/>
  <c r="L340" i="48"/>
  <c r="H340" i="48"/>
  <c r="I263" i="48" l="1"/>
  <c r="H263" i="48"/>
  <c r="I265" i="48"/>
  <c r="J265" i="48" s="1"/>
  <c r="H265" i="48"/>
  <c r="I264" i="48"/>
  <c r="H264" i="48"/>
  <c r="F122" i="48" l="1"/>
  <c r="F125" i="48" s="1"/>
  <c r="I378" i="48"/>
  <c r="H378" i="48"/>
  <c r="I377" i="48"/>
  <c r="H377" i="48"/>
  <c r="I376" i="48"/>
  <c r="H376" i="48"/>
  <c r="I375" i="48"/>
  <c r="H375" i="48"/>
  <c r="I374" i="48"/>
  <c r="H374" i="48"/>
  <c r="I373" i="48"/>
  <c r="H373" i="48"/>
  <c r="I372" i="48"/>
  <c r="H372" i="48"/>
  <c r="I371" i="48"/>
  <c r="H371" i="48"/>
  <c r="K378" i="48" l="1"/>
  <c r="J378" i="48"/>
  <c r="K377" i="48"/>
  <c r="J377" i="48"/>
  <c r="K376" i="48"/>
  <c r="J376" i="48"/>
  <c r="K375" i="48"/>
  <c r="J375" i="48"/>
  <c r="K374" i="48"/>
  <c r="J374" i="48"/>
  <c r="K373" i="48"/>
  <c r="J373" i="48"/>
  <c r="K372" i="48"/>
  <c r="J372" i="48"/>
  <c r="K371" i="48"/>
  <c r="J371" i="48"/>
  <c r="F295" i="48"/>
  <c r="E295" i="48"/>
  <c r="D295" i="48"/>
  <c r="C295" i="48"/>
  <c r="B295" i="48"/>
  <c r="F281" i="48" l="1"/>
  <c r="E281" i="48"/>
  <c r="D281" i="48"/>
  <c r="C281" i="48"/>
  <c r="B281" i="48"/>
  <c r="I260" i="48"/>
  <c r="H260" i="48"/>
  <c r="B16" i="47"/>
  <c r="C25" i="47"/>
  <c r="C27" i="47" s="1"/>
  <c r="B25" i="47"/>
  <c r="B27" i="47" s="1"/>
  <c r="J260" i="48" l="1"/>
  <c r="G25" i="47"/>
  <c r="G27" i="47" s="1"/>
  <c r="F25" i="47"/>
  <c r="F27" i="47" s="1"/>
  <c r="D16" i="47"/>
  <c r="H5" i="47"/>
  <c r="G5" i="47"/>
  <c r="K340" i="48" l="1"/>
  <c r="I259" i="48" l="1"/>
  <c r="H259" i="48"/>
  <c r="H25" i="47" l="1"/>
  <c r="L25" i="47" s="1"/>
  <c r="E16" i="47"/>
  <c r="M24" i="47" l="1"/>
  <c r="L22" i="47"/>
  <c r="H273" i="48" l="1"/>
  <c r="L271" i="48"/>
  <c r="J271" i="48"/>
  <c r="F288" i="48"/>
  <c r="E288" i="48"/>
  <c r="D288" i="48"/>
  <c r="C288" i="48"/>
  <c r="B288" i="48"/>
  <c r="M22" i="47"/>
  <c r="K26" i="47"/>
  <c r="J26" i="47"/>
  <c r="K24" i="47"/>
  <c r="J24" i="47"/>
  <c r="K23" i="47"/>
  <c r="J23" i="47"/>
  <c r="J22" i="47"/>
  <c r="K22" i="47"/>
  <c r="F13" i="47"/>
  <c r="G14" i="47"/>
  <c r="H15" i="47"/>
  <c r="G15" i="47"/>
  <c r="G13" i="47"/>
  <c r="F15" i="47"/>
  <c r="F14" i="47"/>
  <c r="F16" i="47"/>
  <c r="F8" i="47"/>
  <c r="F7" i="47"/>
  <c r="F6" i="47"/>
  <c r="F5" i="47"/>
  <c r="G8" i="47"/>
  <c r="L339" i="48" l="1"/>
  <c r="K339" i="48"/>
  <c r="J339" i="48"/>
  <c r="J340" i="48"/>
  <c r="J25" i="47" l="1"/>
  <c r="K25" i="47"/>
  <c r="N22" i="47"/>
  <c r="E25" i="47"/>
  <c r="E27" i="47" s="1"/>
  <c r="D25" i="47"/>
  <c r="D27" i="47" s="1"/>
  <c r="C16" i="47"/>
  <c r="G16" i="47" s="1"/>
  <c r="B188" i="48" l="1"/>
  <c r="G188" i="48" l="1"/>
  <c r="F188" i="48"/>
  <c r="B126" i="48"/>
  <c r="B84" i="48"/>
  <c r="B65" i="48"/>
  <c r="G85" i="48" l="1"/>
  <c r="F85" i="48"/>
  <c r="F127" i="48"/>
  <c r="E126" i="48"/>
  <c r="E127" i="48"/>
  <c r="F126" i="48"/>
  <c r="F84" i="48"/>
  <c r="G84" i="48"/>
  <c r="N23" i="47"/>
  <c r="M26" i="47"/>
  <c r="H13" i="47"/>
  <c r="H8" i="47"/>
  <c r="B232" i="48" l="1"/>
  <c r="B207" i="48"/>
  <c r="B181" i="48"/>
  <c r="D142" i="48"/>
  <c r="C142" i="48"/>
  <c r="B142" i="48" l="1"/>
  <c r="H14" i="47"/>
  <c r="B381" i="48" l="1"/>
  <c r="J272" i="48" l="1"/>
  <c r="H271" i="48"/>
  <c r="N273" i="48" l="1"/>
  <c r="O273" i="48" s="1"/>
  <c r="N272" i="48"/>
  <c r="O272" i="48" s="1"/>
  <c r="N271" i="48"/>
  <c r="O271" i="48" s="1"/>
  <c r="J273" i="48"/>
  <c r="K273" i="48" s="1"/>
  <c r="K272" i="48"/>
  <c r="K271" i="48"/>
  <c r="G6" i="47" l="1"/>
  <c r="H6" i="47"/>
  <c r="G7" i="47"/>
  <c r="H7" i="47"/>
  <c r="H16" i="47" l="1"/>
  <c r="I25" i="47" l="1"/>
  <c r="M25" i="47" l="1"/>
  <c r="B227" i="48"/>
  <c r="B202" i="48"/>
  <c r="B176" i="48"/>
  <c r="D137" i="48"/>
  <c r="C137" i="48"/>
  <c r="B137" i="48" l="1"/>
  <c r="L26" i="47"/>
  <c r="L24" i="47"/>
  <c r="M23" i="47"/>
  <c r="L23" i="47"/>
  <c r="L273" i="48" l="1"/>
  <c r="M273" i="48" s="1"/>
  <c r="L272" i="48"/>
  <c r="M272" i="48" s="1"/>
  <c r="M271" i="48"/>
  <c r="I273" i="48"/>
  <c r="H272" i="48"/>
  <c r="I272" i="48" s="1"/>
  <c r="I271" i="48"/>
  <c r="C381" i="48" l="1"/>
  <c r="D23" i="48"/>
  <c r="C23" i="48"/>
  <c r="G339" i="48"/>
  <c r="B23" i="48" l="1"/>
  <c r="M23" i="48" s="1"/>
  <c r="N23" i="48" l="1"/>
  <c r="D9" i="48"/>
  <c r="C9" i="48"/>
  <c r="B9" i="48" l="1"/>
  <c r="D133" i="48" l="1"/>
  <c r="C133" i="48"/>
  <c r="B133" i="48" l="1"/>
  <c r="D132" i="48" l="1"/>
  <c r="C132" i="48"/>
  <c r="B49" i="48"/>
  <c r="B132" i="48" l="1"/>
  <c r="E274" i="48" l="1"/>
  <c r="D274" i="48"/>
  <c r="C274" i="48"/>
  <c r="N274" i="48" l="1"/>
  <c r="O274" i="48" s="1"/>
  <c r="L274" i="48"/>
  <c r="M274" i="48" s="1"/>
  <c r="B274" i="48"/>
  <c r="J274" i="48" s="1"/>
  <c r="K274" i="48" s="1"/>
  <c r="F274" i="48"/>
  <c r="B379" i="48"/>
  <c r="C379" i="48"/>
  <c r="C380" i="48" s="1"/>
  <c r="D379" i="48"/>
  <c r="F379" i="48"/>
  <c r="D381" i="48"/>
  <c r="F381" i="48"/>
  <c r="I381" i="48" l="1"/>
  <c r="K381" i="48"/>
  <c r="I379" i="48"/>
  <c r="K379" i="48"/>
  <c r="H274" i="48"/>
  <c r="I274" i="48" s="1"/>
  <c r="B380" i="48"/>
  <c r="H27" i="47"/>
  <c r="F380" i="48"/>
  <c r="D380" i="48"/>
  <c r="E379" i="48"/>
  <c r="E381" i="48"/>
  <c r="H381" i="48" l="1"/>
  <c r="J381" i="48"/>
  <c r="I380" i="48"/>
  <c r="K380" i="48"/>
  <c r="H379" i="48"/>
  <c r="J379" i="48"/>
  <c r="L27" i="47"/>
  <c r="K27" i="47"/>
  <c r="J27" i="47"/>
  <c r="M27" i="47"/>
  <c r="E380" i="48"/>
  <c r="H380" i="48" l="1"/>
  <c r="J380" i="48"/>
  <c r="B239" i="48"/>
  <c r="B214" i="48"/>
  <c r="G214" i="48" s="1"/>
  <c r="G240" i="48" l="1"/>
  <c r="G239" i="48"/>
  <c r="F239" i="48"/>
  <c r="F214" i="48"/>
  <c r="D149" i="48"/>
  <c r="C149" i="48"/>
  <c r="B108" i="48"/>
  <c r="B66" i="48"/>
  <c r="D131" i="48"/>
  <c r="C131" i="48"/>
  <c r="B47" i="48"/>
  <c r="D5" i="48"/>
  <c r="C5" i="48"/>
  <c r="B149" i="48" l="1"/>
  <c r="B5" i="48"/>
  <c r="B131" i="48"/>
  <c r="M149" i="48" l="1"/>
  <c r="N149" i="48"/>
  <c r="N24" i="47"/>
  <c r="I27" i="47" l="1"/>
  <c r="N25" i="47"/>
  <c r="N27" i="47" l="1"/>
</calcChain>
</file>

<file path=xl/sharedStrings.xml><?xml version="1.0" encoding="utf-8"?>
<sst xmlns="http://schemas.openxmlformats.org/spreadsheetml/2006/main" count="323" uniqueCount="130">
  <si>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</si>
  <si>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</si>
  <si>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</si>
  <si>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</si>
  <si>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</si>
  <si>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</si>
  <si>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</si>
  <si>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</si>
  <si>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</si>
  <si>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</si>
  <si>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</si>
  <si>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</si>
  <si>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</si>
  <si>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</si>
  <si>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</si>
  <si>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</si>
  <si>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</si>
  <si>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</si>
  <si>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</si>
  <si>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</si>
  <si>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</si>
  <si>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</si>
  <si>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</si>
  <si>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</si>
  <si>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</si>
  <si>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</si>
  <si>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</si>
  <si>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</si>
  <si>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</si>
  <si>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</si>
  <si>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</si>
  <si>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</si>
  <si>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</si>
  <si>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</si>
  <si>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</si>
  <si>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</si>
  <si>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</si>
  <si>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</si>
  <si>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</si>
  <si>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</si>
  <si>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</si>
  <si>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</si>
  <si>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</si>
  <si>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</si>
  <si>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</si>
  <si>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</si>
  <si>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</si>
  <si>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</si>
  <si>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</si>
  <si>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</si>
  <si>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</si>
  <si>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</si>
  <si>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</si>
  <si>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</si>
  <si>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</si>
  <si>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</si>
  <si>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</si>
  <si>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</si>
  <si>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</si>
  <si>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</si>
  <si>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</si>
  <si>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</si>
  <si>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</si>
  <si>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</si>
  <si>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</si>
  <si>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</si>
  <si>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</si>
  <si>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</si>
  <si>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</si>
  <si>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</si>
  <si>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</si>
  <si>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</si>
  <si>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</si>
  <si>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</si>
  <si>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</si>
  <si>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</si>
  <si>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</si>
  <si>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</si>
  <si>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</si>
  <si>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</si>
  <si>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</si>
  <si>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</si>
  <si>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</si>
  <si>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</si>
  <si>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</si>
  <si>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</si>
  <si>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</si>
  <si>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</si>
  <si>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</si>
  <si>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</si>
  <si>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</si>
  <si>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</si>
  <si>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</si>
  <si>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</si>
  <si>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</si>
  <si>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</si>
  <si>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>1 кв. 2024</t>
  </si>
  <si>
    <t>2 кв. 2024</t>
  </si>
  <si>
    <t>3 кв. 2024</t>
  </si>
  <si>
    <t>Професійні*</t>
  </si>
  <si>
    <t>* Без урахування двох фондів, що ліквідуються.</t>
  </si>
  <si>
    <t>Професійні**</t>
  </si>
  <si>
    <t>* Без урахування корпоративного пенсійного фонду НБУ. ** Без урахування двох фондів, що ліквідуються.</t>
  </si>
  <si>
    <t>4 кв. 2024</t>
  </si>
  <si>
    <t>Облігації місцевих позик</t>
  </si>
  <si>
    <t>Зміна за рік</t>
  </si>
  <si>
    <t>Зміна за рік, млн грн</t>
  </si>
  <si>
    <t>за рік</t>
  </si>
  <si>
    <t>1 кв. 2025</t>
  </si>
  <si>
    <t>Зміна з початку 2025 року</t>
  </si>
  <si>
    <t>2 кв. 2025</t>
  </si>
  <si>
    <t>Зміна з початку 2025 року, %</t>
  </si>
  <si>
    <t>Статистика ринку управління активами НПФ за 3-й квартал 2025 року</t>
  </si>
  <si>
    <t>Зміна за 3-й квартал 2025 року</t>
  </si>
  <si>
    <t>Зміна активів НПФ в управлінні за 3-й квартал 2025 року, %</t>
  </si>
  <si>
    <t xml:space="preserve">Cередній розмір фонду на 30.09.2025, млн грн </t>
  </si>
  <si>
    <t>Адміністрування НПФ за 3-й квартал 2025 року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</si>
  <si>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фондів, 31.12.2024 - 49-ти фондів, 31.03.2025-30.06.2025 - 48 фондів, 30.09.2025 - 46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</si>
  <si>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фондів, 30.09.2025 - 46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</si>
  <si>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фондів, 30.09.2025 - 46 фондів. **У трьох фондах, дані яких відсутні на 31.12.2023 й далі, сукупна кількість вкладників на 30.09.2023 дорівнювала 472 (0.5% від загальної).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</si>
  <si>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1-2 кв. 2025 - 48 фондів, 3 кв. 2025 - 46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</si>
  <si>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 (у т.ч. "СТИРОЛ", який ліквідується і активи якого на дату звітності близькі до "0"), 30.09.2025 - 46 фондів.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</si>
  <si>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1-2 кв. 2025 - 48 фондів, 3 кв. 2025 - 46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</si>
  <si>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фондів, 30.09.2025 - 46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</si>
  <si>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фондів, 31.12.2024 - 49-ти фондів, 31.03.2025-30.06.2025 - 48 фондів, 30.09.2025 - 46 фондів. Три фонди, дані яких відсутні на 31.12.2023 й пізніше, на 30.09.2023 мали 0.9% активів усіх НПФ, крім КНПФ НБУ).</t>
  </si>
  <si>
    <t>3 кв. 2025</t>
  </si>
  <si>
    <t>Динаміка найбільших складових пенсійних активів за 3-й кв. 2025 року та за рік</t>
  </si>
  <si>
    <t>Структура активів НПФ за видами фондів та інструментами станом на 30.09.2025</t>
  </si>
  <si>
    <t>за 3-й квартал 2025 року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</si>
  <si>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фондів, 30.09.2025 - 47 фондів (у т.ч. "СТИРОЛ", який ліквідується і активи якого на дату звітності близькі до "0"). **У трьох фондах, дані яких відсутні на 31.12.2023 й далі, сукупні пенсійні виплати на 30.09.2023 дорівнювали 11.5 млн грн (1.6% від усіх).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</si>
</sst>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₴_-;\-* #,##0.00\ _₴_-;_-* &quot;-&quot;??\ _₴_-;_-@_-"/>
    <numFmt numFmtId="165" formatCode="_-* #,##0.00_₴_-;\-* #,##0.00_₴_-;_-* &quot;-&quot;??_₴_-;_-@_-"/>
    <numFmt numFmtId="166" formatCode="_(* #,##0.00_);_(* \(#,##0.00\);_(* &quot;-&quot;??_);_(@_)"/>
    <numFmt numFmtId="167" formatCode="0.0%"/>
    <numFmt numFmtId="168" formatCode="0.0"/>
    <numFmt numFmtId="169" formatCode="&quot;$&quot;#,##0_);[Red]\(&quot;$&quot;#,##0\)"/>
    <numFmt numFmtId="170" formatCode="#,##0.0"/>
    <numFmt numFmtId="171" formatCode="_-* #,##0_₴_-;\-* #,##0_₴_-;_-* &quot;-&quot;??_₴_-;_-@_-"/>
    <numFmt numFmtId="172" formatCode="#,##0_ ;\-#,##0\ "/>
    <numFmt numFmtId="173" formatCode="_-* #,##0.0_₴_-;\-* #,##0.0_₴_-;_-* &quot;-&quot;??_₴_-;_-@_-"/>
    <numFmt numFmtId="174" formatCode="_-* #,##0.000_₴_-;\-* #,##0.000_₴_-;_-* &quot;-&quot;??_₴_-;_-@_-"/>
    <numFmt numFmtId="175" formatCode="_-* #,##0.0_₴_-;\-* #,##0.0_₴_-;_-* &quot;-&quot;?_₴_-;_-@_-"/>
    <numFmt numFmtId="176" formatCode="_-* #,##0.0\ _₴_-;\-* #,##0.0\ _₴_-;_-* &quot;-&quot;?\ _₴_-;_-@_-"/>
    <numFmt numFmtId="177" formatCode="0.000%"/>
  </numFmts>
  <fonts count="6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  <font>
      <i/>
      <sz val="9"/>
      <name val="Arial"/>
      <family val="2"/>
      <charset val="204"/>
    </font>
    <font>
      <sz val="12"/>
      <color indexed="8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7030A0"/>
      </right>
      <top style="thin">
        <color auto="1"/>
      </top>
      <bottom/>
      <diagonal/>
    </border>
    <border>
      <left/>
      <right style="thin">
        <color rgb="FF7030A0"/>
      </right>
      <top/>
      <bottom style="thin">
        <color auto="1"/>
      </bottom>
      <diagonal/>
    </border>
  </borders>
  <cellStyleXfs count="125">
    <xf numFmtId="0" fontId="0" fillId="0" borderId="0"/>
    <xf numFmtId="49" fontId="15" fillId="0" borderId="0">
      <alignment horizontal="centerContinuous" vertical="top" wrapText="1"/>
    </xf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3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21" borderId="8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12" fillId="0" borderId="0"/>
    <xf numFmtId="0" fontId="43" fillId="0" borderId="0"/>
    <xf numFmtId="0" fontId="8" fillId="0" borderId="0"/>
    <xf numFmtId="0" fontId="12" fillId="0" borderId="0"/>
    <xf numFmtId="0" fontId="8" fillId="0" borderId="0"/>
    <xf numFmtId="0" fontId="10" fillId="0" borderId="0"/>
    <xf numFmtId="0" fontId="10" fillId="0" borderId="0"/>
    <xf numFmtId="0" fontId="39" fillId="0" borderId="0"/>
    <xf numFmtId="0" fontId="21" fillId="0" borderId="0"/>
    <xf numFmtId="0" fontId="43" fillId="0" borderId="0"/>
    <xf numFmtId="0" fontId="8" fillId="0" borderId="0"/>
    <xf numFmtId="0" fontId="8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8" fillId="23" borderId="9" applyNumberFormat="0" applyFon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7" fillId="4" borderId="0" applyNumberFormat="0" applyBorder="0" applyAlignment="0" applyProtection="0"/>
    <xf numFmtId="49" fontId="15" fillId="0" borderId="11">
      <alignment horizontal="center" vertical="center" wrapText="1"/>
    </xf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46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1">
    <xf numFmtId="0" fontId="0" fillId="0" borderId="0" xfId="0"/>
    <xf numFmtId="0" fontId="8" fillId="0" borderId="0" xfId="57" applyAlignment="1">
      <alignment vertical="center"/>
    </xf>
    <xf numFmtId="3" fontId="8" fillId="0" borderId="0" xfId="57" applyNumberFormat="1" applyAlignment="1">
      <alignment vertical="center"/>
    </xf>
    <xf numFmtId="0" fontId="17" fillId="0" borderId="0" xfId="57" applyFont="1" applyAlignment="1">
      <alignment vertical="center"/>
    </xf>
    <xf numFmtId="14" fontId="9" fillId="0" borderId="0" xfId="57" applyNumberFormat="1" applyFont="1" applyAlignment="1">
      <alignment horizontal="left"/>
    </xf>
    <xf numFmtId="0" fontId="20" fillId="0" borderId="0" xfId="57" applyFont="1" applyAlignment="1">
      <alignment horizontal="left" vertical="center"/>
    </xf>
    <xf numFmtId="167" fontId="17" fillId="0" borderId="0" xfId="57" applyNumberFormat="1" applyFont="1" applyAlignment="1">
      <alignment vertical="center"/>
    </xf>
    <xf numFmtId="0" fontId="9" fillId="0" borderId="0" xfId="57" applyFont="1" applyAlignment="1">
      <alignment vertical="center"/>
    </xf>
    <xf numFmtId="0" fontId="14" fillId="0" borderId="0" xfId="57" applyFont="1" applyAlignment="1">
      <alignment horizontal="left"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170" fontId="8" fillId="0" borderId="15" xfId="57" applyNumberFormat="1" applyBorder="1" applyAlignment="1">
      <alignment vertical="center"/>
    </xf>
    <xf numFmtId="170" fontId="9" fillId="0" borderId="22" xfId="57" applyNumberFormat="1" applyFont="1" applyBorder="1" applyAlignment="1">
      <alignment vertical="center"/>
    </xf>
    <xf numFmtId="0" fontId="8" fillId="0" borderId="12" xfId="57" applyBorder="1" applyAlignment="1">
      <alignment horizontal="left" vertical="center" wrapText="1"/>
    </xf>
    <xf numFmtId="0" fontId="8" fillId="0" borderId="13" xfId="57" applyBorder="1" applyAlignment="1">
      <alignment horizontal="left" vertical="center" wrapText="1"/>
    </xf>
    <xf numFmtId="0" fontId="17" fillId="0" borderId="19" xfId="57" applyFont="1" applyBorder="1" applyAlignment="1">
      <alignment horizontal="left" vertical="center" wrapText="1"/>
    </xf>
    <xf numFmtId="167" fontId="8" fillId="0" borderId="14" xfId="57" applyNumberFormat="1" applyBorder="1" applyAlignment="1">
      <alignment vertical="center"/>
    </xf>
    <xf numFmtId="170" fontId="8" fillId="0" borderId="43" xfId="57" applyNumberFormat="1" applyBorder="1" applyAlignment="1">
      <alignment horizontal="right" vertical="center"/>
    </xf>
    <xf numFmtId="170" fontId="20" fillId="0" borderId="40" xfId="57" applyNumberFormat="1" applyFont="1" applyBorder="1" applyAlignment="1">
      <alignment horizontal="right" vertical="center"/>
    </xf>
    <xf numFmtId="0" fontId="40" fillId="0" borderId="0" xfId="57" applyFont="1" applyAlignment="1">
      <alignment vertical="center"/>
    </xf>
    <xf numFmtId="14" fontId="9" fillId="0" borderId="27" xfId="57" applyNumberFormat="1" applyFont="1" applyBorder="1" applyAlignment="1">
      <alignment horizontal="center" vertical="center" wrapText="1"/>
    </xf>
    <xf numFmtId="14" fontId="9" fillId="0" borderId="28" xfId="57" applyNumberFormat="1" applyFont="1" applyBorder="1" applyAlignment="1">
      <alignment horizontal="center" vertical="center" wrapText="1"/>
    </xf>
    <xf numFmtId="170" fontId="8" fillId="0" borderId="14" xfId="57" applyNumberFormat="1" applyBorder="1" applyAlignment="1">
      <alignment vertical="center"/>
    </xf>
    <xf numFmtId="167" fontId="8" fillId="0" borderId="30" xfId="57" applyNumberFormat="1" applyBorder="1" applyAlignment="1">
      <alignment vertical="center"/>
    </xf>
    <xf numFmtId="0" fontId="20" fillId="0" borderId="19" xfId="57" applyFont="1" applyBorder="1" applyAlignment="1">
      <alignment horizontal="left" vertical="center" wrapText="1"/>
    </xf>
    <xf numFmtId="170" fontId="20" fillId="0" borderId="20" xfId="57" applyNumberFormat="1" applyFont="1" applyBorder="1" applyAlignment="1">
      <alignment vertical="center"/>
    </xf>
    <xf numFmtId="170" fontId="20" fillId="0" borderId="22" xfId="57" applyNumberFormat="1" applyFont="1" applyBorder="1" applyAlignment="1">
      <alignment vertical="center"/>
    </xf>
    <xf numFmtId="167" fontId="20" fillId="0" borderId="20" xfId="57" applyNumberFormat="1" applyFont="1" applyBorder="1" applyAlignment="1">
      <alignment vertical="center"/>
    </xf>
    <xf numFmtId="167" fontId="20" fillId="0" borderId="34" xfId="57" applyNumberFormat="1" applyFont="1" applyBorder="1" applyAlignment="1">
      <alignment vertical="center"/>
    </xf>
    <xf numFmtId="170" fontId="9" fillId="0" borderId="15" xfId="57" applyNumberFormat="1" applyFont="1" applyBorder="1" applyAlignment="1">
      <alignment vertical="center"/>
    </xf>
    <xf numFmtId="0" fontId="8" fillId="0" borderId="23" xfId="57" applyBorder="1" applyAlignment="1">
      <alignment horizontal="left" vertical="center" wrapText="1"/>
    </xf>
    <xf numFmtId="0" fontId="8" fillId="0" borderId="24" xfId="57" applyBorder="1" applyAlignment="1">
      <alignment horizontal="left" vertical="center" wrapText="1"/>
    </xf>
    <xf numFmtId="0" fontId="9" fillId="0" borderId="19" xfId="57" applyFont="1" applyBorder="1" applyAlignment="1">
      <alignment horizontal="left" vertical="center" wrapText="1"/>
    </xf>
    <xf numFmtId="14" fontId="9" fillId="0" borderId="44" xfId="57" applyNumberFormat="1" applyFont="1" applyBorder="1" applyAlignment="1">
      <alignment horizontal="center" vertical="center" wrapText="1"/>
    </xf>
    <xf numFmtId="170" fontId="9" fillId="0" borderId="20" xfId="57" applyNumberFormat="1" applyFont="1" applyBorder="1" applyAlignment="1">
      <alignment vertical="center"/>
    </xf>
    <xf numFmtId="168" fontId="8" fillId="0" borderId="0" xfId="57" applyNumberFormat="1" applyAlignment="1">
      <alignment vertical="center"/>
    </xf>
    <xf numFmtId="170" fontId="17" fillId="0" borderId="20" xfId="57" applyNumberFormat="1" applyFont="1" applyBorder="1" applyAlignment="1">
      <alignment vertical="center"/>
    </xf>
    <xf numFmtId="14" fontId="8" fillId="0" borderId="45" xfId="57" applyNumberFormat="1" applyBorder="1" applyAlignment="1">
      <alignment horizontal="center" vertical="center" wrapText="1"/>
    </xf>
    <xf numFmtId="0" fontId="8" fillId="0" borderId="0" xfId="57" applyAlignment="1">
      <alignment horizontal="left" vertical="center"/>
    </xf>
    <xf numFmtId="0" fontId="20" fillId="0" borderId="0" xfId="57" applyFont="1" applyAlignment="1">
      <alignment horizontal="right" vertical="center"/>
    </xf>
    <xf numFmtId="0" fontId="17" fillId="0" borderId="0" xfId="57" applyFont="1" applyAlignment="1">
      <alignment horizontal="center" vertical="center"/>
    </xf>
    <xf numFmtId="167" fontId="8" fillId="0" borderId="0" xfId="86" applyNumberFormat="1" applyFont="1" applyAlignment="1">
      <alignment vertical="center"/>
    </xf>
    <xf numFmtId="167" fontId="9" fillId="0" borderId="0" xfId="86" applyNumberFormat="1" applyFont="1" applyAlignment="1">
      <alignment vertical="center"/>
    </xf>
    <xf numFmtId="0" fontId="47" fillId="0" borderId="0" xfId="31" applyFont="1" applyBorder="1" applyAlignment="1" applyProtection="1">
      <alignment vertical="center" wrapText="1"/>
    </xf>
    <xf numFmtId="0" fontId="49" fillId="0" borderId="0" xfId="57" applyFont="1" applyAlignment="1">
      <alignment horizontal="right" vertical="center"/>
    </xf>
    <xf numFmtId="0" fontId="49" fillId="0" borderId="0" xfId="57" applyFont="1" applyAlignment="1">
      <alignment vertical="center"/>
    </xf>
    <xf numFmtId="170" fontId="8" fillId="0" borderId="29" xfId="57" applyNumberFormat="1" applyBorder="1" applyAlignment="1">
      <alignment vertical="center"/>
    </xf>
    <xf numFmtId="170" fontId="20" fillId="0" borderId="33" xfId="57" applyNumberFormat="1" applyFont="1" applyBorder="1" applyAlignment="1">
      <alignment vertical="center"/>
    </xf>
    <xf numFmtId="0" fontId="45" fillId="0" borderId="47" xfId="73" applyFont="1" applyBorder="1" applyAlignment="1">
      <alignment horizontal="center" vertical="center" wrapText="1"/>
    </xf>
    <xf numFmtId="0" fontId="8" fillId="0" borderId="48" xfId="73" applyFont="1" applyBorder="1" applyAlignment="1">
      <alignment horizontal="center" vertical="center" wrapText="1"/>
    </xf>
    <xf numFmtId="0" fontId="8" fillId="0" borderId="49" xfId="73" applyFont="1" applyBorder="1" applyAlignment="1">
      <alignment horizontal="center" vertical="center" wrapText="1"/>
    </xf>
    <xf numFmtId="0" fontId="8" fillId="0" borderId="50" xfId="73" applyFont="1" applyBorder="1" applyAlignment="1">
      <alignment horizontal="center" vertical="center" wrapText="1"/>
    </xf>
    <xf numFmtId="0" fontId="8" fillId="0" borderId="51" xfId="73" applyFont="1" applyBorder="1" applyAlignment="1">
      <alignment horizontal="center" vertical="center" wrapText="1"/>
    </xf>
    <xf numFmtId="0" fontId="8" fillId="0" borderId="47" xfId="73" applyFont="1" applyBorder="1" applyAlignment="1">
      <alignment horizontal="center" vertical="center" wrapText="1"/>
    </xf>
    <xf numFmtId="0" fontId="6" fillId="0" borderId="0" xfId="73"/>
    <xf numFmtId="0" fontId="48" fillId="0" borderId="0" xfId="73" applyFont="1"/>
    <xf numFmtId="2" fontId="6" fillId="0" borderId="0" xfId="73" applyNumberFormat="1"/>
    <xf numFmtId="0" fontId="45" fillId="0" borderId="49" xfId="73" applyFont="1" applyBorder="1" applyAlignment="1">
      <alignment horizontal="center" vertical="center" wrapText="1"/>
    </xf>
    <xf numFmtId="0" fontId="45" fillId="0" borderId="59" xfId="73" applyFont="1" applyBorder="1" applyAlignment="1">
      <alignment horizontal="center" vertical="center" wrapText="1"/>
    </xf>
    <xf numFmtId="14" fontId="9" fillId="0" borderId="61" xfId="73" applyNumberFormat="1" applyFont="1" applyBorder="1" applyAlignment="1">
      <alignment horizontal="center" vertical="center"/>
    </xf>
    <xf numFmtId="0" fontId="9" fillId="0" borderId="51" xfId="73" applyFont="1" applyBorder="1" applyAlignment="1">
      <alignment horizontal="center" vertical="center" wrapText="1"/>
    </xf>
    <xf numFmtId="0" fontId="9" fillId="0" borderId="52" xfId="73" applyFont="1" applyBorder="1" applyAlignment="1">
      <alignment horizontal="center" vertical="center" wrapText="1"/>
    </xf>
    <xf numFmtId="14" fontId="19" fillId="0" borderId="0" xfId="73" applyNumberFormat="1" applyFont="1" applyAlignment="1">
      <alignment vertical="center" wrapText="1"/>
    </xf>
    <xf numFmtId="0" fontId="45" fillId="0" borderId="50" xfId="73" applyFont="1" applyBorder="1" applyAlignment="1">
      <alignment horizontal="center" vertical="center" wrapText="1"/>
    </xf>
    <xf numFmtId="173" fontId="6" fillId="0" borderId="0" xfId="73" applyNumberFormat="1"/>
    <xf numFmtId="10" fontId="6" fillId="0" borderId="0" xfId="86" applyNumberFormat="1" applyFont="1"/>
    <xf numFmtId="167" fontId="9" fillId="0" borderId="0" xfId="86" applyNumberFormat="1" applyFont="1" applyFill="1" applyAlignment="1">
      <alignment horizontal="right" vertical="center"/>
    </xf>
    <xf numFmtId="173" fontId="54" fillId="0" borderId="0" xfId="81" applyNumberFormat="1" applyFont="1" applyFill="1" applyBorder="1" applyAlignment="1">
      <alignment vertical="center"/>
    </xf>
    <xf numFmtId="14" fontId="9" fillId="0" borderId="0" xfId="73" applyNumberFormat="1" applyFont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71" fontId="45" fillId="0" borderId="97" xfId="81" applyNumberFormat="1" applyFont="1" applyBorder="1" applyAlignment="1">
      <alignment vertical="center"/>
    </xf>
    <xf numFmtId="171" fontId="45" fillId="0" borderId="98" xfId="81" applyNumberFormat="1" applyFont="1" applyBorder="1" applyAlignment="1">
      <alignment vertical="center"/>
    </xf>
    <xf numFmtId="171" fontId="45" fillId="0" borderId="99" xfId="81" applyNumberFormat="1" applyFont="1" applyBorder="1" applyAlignment="1">
      <alignment vertical="center"/>
    </xf>
    <xf numFmtId="171" fontId="0" fillId="0" borderId="100" xfId="81" applyNumberFormat="1" applyFont="1" applyBorder="1" applyAlignment="1">
      <alignment vertical="center"/>
    </xf>
    <xf numFmtId="171" fontId="0" fillId="0" borderId="101" xfId="81" applyNumberFormat="1" applyFont="1" applyBorder="1" applyAlignment="1">
      <alignment vertical="center"/>
    </xf>
    <xf numFmtId="171" fontId="0" fillId="0" borderId="102" xfId="81" applyNumberFormat="1" applyFont="1" applyBorder="1" applyAlignment="1">
      <alignment vertical="center"/>
    </xf>
    <xf numFmtId="171" fontId="0" fillId="0" borderId="98" xfId="81" applyNumberFormat="1" applyFont="1" applyBorder="1" applyAlignment="1">
      <alignment vertical="center"/>
    </xf>
    <xf numFmtId="171" fontId="0" fillId="0" borderId="99" xfId="81" applyNumberFormat="1" applyFont="1" applyBorder="1" applyAlignment="1">
      <alignment vertical="center"/>
    </xf>
    <xf numFmtId="173" fontId="45" fillId="0" borderId="91" xfId="81" applyNumberFormat="1" applyFont="1" applyBorder="1" applyAlignment="1">
      <alignment vertical="center"/>
    </xf>
    <xf numFmtId="14" fontId="9" fillId="0" borderId="106" xfId="73" applyNumberFormat="1" applyFont="1" applyBorder="1" applyAlignment="1">
      <alignment horizontal="center" vertical="center"/>
    </xf>
    <xf numFmtId="173" fontId="45" fillId="0" borderId="107" xfId="81" applyNumberFormat="1" applyFont="1" applyBorder="1" applyAlignment="1">
      <alignment vertical="center"/>
    </xf>
    <xf numFmtId="173" fontId="6" fillId="0" borderId="108" xfId="81" applyNumberFormat="1" applyFont="1" applyBorder="1" applyAlignment="1">
      <alignment vertical="center"/>
    </xf>
    <xf numFmtId="170" fontId="45" fillId="0" borderId="0" xfId="31" applyNumberFormat="1" applyFont="1" applyFill="1" applyBorder="1" applyAlignment="1" applyProtection="1">
      <alignment vertical="center" wrapText="1"/>
    </xf>
    <xf numFmtId="165" fontId="9" fillId="0" borderId="0" xfId="87" applyFont="1" applyAlignment="1">
      <alignment vertical="center"/>
    </xf>
    <xf numFmtId="167" fontId="8" fillId="0" borderId="0" xfId="86" applyNumberFormat="1" applyFont="1" applyAlignment="1">
      <alignment horizontal="left"/>
    </xf>
    <xf numFmtId="167" fontId="8" fillId="0" borderId="0" xfId="86" applyNumberFormat="1" applyFont="1" applyFill="1" applyAlignment="1">
      <alignment horizontal="right" vertical="center"/>
    </xf>
    <xf numFmtId="173" fontId="45" fillId="0" borderId="80" xfId="81" applyNumberFormat="1" applyFont="1" applyBorder="1" applyAlignment="1">
      <alignment vertical="center"/>
    </xf>
    <xf numFmtId="14" fontId="9" fillId="0" borderId="111" xfId="73" applyNumberFormat="1" applyFont="1" applyBorder="1" applyAlignment="1">
      <alignment horizontal="center" vertical="center"/>
    </xf>
    <xf numFmtId="173" fontId="45" fillId="0" borderId="97" xfId="81" applyNumberFormat="1" applyFont="1" applyBorder="1" applyAlignment="1">
      <alignment vertical="center"/>
    </xf>
    <xf numFmtId="173" fontId="6" fillId="0" borderId="98" xfId="81" applyNumberFormat="1" applyFont="1" applyBorder="1" applyAlignment="1">
      <alignment vertical="center"/>
    </xf>
    <xf numFmtId="173" fontId="6" fillId="0" borderId="84" xfId="81" applyNumberFormat="1" applyFont="1" applyBorder="1" applyAlignment="1">
      <alignment vertical="center"/>
    </xf>
    <xf numFmtId="0" fontId="8" fillId="0" borderId="52" xfId="73" applyFont="1" applyBorder="1" applyAlignment="1">
      <alignment horizontal="center" vertical="center" wrapText="1"/>
    </xf>
    <xf numFmtId="173" fontId="6" fillId="0" borderId="112" xfId="81" applyNumberFormat="1" applyFont="1" applyBorder="1" applyAlignment="1">
      <alignment vertical="center"/>
    </xf>
    <xf numFmtId="173" fontId="45" fillId="0" borderId="60" xfId="81" applyNumberFormat="1" applyFont="1" applyFill="1" applyBorder="1" applyAlignment="1">
      <alignment vertical="center"/>
    </xf>
    <xf numFmtId="173" fontId="0" fillId="0" borderId="82" xfId="81" applyNumberFormat="1" applyFont="1" applyBorder="1" applyAlignment="1">
      <alignment vertical="center"/>
    </xf>
    <xf numFmtId="173" fontId="0" fillId="0" borderId="68" xfId="81" applyNumberFormat="1" applyFont="1" applyBorder="1" applyAlignment="1">
      <alignment vertical="center"/>
    </xf>
    <xf numFmtId="173" fontId="0" fillId="0" borderId="69" xfId="81" applyNumberFormat="1" applyFont="1" applyBorder="1" applyAlignment="1">
      <alignment vertical="center"/>
    </xf>
    <xf numFmtId="165" fontId="6" fillId="0" borderId="0" xfId="73" applyNumberFormat="1"/>
    <xf numFmtId="174" fontId="6" fillId="0" borderId="0" xfId="73" applyNumberFormat="1"/>
    <xf numFmtId="173" fontId="0" fillId="0" borderId="83" xfId="81" applyNumberFormat="1" applyFont="1" applyBorder="1" applyAlignment="1">
      <alignment vertical="center"/>
    </xf>
    <xf numFmtId="173" fontId="0" fillId="0" borderId="81" xfId="81" applyNumberFormat="1" applyFont="1" applyBorder="1" applyAlignment="1">
      <alignment vertical="center"/>
    </xf>
    <xf numFmtId="173" fontId="45" fillId="0" borderId="81" xfId="81" applyNumberFormat="1" applyFont="1" applyBorder="1" applyAlignment="1">
      <alignment vertical="center"/>
    </xf>
    <xf numFmtId="173" fontId="45" fillId="0" borderId="69" xfId="81" applyNumberFormat="1" applyFont="1" applyBorder="1" applyAlignment="1">
      <alignment vertical="center"/>
    </xf>
    <xf numFmtId="173" fontId="45" fillId="0" borderId="60" xfId="81" applyNumberFormat="1" applyFont="1" applyBorder="1" applyAlignment="1">
      <alignment vertical="center"/>
    </xf>
    <xf numFmtId="173" fontId="45" fillId="0" borderId="56" xfId="81" applyNumberFormat="1" applyFont="1" applyBorder="1" applyAlignment="1">
      <alignment vertical="center"/>
    </xf>
    <xf numFmtId="173" fontId="45" fillId="0" borderId="58" xfId="81" applyNumberFormat="1" applyFont="1" applyBorder="1" applyAlignment="1">
      <alignment vertical="center"/>
    </xf>
    <xf numFmtId="14" fontId="9" fillId="0" borderId="114" xfId="73" applyNumberFormat="1" applyFont="1" applyBorder="1" applyAlignment="1">
      <alignment horizontal="center" vertical="center"/>
    </xf>
    <xf numFmtId="171" fontId="45" fillId="0" borderId="115" xfId="81" applyNumberFormat="1" applyFont="1" applyBorder="1" applyAlignment="1">
      <alignment horizontal="right" vertical="center"/>
    </xf>
    <xf numFmtId="171" fontId="6" fillId="0" borderId="115" xfId="81" applyNumberFormat="1" applyFont="1" applyFill="1" applyBorder="1" applyAlignment="1">
      <alignment horizontal="right" vertical="center"/>
    </xf>
    <xf numFmtId="171" fontId="6" fillId="0" borderId="116" xfId="81" applyNumberFormat="1" applyFont="1" applyFill="1" applyBorder="1" applyAlignment="1">
      <alignment horizontal="right" vertical="center"/>
    </xf>
    <xf numFmtId="173" fontId="0" fillId="0" borderId="115" xfId="81" applyNumberFormat="1" applyFont="1" applyBorder="1" applyAlignment="1">
      <alignment vertical="center"/>
    </xf>
    <xf numFmtId="173" fontId="0" fillId="0" borderId="116" xfId="81" applyNumberFormat="1" applyFont="1" applyBorder="1" applyAlignment="1">
      <alignment vertical="center"/>
    </xf>
    <xf numFmtId="170" fontId="8" fillId="0" borderId="119" xfId="57" applyNumberFormat="1" applyBorder="1" applyAlignment="1">
      <alignment horizontal="right" vertical="center"/>
    </xf>
    <xf numFmtId="170" fontId="8" fillId="0" borderId="116" xfId="57" applyNumberFormat="1" applyBorder="1" applyAlignment="1">
      <alignment horizontal="right" vertical="center"/>
    </xf>
    <xf numFmtId="170" fontId="17" fillId="0" borderId="122" xfId="57" applyNumberFormat="1" applyFont="1" applyBorder="1" applyAlignment="1">
      <alignment horizontal="right" vertical="center"/>
    </xf>
    <xf numFmtId="0" fontId="59" fillId="0" borderId="0" xfId="31" applyFont="1" applyBorder="1" applyAlignment="1" applyProtection="1">
      <alignment vertical="center" wrapText="1"/>
    </xf>
    <xf numFmtId="170" fontId="8" fillId="0" borderId="0" xfId="57" applyNumberFormat="1" applyAlignment="1">
      <alignment vertical="center"/>
    </xf>
    <xf numFmtId="10" fontId="40" fillId="0" borderId="0" xfId="86" applyNumberFormat="1" applyFont="1" applyBorder="1" applyAlignment="1">
      <alignment vertical="center"/>
    </xf>
    <xf numFmtId="171" fontId="45" fillId="0" borderId="115" xfId="81" applyNumberFormat="1" applyFont="1" applyBorder="1" applyAlignment="1">
      <alignment vertical="center"/>
    </xf>
    <xf numFmtId="171" fontId="0" fillId="0" borderId="115" xfId="81" applyNumberFormat="1" applyFont="1" applyBorder="1" applyAlignment="1">
      <alignment vertical="center"/>
    </xf>
    <xf numFmtId="171" fontId="0" fillId="0" borderId="116" xfId="81" applyNumberFormat="1" applyFont="1" applyBorder="1" applyAlignment="1">
      <alignment vertical="center"/>
    </xf>
    <xf numFmtId="172" fontId="0" fillId="0" borderId="115" xfId="81" applyNumberFormat="1" applyFont="1" applyBorder="1" applyAlignment="1">
      <alignment horizontal="right" vertical="center" indent="1"/>
    </xf>
    <xf numFmtId="171" fontId="6" fillId="0" borderId="115" xfId="81" applyNumberFormat="1" applyFont="1" applyBorder="1" applyAlignment="1">
      <alignment horizontal="right" vertical="center"/>
    </xf>
    <xf numFmtId="171" fontId="6" fillId="0" borderId="116" xfId="81" applyNumberFormat="1" applyFont="1" applyBorder="1" applyAlignment="1">
      <alignment horizontal="right" vertical="center"/>
    </xf>
    <xf numFmtId="14" fontId="9" fillId="0" borderId="105" xfId="73" applyNumberFormat="1" applyFont="1" applyBorder="1" applyAlignment="1">
      <alignment horizontal="center" vertical="center"/>
    </xf>
    <xf numFmtId="10" fontId="9" fillId="0" borderId="0" xfId="86" applyNumberFormat="1" applyFont="1" applyFill="1" applyAlignment="1">
      <alignment horizontal="right" vertical="center"/>
    </xf>
    <xf numFmtId="165" fontId="8" fillId="0" borderId="0" xfId="87" applyFont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167" fontId="8" fillId="0" borderId="46" xfId="63" applyNumberFormat="1" applyFont="1" applyFill="1" applyBorder="1" applyAlignment="1">
      <alignment horizontal="right"/>
    </xf>
    <xf numFmtId="167" fontId="8" fillId="0" borderId="15" xfId="63" applyNumberFormat="1" applyFont="1" applyFill="1" applyBorder="1" applyAlignment="1">
      <alignment horizontal="right"/>
    </xf>
    <xf numFmtId="167" fontId="17" fillId="0" borderId="22" xfId="63" applyNumberFormat="1" applyFont="1" applyFill="1" applyBorder="1" applyAlignment="1">
      <alignment horizontal="right"/>
    </xf>
    <xf numFmtId="174" fontId="8" fillId="0" borderId="0" xfId="57" applyNumberFormat="1" applyAlignment="1">
      <alignment vertical="center"/>
    </xf>
    <xf numFmtId="14" fontId="19" fillId="0" borderId="0" xfId="73" applyNumberFormat="1" applyFont="1" applyAlignment="1">
      <alignment horizontal="left"/>
    </xf>
    <xf numFmtId="171" fontId="6" fillId="0" borderId="0" xfId="73" applyNumberFormat="1"/>
    <xf numFmtId="167" fontId="6" fillId="0" borderId="0" xfId="86" applyNumberFormat="1" applyFont="1"/>
    <xf numFmtId="9" fontId="54" fillId="0" borderId="0" xfId="86" applyFont="1" applyFill="1" applyBorder="1" applyAlignment="1">
      <alignment vertical="center"/>
    </xf>
    <xf numFmtId="167" fontId="54" fillId="0" borderId="0" xfId="86" applyNumberFormat="1" applyFont="1" applyFill="1" applyBorder="1" applyAlignment="1">
      <alignment vertical="center"/>
    </xf>
    <xf numFmtId="14" fontId="9" fillId="0" borderId="0" xfId="57" applyNumberFormat="1" applyFont="1" applyAlignment="1">
      <alignment horizontal="center" vertical="center" wrapText="1"/>
    </xf>
    <xf numFmtId="167" fontId="8" fillId="0" borderId="0" xfId="86" applyNumberFormat="1" applyFont="1" applyFill="1" applyBorder="1" applyAlignment="1">
      <alignment horizontal="right" vertical="center"/>
    </xf>
    <xf numFmtId="167" fontId="9" fillId="0" borderId="0" xfId="86" applyNumberFormat="1" applyFont="1" applyFill="1" applyBorder="1" applyAlignment="1">
      <alignment horizontal="right" vertical="center"/>
    </xf>
    <xf numFmtId="171" fontId="45" fillId="0" borderId="91" xfId="81" applyNumberFormat="1" applyFont="1" applyFill="1" applyBorder="1" applyAlignment="1">
      <alignment vertical="center"/>
    </xf>
    <xf numFmtId="171" fontId="45" fillId="0" borderId="92" xfId="81" applyNumberFormat="1" applyFont="1" applyFill="1" applyBorder="1" applyAlignment="1">
      <alignment vertical="center"/>
    </xf>
    <xf numFmtId="171" fontId="45" fillId="0" borderId="93" xfId="81" applyNumberFormat="1" applyFont="1" applyFill="1" applyBorder="1" applyAlignment="1">
      <alignment vertical="center"/>
    </xf>
    <xf numFmtId="165" fontId="54" fillId="0" borderId="0" xfId="87" applyFont="1" applyFill="1" applyBorder="1" applyAlignment="1">
      <alignment vertical="center"/>
    </xf>
    <xf numFmtId="171" fontId="45" fillId="0" borderId="115" xfId="81" applyNumberFormat="1" applyFont="1" applyBorder="1" applyAlignment="1">
      <alignment horizontal="right" vertical="center" indent="1"/>
    </xf>
    <xf numFmtId="171" fontId="0" fillId="0" borderId="115" xfId="81" applyNumberFormat="1" applyFont="1" applyBorder="1" applyAlignment="1">
      <alignment horizontal="right" vertical="center" indent="1"/>
    </xf>
    <xf numFmtId="9" fontId="6" fillId="0" borderId="0" xfId="86" applyFont="1"/>
    <xf numFmtId="167" fontId="8" fillId="0" borderId="46" xfId="63" applyNumberFormat="1" applyFont="1" applyBorder="1" applyAlignment="1">
      <alignment horizontal="right"/>
    </xf>
    <xf numFmtId="167" fontId="8" fillId="0" borderId="14" xfId="63" applyNumberFormat="1" applyFont="1" applyBorder="1" applyAlignment="1">
      <alignment horizontal="right"/>
    </xf>
    <xf numFmtId="167" fontId="17" fillId="0" borderId="20" xfId="63" applyNumberFormat="1" applyFont="1" applyBorder="1" applyAlignment="1">
      <alignment horizontal="right"/>
    </xf>
    <xf numFmtId="171" fontId="0" fillId="0" borderId="127" xfId="81" applyNumberFormat="1" applyFont="1" applyBorder="1" applyAlignment="1">
      <alignment horizontal="right" vertical="center"/>
    </xf>
    <xf numFmtId="172" fontId="45" fillId="0" borderId="70" xfId="81" applyNumberFormat="1" applyFont="1" applyFill="1" applyBorder="1" applyAlignment="1">
      <alignment horizontal="right" vertical="center" indent="1"/>
    </xf>
    <xf numFmtId="172" fontId="0" fillId="0" borderId="70" xfId="81" applyNumberFormat="1" applyFont="1" applyFill="1" applyBorder="1" applyAlignment="1">
      <alignment horizontal="right" vertical="center" indent="1"/>
    </xf>
    <xf numFmtId="172" fontId="0" fillId="0" borderId="71" xfId="81" applyNumberFormat="1" applyFont="1" applyFill="1" applyBorder="1" applyAlignment="1">
      <alignment horizontal="right" vertical="center" indent="1"/>
    </xf>
    <xf numFmtId="172" fontId="0" fillId="0" borderId="127" xfId="81" applyNumberFormat="1" applyFont="1" applyFill="1" applyBorder="1" applyAlignment="1">
      <alignment horizontal="right" vertical="center" indent="1"/>
    </xf>
    <xf numFmtId="10" fontId="8" fillId="0" borderId="0" xfId="86" applyNumberFormat="1" applyFont="1" applyAlignment="1">
      <alignment vertical="center"/>
    </xf>
    <xf numFmtId="171" fontId="45" fillId="0" borderId="57" xfId="81" applyNumberFormat="1" applyFont="1" applyFill="1" applyBorder="1" applyAlignment="1">
      <alignment vertical="center"/>
    </xf>
    <xf numFmtId="171" fontId="45" fillId="0" borderId="73" xfId="81" applyNumberFormat="1" applyFont="1" applyFill="1" applyBorder="1" applyAlignment="1">
      <alignment horizontal="right" vertical="center"/>
    </xf>
    <xf numFmtId="171" fontId="6" fillId="0" borderId="73" xfId="81" applyNumberFormat="1" applyFont="1" applyFill="1" applyBorder="1" applyAlignment="1">
      <alignment horizontal="right" vertical="center"/>
    </xf>
    <xf numFmtId="10" fontId="45" fillId="0" borderId="0" xfId="86" applyNumberFormat="1" applyFont="1" applyFill="1"/>
    <xf numFmtId="165" fontId="6" fillId="0" borderId="0" xfId="87" applyFont="1"/>
    <xf numFmtId="165" fontId="61" fillId="0" borderId="0" xfId="87" applyFont="1" applyBorder="1" applyAlignment="1">
      <alignment vertical="center" wrapText="1"/>
    </xf>
    <xf numFmtId="10" fontId="62" fillId="0" borderId="0" xfId="86" applyNumberFormat="1" applyFont="1"/>
    <xf numFmtId="0" fontId="6" fillId="0" borderId="0" xfId="73" applyAlignment="1">
      <alignment horizontal="right"/>
    </xf>
    <xf numFmtId="0" fontId="9" fillId="0" borderId="20" xfId="57" applyFont="1" applyBorder="1" applyAlignment="1">
      <alignment horizontal="center" vertical="center" wrapText="1"/>
    </xf>
    <xf numFmtId="14" fontId="9" fillId="0" borderId="20" xfId="57" applyNumberFormat="1" applyFont="1" applyBorder="1" applyAlignment="1">
      <alignment horizontal="center" vertical="center" wrapText="1"/>
    </xf>
    <xf numFmtId="0" fontId="8" fillId="0" borderId="41" xfId="57" applyBorder="1" applyAlignment="1">
      <alignment horizontal="left" vertical="center" wrapText="1"/>
    </xf>
    <xf numFmtId="3" fontId="8" fillId="0" borderId="42" xfId="57" applyNumberFormat="1" applyBorder="1" applyAlignment="1">
      <alignment horizontal="right" vertical="center"/>
    </xf>
    <xf numFmtId="167" fontId="8" fillId="0" borderId="42" xfId="57" applyNumberFormat="1" applyBorder="1" applyAlignment="1">
      <alignment vertical="center"/>
    </xf>
    <xf numFmtId="0" fontId="20" fillId="0" borderId="31" xfId="57" applyFont="1" applyBorder="1" applyAlignment="1">
      <alignment horizontal="left" vertical="center" wrapText="1"/>
    </xf>
    <xf numFmtId="3" fontId="20" fillId="0" borderId="32" xfId="57" applyNumberFormat="1" applyFont="1" applyBorder="1" applyAlignment="1">
      <alignment horizontal="right" vertical="center"/>
    </xf>
    <xf numFmtId="167" fontId="20" fillId="0" borderId="32" xfId="57" applyNumberFormat="1" applyFont="1" applyBorder="1" applyAlignment="1">
      <alignment vertical="center"/>
    </xf>
    <xf numFmtId="3" fontId="17" fillId="0" borderId="20" xfId="57" applyNumberFormat="1" applyFont="1" applyBorder="1" applyAlignment="1">
      <alignment vertical="center"/>
    </xf>
    <xf numFmtId="167" fontId="8" fillId="0" borderId="42" xfId="57" applyNumberFormat="1" applyBorder="1" applyAlignment="1">
      <alignment horizontal="right" vertical="center"/>
    </xf>
    <xf numFmtId="0" fontId="6" fillId="0" borderId="46" xfId="57" applyFont="1" applyBorder="1" applyAlignment="1">
      <alignment vertical="center"/>
    </xf>
    <xf numFmtId="0" fontId="6" fillId="0" borderId="14" xfId="57" applyFont="1" applyBorder="1" applyAlignment="1">
      <alignment vertical="center"/>
    </xf>
    <xf numFmtId="3" fontId="18" fillId="0" borderId="20" xfId="57" applyNumberFormat="1" applyFont="1" applyBorder="1" applyAlignment="1">
      <alignment vertical="center"/>
    </xf>
    <xf numFmtId="170" fontId="6" fillId="0" borderId="42" xfId="57" applyNumberFormat="1" applyFont="1" applyBorder="1" applyAlignment="1">
      <alignment horizontal="right" vertical="center"/>
    </xf>
    <xf numFmtId="170" fontId="58" fillId="0" borderId="32" xfId="57" applyNumberFormat="1" applyFont="1" applyBorder="1" applyAlignment="1">
      <alignment horizontal="right" vertical="center"/>
    </xf>
    <xf numFmtId="0" fontId="8" fillId="0" borderId="117" xfId="57" applyBorder="1" applyAlignment="1">
      <alignment horizontal="left" vertical="center" wrapText="1"/>
    </xf>
    <xf numFmtId="170" fontId="8" fillId="0" borderId="118" xfId="57" applyNumberFormat="1" applyBorder="1" applyAlignment="1">
      <alignment vertical="center"/>
    </xf>
    <xf numFmtId="167" fontId="8" fillId="0" borderId="118" xfId="57" applyNumberFormat="1" applyBorder="1" applyAlignment="1">
      <alignment vertical="center"/>
    </xf>
    <xf numFmtId="0" fontId="8" fillId="0" borderId="114" xfId="57" applyBorder="1" applyAlignment="1">
      <alignment horizontal="left" vertical="center" wrapText="1"/>
    </xf>
    <xf numFmtId="168" fontId="8" fillId="0" borderId="115" xfId="57" applyNumberFormat="1" applyBorder="1" applyAlignment="1">
      <alignment vertical="center"/>
    </xf>
    <xf numFmtId="167" fontId="8" fillId="0" borderId="115" xfId="57" applyNumberFormat="1" applyBorder="1" applyAlignment="1">
      <alignment vertical="center"/>
    </xf>
    <xf numFmtId="0" fontId="17" fillId="0" borderId="120" xfId="57" applyFont="1" applyBorder="1" applyAlignment="1">
      <alignment horizontal="left" vertical="center" wrapText="1"/>
    </xf>
    <xf numFmtId="3" fontId="17" fillId="0" borderId="121" xfId="57" applyNumberFormat="1" applyFont="1" applyBorder="1" applyAlignment="1">
      <alignment horizontal="right" vertical="center"/>
    </xf>
    <xf numFmtId="170" fontId="17" fillId="0" borderId="121" xfId="57" applyNumberFormat="1" applyFont="1" applyBorder="1" applyAlignment="1">
      <alignment horizontal="right" vertical="center"/>
    </xf>
    <xf numFmtId="167" fontId="17" fillId="0" borderId="121" xfId="57" applyNumberFormat="1" applyFont="1" applyBorder="1" applyAlignment="1">
      <alignment vertical="center"/>
    </xf>
    <xf numFmtId="14" fontId="9" fillId="0" borderId="72" xfId="73" applyNumberFormat="1" applyFont="1" applyBorder="1" applyAlignment="1">
      <alignment horizontal="center" vertical="center"/>
    </xf>
    <xf numFmtId="167" fontId="45" fillId="0" borderId="0" xfId="86" applyNumberFormat="1" applyFont="1" applyFill="1"/>
    <xf numFmtId="167" fontId="45" fillId="0" borderId="0" xfId="86" applyNumberFormat="1" applyFont="1"/>
    <xf numFmtId="165" fontId="63" fillId="0" borderId="0" xfId="87" applyFont="1" applyBorder="1" applyAlignment="1">
      <alignment vertical="center" wrapText="1"/>
    </xf>
    <xf numFmtId="167" fontId="61" fillId="0" borderId="0" xfId="86" applyNumberFormat="1" applyFont="1" applyBorder="1" applyAlignment="1">
      <alignment vertical="center" wrapText="1"/>
    </xf>
    <xf numFmtId="173" fontId="45" fillId="0" borderId="0" xfId="87" applyNumberFormat="1" applyFont="1" applyFill="1" applyBorder="1" applyAlignment="1">
      <alignment vertical="center"/>
    </xf>
    <xf numFmtId="14" fontId="9" fillId="0" borderId="132" xfId="73" applyNumberFormat="1" applyFont="1" applyBorder="1" applyAlignment="1">
      <alignment horizontal="center" vertical="center"/>
    </xf>
    <xf numFmtId="165" fontId="19" fillId="0" borderId="0" xfId="87" applyFont="1" applyBorder="1" applyAlignment="1">
      <alignment vertical="center" wrapText="1"/>
    </xf>
    <xf numFmtId="14" fontId="20" fillId="0" borderId="84" xfId="73" applyNumberFormat="1" applyFont="1" applyBorder="1" applyAlignment="1">
      <alignment horizontal="center" vertical="center"/>
    </xf>
    <xf numFmtId="171" fontId="58" fillId="0" borderId="97" xfId="81" applyNumberFormat="1" applyFont="1" applyBorder="1" applyAlignment="1">
      <alignment vertical="center"/>
    </xf>
    <xf numFmtId="171" fontId="58" fillId="0" borderId="98" xfId="81" applyNumberFormat="1" applyFont="1" applyBorder="1" applyAlignment="1">
      <alignment vertical="center"/>
    </xf>
    <xf numFmtId="171" fontId="58" fillId="0" borderId="99" xfId="81" applyNumberFormat="1" applyFont="1" applyBorder="1" applyAlignment="1">
      <alignment vertical="center"/>
    </xf>
    <xf numFmtId="171" fontId="18" fillId="0" borderId="100" xfId="81" applyNumberFormat="1" applyFont="1" applyBorder="1" applyAlignment="1">
      <alignment vertical="center"/>
    </xf>
    <xf numFmtId="171" fontId="18" fillId="0" borderId="101" xfId="81" applyNumberFormat="1" applyFont="1" applyBorder="1" applyAlignment="1">
      <alignment vertical="center"/>
    </xf>
    <xf numFmtId="171" fontId="18" fillId="0" borderId="102" xfId="81" applyNumberFormat="1" applyFont="1" applyBorder="1" applyAlignment="1">
      <alignment vertical="center"/>
    </xf>
    <xf numFmtId="171" fontId="18" fillId="0" borderId="98" xfId="81" applyNumberFormat="1" applyFont="1" applyBorder="1" applyAlignment="1">
      <alignment vertical="center"/>
    </xf>
    <xf numFmtId="171" fontId="18" fillId="0" borderId="99" xfId="81" applyNumberFormat="1" applyFont="1" applyBorder="1" applyAlignment="1">
      <alignment vertical="center"/>
    </xf>
    <xf numFmtId="10" fontId="58" fillId="0" borderId="0" xfId="86" applyNumberFormat="1" applyFont="1" applyFill="1"/>
    <xf numFmtId="0" fontId="18" fillId="0" borderId="0" xfId="73" applyFont="1"/>
    <xf numFmtId="14" fontId="20" fillId="0" borderId="75" xfId="73" applyNumberFormat="1" applyFont="1" applyBorder="1" applyAlignment="1">
      <alignment horizontal="center" vertical="center"/>
    </xf>
    <xf numFmtId="171" fontId="58" fillId="0" borderId="85" xfId="81" applyNumberFormat="1" applyFont="1" applyBorder="1" applyAlignment="1">
      <alignment vertical="center"/>
    </xf>
    <xf numFmtId="171" fontId="58" fillId="0" borderId="86" xfId="81" applyNumberFormat="1" applyFont="1" applyBorder="1" applyAlignment="1">
      <alignment vertical="center"/>
    </xf>
    <xf numFmtId="171" fontId="58" fillId="0" borderId="87" xfId="81" applyNumberFormat="1" applyFont="1" applyBorder="1" applyAlignment="1">
      <alignment vertical="center"/>
    </xf>
    <xf numFmtId="171" fontId="18" fillId="0" borderId="88" xfId="81" applyNumberFormat="1" applyFont="1" applyBorder="1" applyAlignment="1">
      <alignment vertical="center"/>
    </xf>
    <xf numFmtId="171" fontId="18" fillId="0" borderId="89" xfId="81" applyNumberFormat="1" applyFont="1" applyBorder="1" applyAlignment="1">
      <alignment vertical="center"/>
    </xf>
    <xf numFmtId="171" fontId="18" fillId="0" borderId="90" xfId="81" applyNumberFormat="1" applyFont="1" applyBorder="1" applyAlignment="1">
      <alignment vertical="center"/>
    </xf>
    <xf numFmtId="171" fontId="18" fillId="0" borderId="86" xfId="81" applyNumberFormat="1" applyFont="1" applyBorder="1" applyAlignment="1">
      <alignment vertical="center"/>
    </xf>
    <xf numFmtId="171" fontId="18" fillId="0" borderId="87" xfId="81" applyNumberFormat="1" applyFont="1" applyBorder="1" applyAlignment="1">
      <alignment vertical="center"/>
    </xf>
    <xf numFmtId="14" fontId="20" fillId="0" borderId="53" xfId="73" applyNumberFormat="1" applyFont="1" applyBorder="1" applyAlignment="1">
      <alignment horizontal="center" vertical="center"/>
    </xf>
    <xf numFmtId="171" fontId="58" fillId="0" borderId="54" xfId="81" applyNumberFormat="1" applyFont="1" applyBorder="1" applyAlignment="1">
      <alignment vertical="center"/>
    </xf>
    <xf numFmtId="171" fontId="18" fillId="0" borderId="54" xfId="81" applyNumberFormat="1" applyFont="1" applyBorder="1" applyAlignment="1">
      <alignment vertical="center"/>
    </xf>
    <xf numFmtId="172" fontId="18" fillId="0" borderId="54" xfId="81" applyNumberFormat="1" applyFont="1" applyBorder="1" applyAlignment="1">
      <alignment horizontal="right" vertical="center" indent="1"/>
    </xf>
    <xf numFmtId="171" fontId="18" fillId="0" borderId="55" xfId="81" applyNumberFormat="1" applyFont="1" applyBorder="1" applyAlignment="1">
      <alignment vertical="center"/>
    </xf>
    <xf numFmtId="14" fontId="20" fillId="0" borderId="114" xfId="73" applyNumberFormat="1" applyFont="1" applyBorder="1" applyAlignment="1">
      <alignment horizontal="center" vertical="center"/>
    </xf>
    <xf numFmtId="171" fontId="58" fillId="0" borderId="115" xfId="81" applyNumberFormat="1" applyFont="1" applyBorder="1" applyAlignment="1">
      <alignment vertical="center"/>
    </xf>
    <xf numFmtId="171" fontId="18" fillId="0" borderId="115" xfId="81" applyNumberFormat="1" applyFont="1" applyBorder="1" applyAlignment="1">
      <alignment vertical="center"/>
    </xf>
    <xf numFmtId="172" fontId="18" fillId="0" borderId="115" xfId="81" applyNumberFormat="1" applyFont="1" applyBorder="1" applyAlignment="1">
      <alignment horizontal="right" vertical="center" indent="1"/>
    </xf>
    <xf numFmtId="171" fontId="18" fillId="0" borderId="116" xfId="81" applyNumberFormat="1" applyFont="1" applyBorder="1" applyAlignment="1">
      <alignment vertical="center"/>
    </xf>
    <xf numFmtId="14" fontId="20" fillId="0" borderId="72" xfId="73" applyNumberFormat="1" applyFont="1" applyBorder="1" applyAlignment="1">
      <alignment horizontal="center" vertical="center"/>
    </xf>
    <xf numFmtId="171" fontId="58" fillId="0" borderId="73" xfId="81" applyNumberFormat="1" applyFont="1" applyFill="1" applyBorder="1" applyAlignment="1">
      <alignment vertical="center"/>
    </xf>
    <xf numFmtId="171" fontId="18" fillId="0" borderId="73" xfId="81" applyNumberFormat="1" applyFont="1" applyFill="1" applyBorder="1" applyAlignment="1">
      <alignment horizontal="right" vertical="center" indent="1"/>
    </xf>
    <xf numFmtId="172" fontId="18" fillId="0" borderId="73" xfId="81" applyNumberFormat="1" applyFont="1" applyFill="1" applyBorder="1" applyAlignment="1">
      <alignment horizontal="right" vertical="center" indent="1"/>
    </xf>
    <xf numFmtId="171" fontId="18" fillId="0" borderId="74" xfId="81" applyNumberFormat="1" applyFont="1" applyFill="1" applyBorder="1" applyAlignment="1">
      <alignment horizontal="right" vertical="center" indent="1"/>
    </xf>
    <xf numFmtId="171" fontId="58" fillId="0" borderId="115" xfId="81" applyNumberFormat="1" applyFont="1" applyBorder="1" applyAlignment="1">
      <alignment horizontal="right" vertical="center" indent="1"/>
    </xf>
    <xf numFmtId="171" fontId="18" fillId="0" borderId="115" xfId="81" applyNumberFormat="1" applyFont="1" applyBorder="1" applyAlignment="1">
      <alignment horizontal="right" vertical="center" indent="1"/>
    </xf>
    <xf numFmtId="172" fontId="18" fillId="0" borderId="127" xfId="81" applyNumberFormat="1" applyFont="1" applyFill="1" applyBorder="1" applyAlignment="1">
      <alignment horizontal="right" vertical="center" indent="1"/>
    </xf>
    <xf numFmtId="14" fontId="20" fillId="0" borderId="130" xfId="73" applyNumberFormat="1" applyFont="1" applyBorder="1" applyAlignment="1">
      <alignment horizontal="center" vertical="center"/>
    </xf>
    <xf numFmtId="171" fontId="58" fillId="0" borderId="131" xfId="81" applyNumberFormat="1" applyFont="1" applyFill="1" applyBorder="1" applyAlignment="1">
      <alignment horizontal="right" vertical="center" indent="1"/>
    </xf>
    <xf numFmtId="171" fontId="18" fillId="0" borderId="131" xfId="81" applyNumberFormat="1" applyFont="1" applyFill="1" applyBorder="1" applyAlignment="1">
      <alignment horizontal="right" vertical="center" indent="1"/>
    </xf>
    <xf numFmtId="172" fontId="18" fillId="0" borderId="131" xfId="81" applyNumberFormat="1" applyFont="1" applyFill="1" applyBorder="1" applyAlignment="1">
      <alignment horizontal="right" vertical="center" indent="1"/>
    </xf>
    <xf numFmtId="172" fontId="18" fillId="0" borderId="128" xfId="81" applyNumberFormat="1" applyFont="1" applyFill="1" applyBorder="1" applyAlignment="1">
      <alignment horizontal="right" vertical="center" indent="1"/>
    </xf>
    <xf numFmtId="171" fontId="6" fillId="0" borderId="115" xfId="81" applyNumberFormat="1" applyFont="1" applyBorder="1" applyAlignment="1">
      <alignment vertical="center"/>
    </xf>
    <xf numFmtId="172" fontId="6" fillId="0" borderId="115" xfId="81" applyNumberFormat="1" applyFont="1" applyBorder="1" applyAlignment="1">
      <alignment horizontal="right" vertical="center" indent="1"/>
    </xf>
    <xf numFmtId="171" fontId="6" fillId="0" borderId="116" xfId="81" applyNumberFormat="1" applyFont="1" applyBorder="1" applyAlignment="1">
      <alignment vertical="center"/>
    </xf>
    <xf numFmtId="171" fontId="58" fillId="0" borderId="54" xfId="81" applyNumberFormat="1" applyFont="1" applyBorder="1" applyAlignment="1">
      <alignment horizontal="right" vertical="center"/>
    </xf>
    <xf numFmtId="171" fontId="18" fillId="0" borderId="54" xfId="81" applyNumberFormat="1" applyFont="1" applyFill="1" applyBorder="1" applyAlignment="1">
      <alignment horizontal="right" vertical="center"/>
    </xf>
    <xf numFmtId="171" fontId="18" fillId="0" borderId="55" xfId="81" applyNumberFormat="1" applyFont="1" applyFill="1" applyBorder="1" applyAlignment="1">
      <alignment horizontal="right" vertical="center"/>
    </xf>
    <xf numFmtId="171" fontId="58" fillId="0" borderId="115" xfId="81" applyNumberFormat="1" applyFont="1" applyBorder="1" applyAlignment="1">
      <alignment horizontal="right" vertical="center"/>
    </xf>
    <xf numFmtId="171" fontId="18" fillId="0" borderId="115" xfId="81" applyNumberFormat="1" applyFont="1" applyFill="1" applyBorder="1" applyAlignment="1">
      <alignment horizontal="right" vertical="center"/>
    </xf>
    <xf numFmtId="171" fontId="18" fillId="0" borderId="116" xfId="81" applyNumberFormat="1" applyFont="1" applyFill="1" applyBorder="1" applyAlignment="1">
      <alignment horizontal="right" vertical="center"/>
    </xf>
    <xf numFmtId="171" fontId="18" fillId="0" borderId="0" xfId="73" applyNumberFormat="1" applyFont="1"/>
    <xf numFmtId="167" fontId="18" fillId="0" borderId="0" xfId="86" applyNumberFormat="1" applyFont="1"/>
    <xf numFmtId="14" fontId="20" fillId="0" borderId="123" xfId="73" applyNumberFormat="1" applyFont="1" applyBorder="1" applyAlignment="1">
      <alignment horizontal="center" vertical="center"/>
    </xf>
    <xf numFmtId="171" fontId="58" fillId="0" borderId="124" xfId="81" applyNumberFormat="1" applyFont="1" applyBorder="1" applyAlignment="1">
      <alignment vertical="center"/>
    </xf>
    <xf numFmtId="171" fontId="18" fillId="0" borderId="124" xfId="81" applyNumberFormat="1" applyFont="1" applyBorder="1" applyAlignment="1">
      <alignment horizontal="right" vertical="center"/>
    </xf>
    <xf numFmtId="171" fontId="18" fillId="0" borderId="125" xfId="81" applyNumberFormat="1" applyFont="1" applyBorder="1" applyAlignment="1">
      <alignment horizontal="right" vertical="center"/>
    </xf>
    <xf numFmtId="171" fontId="18" fillId="0" borderId="115" xfId="81" applyNumberFormat="1" applyFont="1" applyBorder="1" applyAlignment="1">
      <alignment horizontal="right" vertical="center"/>
    </xf>
    <xf numFmtId="171" fontId="18" fillId="0" borderId="116" xfId="81" applyNumberFormat="1" applyFont="1" applyBorder="1" applyAlignment="1">
      <alignment horizontal="right" vertical="center"/>
    </xf>
    <xf numFmtId="14" fontId="20" fillId="0" borderId="62" xfId="73" applyNumberFormat="1" applyFont="1" applyBorder="1" applyAlignment="1">
      <alignment horizontal="center" vertical="center"/>
    </xf>
    <xf numFmtId="173" fontId="58" fillId="0" borderId="63" xfId="81" applyNumberFormat="1" applyFont="1" applyBorder="1" applyAlignment="1">
      <alignment vertical="center"/>
    </xf>
    <xf numFmtId="173" fontId="58" fillId="0" borderId="53" xfId="81" applyNumberFormat="1" applyFont="1" applyBorder="1" applyAlignment="1">
      <alignment vertical="center"/>
    </xf>
    <xf numFmtId="173" fontId="58" fillId="0" borderId="55" xfId="81" applyNumberFormat="1" applyFont="1" applyBorder="1" applyAlignment="1">
      <alignment vertical="center"/>
    </xf>
    <xf numFmtId="173" fontId="18" fillId="0" borderId="64" xfId="81" applyNumberFormat="1" applyFont="1" applyBorder="1" applyAlignment="1">
      <alignment vertical="center"/>
    </xf>
    <xf numFmtId="173" fontId="18" fillId="0" borderId="54" xfId="81" applyNumberFormat="1" applyFont="1" applyBorder="1" applyAlignment="1">
      <alignment vertical="center"/>
    </xf>
    <xf numFmtId="173" fontId="18" fillId="0" borderId="65" xfId="81" applyNumberFormat="1" applyFont="1" applyBorder="1" applyAlignment="1">
      <alignment vertical="center"/>
    </xf>
    <xf numFmtId="173" fontId="18" fillId="0" borderId="53" xfId="81" applyNumberFormat="1" applyFont="1" applyBorder="1" applyAlignment="1">
      <alignment vertical="center"/>
    </xf>
    <xf numFmtId="173" fontId="18" fillId="0" borderId="55" xfId="81" applyNumberFormat="1" applyFont="1" applyBorder="1" applyAlignment="1">
      <alignment vertical="center"/>
    </xf>
    <xf numFmtId="14" fontId="20" fillId="0" borderId="0" xfId="73" applyNumberFormat="1" applyFont="1" applyAlignment="1">
      <alignment horizontal="center" vertical="center"/>
    </xf>
    <xf numFmtId="173" fontId="58" fillId="0" borderId="80" xfId="81" applyNumberFormat="1" applyFont="1" applyBorder="1" applyAlignment="1">
      <alignment vertical="center"/>
    </xf>
    <xf numFmtId="173" fontId="58" fillId="0" borderId="81" xfId="81" applyNumberFormat="1" applyFont="1" applyBorder="1" applyAlignment="1">
      <alignment vertical="center"/>
    </xf>
    <xf numFmtId="173" fontId="58" fillId="0" borderId="69" xfId="81" applyNumberFormat="1" applyFont="1" applyBorder="1" applyAlignment="1">
      <alignment vertical="center"/>
    </xf>
    <xf numFmtId="173" fontId="18" fillId="0" borderId="82" xfId="81" applyNumberFormat="1" applyFont="1" applyBorder="1" applyAlignment="1">
      <alignment vertical="center"/>
    </xf>
    <xf numFmtId="173" fontId="18" fillId="0" borderId="68" xfId="81" applyNumberFormat="1" applyFont="1" applyBorder="1" applyAlignment="1">
      <alignment vertical="center"/>
    </xf>
    <xf numFmtId="173" fontId="18" fillId="0" borderId="83" xfId="81" applyNumberFormat="1" applyFont="1" applyBorder="1" applyAlignment="1">
      <alignment vertical="center"/>
    </xf>
    <xf numFmtId="173" fontId="18" fillId="0" borderId="81" xfId="81" applyNumberFormat="1" applyFont="1" applyBorder="1" applyAlignment="1">
      <alignment vertical="center"/>
    </xf>
    <xf numFmtId="173" fontId="18" fillId="0" borderId="69" xfId="81" applyNumberFormat="1" applyFont="1" applyBorder="1" applyAlignment="1">
      <alignment vertical="center"/>
    </xf>
    <xf numFmtId="165" fontId="18" fillId="0" borderId="0" xfId="87" applyFont="1"/>
    <xf numFmtId="14" fontId="20" fillId="0" borderId="111" xfId="73" applyNumberFormat="1" applyFont="1" applyBorder="1" applyAlignment="1">
      <alignment horizontal="center" vertical="center"/>
    </xf>
    <xf numFmtId="173" fontId="58" fillId="0" borderId="97" xfId="81" applyNumberFormat="1" applyFont="1" applyBorder="1" applyAlignment="1">
      <alignment vertical="center"/>
    </xf>
    <xf numFmtId="173" fontId="18" fillId="0" borderId="98" xfId="81" applyNumberFormat="1" applyFont="1" applyBorder="1" applyAlignment="1">
      <alignment vertical="center"/>
    </xf>
    <xf numFmtId="173" fontId="18" fillId="0" borderId="84" xfId="81" applyNumberFormat="1" applyFont="1" applyBorder="1" applyAlignment="1">
      <alignment vertical="center"/>
    </xf>
    <xf numFmtId="175" fontId="18" fillId="0" borderId="0" xfId="73" applyNumberFormat="1" applyFont="1"/>
    <xf numFmtId="165" fontId="18" fillId="0" borderId="0" xfId="73" applyNumberFormat="1" applyFont="1"/>
    <xf numFmtId="173" fontId="18" fillId="0" borderId="115" xfId="81" applyNumberFormat="1" applyFont="1" applyBorder="1" applyAlignment="1">
      <alignment vertical="center"/>
    </xf>
    <xf numFmtId="173" fontId="18" fillId="0" borderId="116" xfId="81" applyNumberFormat="1" applyFont="1" applyBorder="1" applyAlignment="1">
      <alignment vertical="center"/>
    </xf>
    <xf numFmtId="14" fontId="20" fillId="0" borderId="76" xfId="73" applyNumberFormat="1" applyFont="1" applyBorder="1" applyAlignment="1">
      <alignment horizontal="center" vertical="center"/>
    </xf>
    <xf numFmtId="173" fontId="57" fillId="0" borderId="0" xfId="81" applyNumberFormat="1" applyFont="1" applyFill="1" applyBorder="1" applyAlignment="1">
      <alignment vertical="center"/>
    </xf>
    <xf numFmtId="14" fontId="20" fillId="0" borderId="105" xfId="73" applyNumberFormat="1" applyFont="1" applyBorder="1" applyAlignment="1">
      <alignment horizontal="center" vertical="center"/>
    </xf>
    <xf numFmtId="167" fontId="57" fillId="0" borderId="0" xfId="86" applyNumberFormat="1" applyFont="1" applyFill="1" applyBorder="1" applyAlignment="1">
      <alignment vertical="center"/>
    </xf>
    <xf numFmtId="165" fontId="57" fillId="0" borderId="0" xfId="87" applyFont="1" applyFill="1" applyBorder="1" applyAlignment="1">
      <alignment vertical="center"/>
    </xf>
    <xf numFmtId="9" fontId="57" fillId="0" borderId="0" xfId="86" applyFont="1" applyFill="1" applyBorder="1" applyAlignment="1">
      <alignment vertical="center"/>
    </xf>
    <xf numFmtId="167" fontId="58" fillId="0" borderId="0" xfId="86" applyNumberFormat="1" applyFont="1"/>
    <xf numFmtId="173" fontId="58" fillId="0" borderId="0" xfId="87" applyNumberFormat="1" applyFont="1" applyFill="1" applyBorder="1" applyAlignment="1">
      <alignment vertical="center"/>
    </xf>
    <xf numFmtId="9" fontId="58" fillId="0" borderId="0" xfId="86" applyFont="1" applyFill="1" applyBorder="1" applyAlignment="1">
      <alignment vertical="center"/>
    </xf>
    <xf numFmtId="173" fontId="57" fillId="0" borderId="0" xfId="87" applyNumberFormat="1" applyFont="1" applyFill="1" applyBorder="1" applyAlignment="1">
      <alignment vertical="center"/>
    </xf>
    <xf numFmtId="14" fontId="17" fillId="0" borderId="45" xfId="57" applyNumberFormat="1" applyFont="1" applyBorder="1" applyAlignment="1">
      <alignment horizontal="center" vertical="center" wrapText="1"/>
    </xf>
    <xf numFmtId="170" fontId="17" fillId="0" borderId="14" xfId="57" applyNumberFormat="1" applyFont="1" applyBorder="1" applyAlignment="1">
      <alignment vertical="center"/>
    </xf>
    <xf numFmtId="170" fontId="17" fillId="0" borderId="15" xfId="57" applyNumberFormat="1" applyFont="1" applyBorder="1" applyAlignment="1">
      <alignment vertical="center"/>
    </xf>
    <xf numFmtId="170" fontId="20" fillId="0" borderId="15" xfId="57" applyNumberFormat="1" applyFont="1" applyBorder="1" applyAlignment="1">
      <alignment vertical="center"/>
    </xf>
    <xf numFmtId="167" fontId="17" fillId="0" borderId="0" xfId="86" applyNumberFormat="1" applyFont="1" applyFill="1" applyBorder="1" applyAlignment="1">
      <alignment horizontal="right" vertical="center"/>
    </xf>
    <xf numFmtId="14" fontId="20" fillId="0" borderId="0" xfId="57" applyNumberFormat="1" applyFont="1" applyAlignment="1">
      <alignment horizontal="center" vertical="center" wrapText="1"/>
    </xf>
    <xf numFmtId="10" fontId="17" fillId="0" borderId="0" xfId="86" applyNumberFormat="1" applyFont="1" applyFill="1" applyAlignment="1">
      <alignment horizontal="right" vertical="center"/>
    </xf>
    <xf numFmtId="10" fontId="20" fillId="0" borderId="0" xfId="86" applyNumberFormat="1" applyFont="1" applyFill="1" applyAlignment="1">
      <alignment horizontal="right" vertical="center"/>
    </xf>
    <xf numFmtId="171" fontId="45" fillId="0" borderId="133" xfId="81" applyNumberFormat="1" applyFont="1" applyFill="1" applyBorder="1" applyAlignment="1">
      <alignment horizontal="right" vertical="center" indent="1"/>
    </xf>
    <xf numFmtId="171" fontId="18" fillId="0" borderId="0" xfId="87" applyNumberFormat="1" applyFont="1"/>
    <xf numFmtId="176" fontId="18" fillId="0" borderId="0" xfId="73" applyNumberFormat="1" applyFont="1"/>
    <xf numFmtId="14" fontId="9" fillId="0" borderId="140" xfId="57" applyNumberFormat="1" applyFont="1" applyBorder="1" applyAlignment="1">
      <alignment horizontal="center" vertical="center" wrapText="1"/>
    </xf>
    <xf numFmtId="14" fontId="20" fillId="0" borderId="140" xfId="57" applyNumberFormat="1" applyFont="1" applyBorder="1" applyAlignment="1">
      <alignment horizontal="center" vertical="center" wrapText="1"/>
    </xf>
    <xf numFmtId="14" fontId="20" fillId="0" borderId="142" xfId="57" applyNumberFormat="1" applyFont="1" applyBorder="1" applyAlignment="1">
      <alignment horizontal="center" vertical="center" wrapText="1"/>
    </xf>
    <xf numFmtId="14" fontId="19" fillId="0" borderId="0" xfId="73" applyNumberFormat="1" applyFont="1" applyAlignment="1">
      <alignment horizontal="left" vertical="center" wrapText="1"/>
    </xf>
    <xf numFmtId="0" fontId="48" fillId="0" borderId="0" xfId="31" applyFont="1" applyBorder="1" applyAlignment="1" applyProtection="1">
      <alignment vertical="center" wrapText="1"/>
    </xf>
    <xf numFmtId="0" fontId="19" fillId="0" borderId="0" xfId="57" applyFont="1" applyAlignment="1">
      <alignment vertical="center" wrapText="1"/>
    </xf>
    <xf numFmtId="176" fontId="45" fillId="0" borderId="0" xfId="73" applyNumberFormat="1" applyFont="1" applyAlignment="1">
      <alignment vertical="center" wrapText="1"/>
    </xf>
    <xf numFmtId="167" fontId="58" fillId="0" borderId="0" xfId="74" applyNumberFormat="1" applyFont="1" applyFill="1" applyBorder="1" applyAlignment="1">
      <alignment vertical="center"/>
    </xf>
    <xf numFmtId="167" fontId="58" fillId="0" borderId="143" xfId="74" applyNumberFormat="1" applyFont="1" applyFill="1" applyBorder="1" applyAlignment="1">
      <alignment vertical="center"/>
    </xf>
    <xf numFmtId="167" fontId="45" fillId="0" borderId="0" xfId="74" applyNumberFormat="1" applyFont="1" applyFill="1" applyBorder="1" applyAlignment="1">
      <alignment vertical="center"/>
    </xf>
    <xf numFmtId="167" fontId="18" fillId="0" borderId="144" xfId="74" applyNumberFormat="1" applyFont="1" applyFill="1" applyBorder="1" applyAlignment="1">
      <alignment vertical="center"/>
    </xf>
    <xf numFmtId="167" fontId="18" fillId="0" borderId="145" xfId="74" applyNumberFormat="1" applyFont="1" applyFill="1" applyBorder="1" applyAlignment="1">
      <alignment vertical="center"/>
    </xf>
    <xf numFmtId="167" fontId="6" fillId="0" borderId="144" xfId="74" applyNumberFormat="1" applyFont="1" applyFill="1" applyBorder="1" applyAlignment="1">
      <alignment vertical="center"/>
    </xf>
    <xf numFmtId="167" fontId="58" fillId="0" borderId="3" xfId="74" applyNumberFormat="1" applyFont="1" applyFill="1" applyBorder="1" applyAlignment="1">
      <alignment vertical="center"/>
    </xf>
    <xf numFmtId="167" fontId="58" fillId="0" borderId="146" xfId="74" applyNumberFormat="1" applyFont="1" applyFill="1" applyBorder="1" applyAlignment="1">
      <alignment vertical="center"/>
    </xf>
    <xf numFmtId="167" fontId="45" fillId="0" borderId="3" xfId="74" applyNumberFormat="1" applyFont="1" applyFill="1" applyBorder="1" applyAlignment="1">
      <alignment vertical="center"/>
    </xf>
    <xf numFmtId="171" fontId="0" fillId="0" borderId="94" xfId="81" applyNumberFormat="1" applyFont="1" applyFill="1" applyBorder="1" applyAlignment="1">
      <alignment vertical="center"/>
    </xf>
    <xf numFmtId="171" fontId="0" fillId="0" borderId="95" xfId="81" applyNumberFormat="1" applyFont="1" applyFill="1" applyBorder="1" applyAlignment="1">
      <alignment vertical="center"/>
    </xf>
    <xf numFmtId="171" fontId="0" fillId="0" borderId="96" xfId="81" applyNumberFormat="1" applyFont="1" applyFill="1" applyBorder="1" applyAlignment="1">
      <alignment vertical="center"/>
    </xf>
    <xf numFmtId="171" fontId="0" fillId="0" borderId="92" xfId="81" applyNumberFormat="1" applyFont="1" applyFill="1" applyBorder="1" applyAlignment="1">
      <alignment vertical="center"/>
    </xf>
    <xf numFmtId="171" fontId="0" fillId="0" borderId="93" xfId="81" applyNumberFormat="1" applyFont="1" applyFill="1" applyBorder="1" applyAlignment="1">
      <alignment vertical="center"/>
    </xf>
    <xf numFmtId="171" fontId="0" fillId="0" borderId="133" xfId="81" applyNumberFormat="1" applyFont="1" applyFill="1" applyBorder="1" applyAlignment="1">
      <alignment horizontal="right" vertical="center" indent="1"/>
    </xf>
    <xf numFmtId="172" fontId="0" fillId="0" borderId="133" xfId="81" applyNumberFormat="1" applyFont="1" applyFill="1" applyBorder="1" applyAlignment="1">
      <alignment horizontal="right" vertical="center" indent="1"/>
    </xf>
    <xf numFmtId="172" fontId="0" fillId="0" borderId="134" xfId="81" applyNumberFormat="1" applyFont="1" applyFill="1" applyBorder="1" applyAlignment="1">
      <alignment horizontal="right" vertical="center" indent="1"/>
    </xf>
    <xf numFmtId="171" fontId="6" fillId="0" borderId="74" xfId="81" applyNumberFormat="1" applyFont="1" applyFill="1" applyBorder="1" applyAlignment="1">
      <alignment vertical="center"/>
    </xf>
    <xf numFmtId="171" fontId="0" fillId="0" borderId="57" xfId="81" applyNumberFormat="1" applyFont="1" applyFill="1" applyBorder="1" applyAlignment="1">
      <alignment vertical="center"/>
    </xf>
    <xf numFmtId="171" fontId="0" fillId="0" borderId="58" xfId="81" applyNumberFormat="1" applyFont="1" applyFill="1" applyBorder="1" applyAlignment="1">
      <alignment vertical="center"/>
    </xf>
    <xf numFmtId="173" fontId="0" fillId="0" borderId="66" xfId="81" applyNumberFormat="1" applyFont="1" applyFill="1" applyBorder="1" applyAlignment="1">
      <alignment vertical="center"/>
    </xf>
    <xf numFmtId="173" fontId="0" fillId="0" borderId="57" xfId="81" applyNumberFormat="1" applyFont="1" applyFill="1" applyBorder="1" applyAlignment="1">
      <alignment vertical="center"/>
    </xf>
    <xf numFmtId="173" fontId="0" fillId="0" borderId="67" xfId="81" applyNumberFormat="1" applyFont="1" applyFill="1" applyBorder="1" applyAlignment="1">
      <alignment vertical="center"/>
    </xf>
    <xf numFmtId="173" fontId="0" fillId="0" borderId="56" xfId="81" applyNumberFormat="1" applyFont="1" applyFill="1" applyBorder="1" applyAlignment="1">
      <alignment vertical="center"/>
    </xf>
    <xf numFmtId="173" fontId="0" fillId="0" borderId="58" xfId="81" applyNumberFormat="1" applyFont="1" applyFill="1" applyBorder="1" applyAlignment="1">
      <alignment vertical="center"/>
    </xf>
    <xf numFmtId="173" fontId="6" fillId="0" borderId="92" xfId="81" applyNumberFormat="1" applyFont="1" applyFill="1" applyBorder="1" applyAlignment="1">
      <alignment vertical="center"/>
    </xf>
    <xf numFmtId="173" fontId="6" fillId="0" borderId="113" xfId="81" applyNumberFormat="1" applyFont="1" applyFill="1" applyBorder="1" applyAlignment="1">
      <alignment vertical="center"/>
    </xf>
    <xf numFmtId="171" fontId="6" fillId="0" borderId="100" xfId="81" applyNumberFormat="1" applyFont="1" applyBorder="1" applyAlignment="1">
      <alignment vertical="center"/>
    </xf>
    <xf numFmtId="171" fontId="6" fillId="0" borderId="101" xfId="81" applyNumberFormat="1" applyFont="1" applyBorder="1" applyAlignment="1">
      <alignment vertical="center"/>
    </xf>
    <xf numFmtId="171" fontId="6" fillId="0" borderId="102" xfId="81" applyNumberFormat="1" applyFont="1" applyBorder="1" applyAlignment="1">
      <alignment vertical="center"/>
    </xf>
    <xf numFmtId="171" fontId="6" fillId="0" borderId="98" xfId="81" applyNumberFormat="1" applyFont="1" applyBorder="1" applyAlignment="1">
      <alignment vertical="center"/>
    </xf>
    <xf numFmtId="171" fontId="6" fillId="0" borderId="99" xfId="81" applyNumberFormat="1" applyFont="1" applyBorder="1" applyAlignment="1">
      <alignment vertical="center"/>
    </xf>
    <xf numFmtId="171" fontId="6" fillId="0" borderId="115" xfId="81" applyNumberFormat="1" applyFont="1" applyBorder="1" applyAlignment="1">
      <alignment horizontal="right" vertical="center" indent="1"/>
    </xf>
    <xf numFmtId="172" fontId="6" fillId="0" borderId="127" xfId="81" applyNumberFormat="1" applyFont="1" applyFill="1" applyBorder="1" applyAlignment="1">
      <alignment horizontal="right" vertical="center" indent="1"/>
    </xf>
    <xf numFmtId="173" fontId="6" fillId="0" borderId="82" xfId="81" applyNumberFormat="1" applyFont="1" applyBorder="1" applyAlignment="1">
      <alignment vertical="center"/>
    </xf>
    <xf numFmtId="173" fontId="6" fillId="0" borderId="68" xfId="81" applyNumberFormat="1" applyFont="1" applyBorder="1" applyAlignment="1">
      <alignment vertical="center"/>
    </xf>
    <xf numFmtId="173" fontId="6" fillId="0" borderId="83" xfId="81" applyNumberFormat="1" applyFont="1" applyBorder="1" applyAlignment="1">
      <alignment vertical="center"/>
    </xf>
    <xf numFmtId="173" fontId="6" fillId="0" borderId="81" xfId="81" applyNumberFormat="1" applyFont="1" applyBorder="1" applyAlignment="1">
      <alignment vertical="center"/>
    </xf>
    <xf numFmtId="173" fontId="6" fillId="0" borderId="69" xfId="81" applyNumberFormat="1" applyFont="1" applyBorder="1" applyAlignment="1">
      <alignment vertical="center"/>
    </xf>
    <xf numFmtId="175" fontId="6" fillId="0" borderId="0" xfId="73" applyNumberFormat="1"/>
    <xf numFmtId="173" fontId="6" fillId="0" borderId="115" xfId="81" applyNumberFormat="1" applyFont="1" applyBorder="1" applyAlignment="1">
      <alignment vertical="center"/>
    </xf>
    <xf numFmtId="173" fontId="6" fillId="0" borderId="116" xfId="81" applyNumberFormat="1" applyFont="1" applyBorder="1" applyAlignment="1">
      <alignment vertical="center"/>
    </xf>
    <xf numFmtId="9" fontId="45" fillId="0" borderId="0" xfId="86" applyFont="1" applyFill="1" applyBorder="1" applyAlignment="1">
      <alignment vertical="center"/>
    </xf>
    <xf numFmtId="173" fontId="54" fillId="0" borderId="0" xfId="87" applyNumberFormat="1" applyFont="1" applyFill="1" applyBorder="1" applyAlignment="1">
      <alignment vertical="center"/>
    </xf>
    <xf numFmtId="167" fontId="65" fillId="0" borderId="0" xfId="86" applyNumberFormat="1" applyFont="1" applyBorder="1" applyAlignment="1">
      <alignment vertical="center" wrapText="1"/>
    </xf>
    <xf numFmtId="170" fontId="8" fillId="0" borderId="136" xfId="57" applyNumberFormat="1" applyBorder="1" applyAlignment="1">
      <alignment vertical="center"/>
    </xf>
    <xf numFmtId="170" fontId="8" fillId="0" borderId="138" xfId="57" applyNumberFormat="1" applyBorder="1" applyAlignment="1">
      <alignment vertical="center"/>
    </xf>
    <xf numFmtId="170" fontId="9" fillId="0" borderId="136" xfId="57" applyNumberFormat="1" applyFont="1" applyBorder="1" applyAlignment="1">
      <alignment vertical="center"/>
    </xf>
    <xf numFmtId="170" fontId="45" fillId="0" borderId="138" xfId="57" applyNumberFormat="1" applyFont="1" applyBorder="1" applyAlignment="1">
      <alignment vertical="center"/>
    </xf>
    <xf numFmtId="170" fontId="9" fillId="0" borderId="14" xfId="57" applyNumberFormat="1" applyFont="1" applyBorder="1" applyAlignment="1">
      <alignment vertical="center"/>
    </xf>
    <xf numFmtId="170" fontId="45" fillId="0" borderId="15" xfId="57" applyNumberFormat="1" applyFont="1" applyBorder="1" applyAlignment="1">
      <alignment vertical="center"/>
    </xf>
    <xf numFmtId="170" fontId="8" fillId="0" borderId="25" xfId="57" applyNumberFormat="1" applyBorder="1" applyAlignment="1">
      <alignment vertical="center"/>
    </xf>
    <xf numFmtId="170" fontId="9" fillId="0" borderId="25" xfId="57" applyNumberFormat="1" applyFont="1" applyBorder="1" applyAlignment="1">
      <alignment vertical="center"/>
    </xf>
    <xf numFmtId="170" fontId="45" fillId="0" borderId="26" xfId="57" applyNumberFormat="1" applyFont="1" applyBorder="1" applyAlignment="1">
      <alignment vertical="center"/>
    </xf>
    <xf numFmtId="170" fontId="45" fillId="0" borderId="0" xfId="57" applyNumberFormat="1" applyFont="1" applyAlignment="1">
      <alignment horizontal="right" vertical="center"/>
    </xf>
    <xf numFmtId="170" fontId="8" fillId="39" borderId="14" xfId="57" applyNumberFormat="1" applyFill="1" applyBorder="1" applyAlignment="1">
      <alignment vertical="center"/>
    </xf>
    <xf numFmtId="170" fontId="8" fillId="39" borderId="15" xfId="57" applyNumberFormat="1" applyFill="1" applyBorder="1" applyAlignment="1">
      <alignment vertical="center"/>
    </xf>
    <xf numFmtId="10" fontId="8" fillId="0" borderId="0" xfId="113" applyNumberFormat="1" applyFont="1" applyAlignment="1">
      <alignment vertical="center"/>
    </xf>
    <xf numFmtId="170" fontId="8" fillId="40" borderId="118" xfId="57" applyNumberFormat="1" applyFill="1" applyBorder="1" applyAlignment="1">
      <alignment vertical="center"/>
    </xf>
    <xf numFmtId="168" fontId="8" fillId="40" borderId="115" xfId="57" applyNumberFormat="1" applyFill="1" applyBorder="1" applyAlignment="1">
      <alignment vertical="center"/>
    </xf>
    <xf numFmtId="177" fontId="45" fillId="0" borderId="0" xfId="86" applyNumberFormat="1" applyFont="1" applyFill="1"/>
    <xf numFmtId="171" fontId="6" fillId="0" borderId="57" xfId="81" applyNumberFormat="1" applyFont="1" applyFill="1" applyBorder="1" applyAlignment="1">
      <alignment horizontal="right" vertical="center" indent="1"/>
    </xf>
    <xf numFmtId="172" fontId="6" fillId="0" borderId="73" xfId="81" applyNumberFormat="1" applyFont="1" applyFill="1" applyBorder="1" applyAlignment="1">
      <alignment horizontal="right" vertical="center" indent="1"/>
    </xf>
    <xf numFmtId="171" fontId="6" fillId="0" borderId="58" xfId="81" applyNumberFormat="1" applyFont="1" applyFill="1" applyBorder="1" applyAlignment="1">
      <alignment horizontal="right" vertical="center" indent="1"/>
    </xf>
    <xf numFmtId="9" fontId="40" fillId="0" borderId="0" xfId="86" applyFont="1" applyBorder="1" applyAlignment="1">
      <alignment vertical="center"/>
    </xf>
    <xf numFmtId="9" fontId="8" fillId="0" borderId="0" xfId="86" applyFont="1" applyAlignment="1">
      <alignment vertical="center"/>
    </xf>
    <xf numFmtId="170" fontId="9" fillId="39" borderId="14" xfId="57" applyNumberFormat="1" applyFont="1" applyFill="1" applyBorder="1" applyAlignment="1">
      <alignment vertical="center"/>
    </xf>
    <xf numFmtId="170" fontId="45" fillId="39" borderId="15" xfId="57" applyNumberFormat="1" applyFont="1" applyFill="1" applyBorder="1" applyAlignment="1">
      <alignment vertical="center"/>
    </xf>
    <xf numFmtId="0" fontId="60" fillId="25" borderId="0" xfId="57" applyFont="1" applyFill="1" applyAlignment="1">
      <alignment horizontal="left" vertical="center"/>
    </xf>
    <xf numFmtId="0" fontId="13" fillId="27" borderId="0" xfId="57" applyFont="1" applyFill="1" applyAlignment="1">
      <alignment horizontal="left" vertical="center"/>
    </xf>
    <xf numFmtId="0" fontId="13" fillId="38" borderId="0" xfId="57" applyFont="1" applyFill="1" applyAlignment="1">
      <alignment horizontal="left" vertical="center"/>
    </xf>
    <xf numFmtId="0" fontId="19" fillId="0" borderId="0" xfId="57" applyFont="1" applyAlignment="1">
      <alignment horizontal="center" vertical="center" wrapText="1"/>
    </xf>
    <xf numFmtId="0" fontId="42" fillId="0" borderId="0" xfId="57" applyFont="1" applyAlignment="1">
      <alignment horizontal="center" vertical="center"/>
    </xf>
    <xf numFmtId="0" fontId="19" fillId="0" borderId="36" xfId="57" applyFont="1" applyBorder="1" applyAlignment="1">
      <alignment horizontal="left" vertical="center" wrapText="1"/>
    </xf>
    <xf numFmtId="0" fontId="41" fillId="0" borderId="36" xfId="57" applyFont="1" applyBorder="1" applyAlignment="1">
      <alignment horizontal="left" vertical="center" wrapText="1"/>
    </xf>
    <xf numFmtId="0" fontId="64" fillId="0" borderId="0" xfId="31" applyFont="1" applyBorder="1" applyAlignment="1" applyProtection="1">
      <alignment horizontal="left" vertical="center" wrapText="1"/>
    </xf>
    <xf numFmtId="0" fontId="8" fillId="0" borderId="0" xfId="57" applyAlignment="1">
      <alignment horizontal="center" vertical="center"/>
    </xf>
    <xf numFmtId="0" fontId="13" fillId="30" borderId="0" xfId="57" applyFont="1" applyFill="1" applyAlignment="1">
      <alignment horizontal="left" vertical="center"/>
    </xf>
    <xf numFmtId="0" fontId="9" fillId="0" borderId="38" xfId="57" applyFont="1" applyBorder="1" applyAlignment="1">
      <alignment horizontal="center" vertical="center" wrapText="1"/>
    </xf>
    <xf numFmtId="0" fontId="9" fillId="0" borderId="31" xfId="57" applyFont="1" applyBorder="1" applyAlignment="1">
      <alignment horizontal="center" vertical="center" wrapText="1"/>
    </xf>
    <xf numFmtId="14" fontId="9" fillId="0" borderId="37" xfId="57" applyNumberFormat="1" applyFont="1" applyBorder="1" applyAlignment="1">
      <alignment horizontal="center" vertical="center" wrapText="1"/>
    </xf>
    <xf numFmtId="14" fontId="9" fillId="0" borderId="21" xfId="57" applyNumberFormat="1" applyFont="1" applyBorder="1" applyAlignment="1">
      <alignment horizontal="center" vertical="center" wrapText="1"/>
    </xf>
    <xf numFmtId="14" fontId="9" fillId="0" borderId="129" xfId="57" applyNumberFormat="1" applyFont="1" applyBorder="1" applyAlignment="1">
      <alignment horizontal="center" vertical="center" wrapText="1"/>
    </xf>
    <xf numFmtId="14" fontId="9" fillId="0" borderId="32" xfId="57" applyNumberFormat="1" applyFont="1" applyBorder="1" applyAlignment="1">
      <alignment horizontal="center" vertical="center" wrapText="1"/>
    </xf>
    <xf numFmtId="14" fontId="9" fillId="0" borderId="109" xfId="57" applyNumberFormat="1" applyFont="1" applyBorder="1" applyAlignment="1">
      <alignment horizontal="center" vertical="center" wrapText="1"/>
    </xf>
    <xf numFmtId="14" fontId="9" fillId="0" borderId="110" xfId="57" applyNumberFormat="1" applyFont="1" applyBorder="1" applyAlignment="1">
      <alignment horizontal="center" vertical="center" wrapText="1"/>
    </xf>
    <xf numFmtId="14" fontId="9" fillId="0" borderId="39" xfId="57" applyNumberFormat="1" applyFont="1" applyBorder="1" applyAlignment="1">
      <alignment horizontal="center" vertical="center" wrapText="1"/>
    </xf>
    <xf numFmtId="14" fontId="9" fillId="0" borderId="40" xfId="57" applyNumberFormat="1" applyFont="1" applyBorder="1" applyAlignment="1">
      <alignment horizontal="center" vertical="center" wrapText="1"/>
    </xf>
    <xf numFmtId="173" fontId="54" fillId="0" borderId="103" xfId="81" applyNumberFormat="1" applyFont="1" applyBorder="1" applyAlignment="1">
      <alignment horizontal="center" vertical="center"/>
    </xf>
    <xf numFmtId="173" fontId="54" fillId="0" borderId="104" xfId="81" applyNumberFormat="1" applyFont="1" applyBorder="1" applyAlignment="1">
      <alignment horizontal="center" vertical="center"/>
    </xf>
    <xf numFmtId="173" fontId="54" fillId="0" borderId="105" xfId="81" applyNumberFormat="1" applyFont="1" applyBorder="1" applyAlignment="1">
      <alignment horizontal="center" vertical="center"/>
    </xf>
    <xf numFmtId="173" fontId="57" fillId="0" borderId="103" xfId="81" applyNumberFormat="1" applyFont="1" applyBorder="1" applyAlignment="1">
      <alignment horizontal="center" vertical="center"/>
    </xf>
    <xf numFmtId="173" fontId="57" fillId="0" borderId="104" xfId="81" applyNumberFormat="1" applyFont="1" applyBorder="1" applyAlignment="1">
      <alignment horizontal="center" vertical="center"/>
    </xf>
    <xf numFmtId="173" fontId="57" fillId="0" borderId="105" xfId="81" applyNumberFormat="1" applyFont="1" applyBorder="1" applyAlignment="1">
      <alignment horizontal="center" vertical="center"/>
    </xf>
    <xf numFmtId="14" fontId="14" fillId="26" borderId="35" xfId="57" applyNumberFormat="1" applyFont="1" applyFill="1" applyBorder="1" applyAlignment="1">
      <alignment horizontal="left"/>
    </xf>
    <xf numFmtId="0" fontId="17" fillId="0" borderId="0" xfId="57" applyFont="1" applyAlignment="1">
      <alignment horizontal="center" vertical="center" wrapText="1"/>
    </xf>
    <xf numFmtId="0" fontId="56" fillId="37" borderId="0" xfId="57" applyFont="1" applyFill="1" applyAlignment="1">
      <alignment horizontal="left" vertical="center"/>
    </xf>
    <xf numFmtId="14" fontId="19" fillId="0" borderId="0" xfId="73" applyNumberFormat="1" applyFont="1" applyAlignment="1">
      <alignment horizontal="center" vertical="center" wrapText="1"/>
    </xf>
    <xf numFmtId="173" fontId="54" fillId="0" borderId="126" xfId="81" applyNumberFormat="1" applyFont="1" applyFill="1" applyBorder="1" applyAlignment="1">
      <alignment horizontal="center" vertical="center"/>
    </xf>
    <xf numFmtId="173" fontId="54" fillId="0" borderId="61" xfId="81" applyNumberFormat="1" applyFont="1" applyFill="1" applyBorder="1" applyAlignment="1">
      <alignment horizontal="center" vertical="center"/>
    </xf>
    <xf numFmtId="173" fontId="54" fillId="0" borderId="77" xfId="81" applyNumberFormat="1" applyFont="1" applyFill="1" applyBorder="1" applyAlignment="1">
      <alignment horizontal="center" vertical="center"/>
    </xf>
    <xf numFmtId="0" fontId="53" fillId="36" borderId="0" xfId="73" applyFont="1" applyFill="1" applyAlignment="1">
      <alignment horizontal="left" vertical="center" wrapText="1"/>
    </xf>
    <xf numFmtId="0" fontId="45" fillId="0" borderId="78" xfId="73" applyFont="1" applyBorder="1" applyAlignment="1">
      <alignment horizontal="center" vertical="center" wrapText="1"/>
    </xf>
    <xf numFmtId="0" fontId="45" fillId="0" borderId="52" xfId="73" applyFont="1" applyBorder="1" applyAlignment="1">
      <alignment horizontal="center" vertical="center" wrapText="1"/>
    </xf>
    <xf numFmtId="0" fontId="45" fillId="0" borderId="79" xfId="73" applyFont="1" applyBorder="1" applyAlignment="1">
      <alignment horizontal="center" vertical="center" wrapText="1"/>
    </xf>
    <xf numFmtId="14" fontId="19" fillId="0" borderId="75" xfId="73" applyNumberFormat="1" applyFont="1" applyBorder="1" applyAlignment="1">
      <alignment horizontal="left" vertical="center" wrapText="1"/>
    </xf>
    <xf numFmtId="0" fontId="52" fillId="35" borderId="0" xfId="73" applyFont="1" applyFill="1" applyAlignment="1">
      <alignment horizontal="left" vertical="center" wrapText="1"/>
    </xf>
    <xf numFmtId="14" fontId="48" fillId="0" borderId="75" xfId="73" applyNumberFormat="1" applyFont="1" applyBorder="1" applyAlignment="1">
      <alignment horizontal="left" vertical="center" wrapText="1"/>
    </xf>
    <xf numFmtId="0" fontId="52" fillId="31" borderId="0" xfId="73" applyFont="1" applyFill="1" applyAlignment="1">
      <alignment horizontal="left" vertical="center" wrapText="1"/>
    </xf>
    <xf numFmtId="0" fontId="50" fillId="31" borderId="0" xfId="57" applyFont="1" applyFill="1" applyAlignment="1">
      <alignment horizontal="left" vertical="center"/>
    </xf>
    <xf numFmtId="0" fontId="51" fillId="0" borderId="0" xfId="57" applyFont="1" applyAlignment="1">
      <alignment vertical="center"/>
    </xf>
    <xf numFmtId="0" fontId="13" fillId="32" borderId="0" xfId="73" applyFont="1" applyFill="1" applyAlignment="1">
      <alignment horizontal="left" vertical="center" wrapText="1"/>
    </xf>
    <xf numFmtId="0" fontId="13" fillId="33" borderId="0" xfId="73" applyFont="1" applyFill="1" applyAlignment="1">
      <alignment horizontal="left" vertical="center" wrapText="1"/>
    </xf>
    <xf numFmtId="0" fontId="13" fillId="34" borderId="0" xfId="73" applyFont="1" applyFill="1" applyAlignment="1">
      <alignment horizontal="left" vertical="center" wrapText="1"/>
    </xf>
    <xf numFmtId="14" fontId="19" fillId="0" borderId="75" xfId="73" applyNumberFormat="1" applyFont="1" applyBorder="1" applyAlignment="1">
      <alignment horizontal="left" wrapText="1"/>
    </xf>
    <xf numFmtId="0" fontId="6" fillId="0" borderId="0" xfId="73" applyAlignment="1">
      <alignment horizontal="center"/>
    </xf>
    <xf numFmtId="14" fontId="19" fillId="0" borderId="0" xfId="73" applyNumberFormat="1" applyFont="1" applyAlignment="1">
      <alignment horizontal="left" vertical="center" wrapText="1"/>
    </xf>
    <xf numFmtId="0" fontId="48" fillId="0" borderId="36" xfId="31" applyFont="1" applyBorder="1" applyAlignment="1" applyProtection="1">
      <alignment horizontal="left" vertical="center" wrapText="1"/>
    </xf>
    <xf numFmtId="0" fontId="56" fillId="28" borderId="0" xfId="57" applyFont="1" applyFill="1" applyAlignment="1">
      <alignment horizontal="left" vertical="center"/>
    </xf>
    <xf numFmtId="14" fontId="13" fillId="29" borderId="0" xfId="57" applyNumberFormat="1" applyFont="1" applyFill="1" applyAlignment="1">
      <alignment horizontal="left" vertical="center"/>
    </xf>
    <xf numFmtId="14" fontId="14" fillId="27" borderId="35" xfId="57" applyNumberFormat="1" applyFont="1" applyFill="1" applyBorder="1" applyAlignment="1">
      <alignment horizontal="left" vertical="center"/>
    </xf>
    <xf numFmtId="0" fontId="41" fillId="0" borderId="0" xfId="57" applyFont="1" applyAlignment="1">
      <alignment horizontal="center" vertical="center" wrapText="1"/>
    </xf>
    <xf numFmtId="0" fontId="20" fillId="0" borderId="139" xfId="57" applyFont="1" applyBorder="1" applyAlignment="1">
      <alignment horizontal="center" vertical="center"/>
    </xf>
    <xf numFmtId="0" fontId="20" fillId="0" borderId="141" xfId="57" applyFont="1" applyBorder="1" applyAlignment="1">
      <alignment horizontal="center" vertical="center"/>
    </xf>
    <xf numFmtId="0" fontId="14" fillId="0" borderId="0" xfId="57" applyFont="1" applyAlignment="1">
      <alignment horizontal="center" vertical="center"/>
    </xf>
    <xf numFmtId="0" fontId="57" fillId="24" borderId="0" xfId="57" applyFont="1" applyFill="1" applyAlignment="1">
      <alignment horizontal="left" vertical="center"/>
    </xf>
    <xf numFmtId="173" fontId="57" fillId="0" borderId="64" xfId="81" applyNumberFormat="1" applyFont="1" applyBorder="1" applyAlignment="1">
      <alignment horizontal="left" vertical="center"/>
    </xf>
    <xf numFmtId="173" fontId="57" fillId="0" borderId="54" xfId="81" applyNumberFormat="1" applyFont="1" applyBorder="1" applyAlignment="1">
      <alignment horizontal="left" vertical="center"/>
    </xf>
    <xf numFmtId="173" fontId="57" fillId="0" borderId="65" xfId="81" applyNumberFormat="1" applyFont="1" applyBorder="1" applyAlignment="1">
      <alignment horizontal="left" vertical="center"/>
    </xf>
    <xf numFmtId="173" fontId="57" fillId="0" borderId="64" xfId="81" applyNumberFormat="1" applyFont="1" applyBorder="1" applyAlignment="1">
      <alignment horizontal="right" vertical="center"/>
    </xf>
    <xf numFmtId="173" fontId="57" fillId="0" borderId="54" xfId="81" applyNumberFormat="1" applyFont="1" applyBorder="1" applyAlignment="1">
      <alignment horizontal="right" vertical="center"/>
    </xf>
    <xf numFmtId="173" fontId="57" fillId="0" borderId="55" xfId="81" applyNumberFormat="1" applyFont="1" applyBorder="1" applyAlignment="1">
      <alignment horizontal="right" vertical="center"/>
    </xf>
    <xf numFmtId="0" fontId="9" fillId="0" borderId="139" xfId="57" applyFont="1" applyBorder="1" applyAlignment="1">
      <alignment horizontal="center" vertical="center"/>
    </xf>
    <xf numFmtId="14" fontId="8" fillId="0" borderId="129" xfId="57" applyNumberFormat="1" applyBorder="1" applyAlignment="1">
      <alignment horizontal="center" vertical="center" wrapText="1"/>
    </xf>
    <xf numFmtId="14" fontId="8" fillId="0" borderId="32" xfId="57" applyNumberFormat="1" applyBorder="1" applyAlignment="1">
      <alignment horizontal="center" vertical="center" wrapText="1"/>
    </xf>
    <xf numFmtId="14" fontId="9" fillId="0" borderId="135" xfId="57" applyNumberFormat="1" applyFont="1" applyBorder="1" applyAlignment="1">
      <alignment horizontal="center" vertical="center" wrapText="1"/>
    </xf>
    <xf numFmtId="14" fontId="9" fillId="0" borderId="137" xfId="57" applyNumberFormat="1" applyFont="1" applyBorder="1" applyAlignment="1">
      <alignment horizontal="center" vertical="center" wrapText="1"/>
    </xf>
    <xf numFmtId="0" fontId="56" fillId="30" borderId="0" xfId="57" applyFont="1" applyFill="1" applyAlignment="1">
      <alignment horizontal="left" vertical="center"/>
    </xf>
  </cellXfs>
  <cellStyles count="125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ідсотковий 2" xfId="113" xr:uid="{00000000-0005-0000-0000-000092000000}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2 2 2" xfId="117" xr:uid="{00000000-0005-0000-0000-000033000000}"/>
    <cellStyle name="Обычный 2 5 2 3" xfId="105" xr:uid="{00000000-0005-0000-0000-000032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2 2 2" xfId="122" xr:uid="{00000000-0005-0000-0000-000036000000}"/>
    <cellStyle name="Обычный 2 5 3 2 3" xfId="110" xr:uid="{00000000-0005-0000-0000-000035000000}"/>
    <cellStyle name="Обычный 2 5 3 3" xfId="93" xr:uid="{00000000-0005-0000-0000-000039000000}"/>
    <cellStyle name="Обычный 2 5 3 3 2" xfId="118" xr:uid="{00000000-0005-0000-0000-000037000000}"/>
    <cellStyle name="Обычный 2 5 3 4" xfId="106" xr:uid="{00000000-0005-0000-0000-000034000000}"/>
    <cellStyle name="Обычный 2 5 4" xfId="82" xr:uid="{00000000-0005-0000-0000-00003A000000}"/>
    <cellStyle name="Обычный 2 5 4 2" xfId="97" xr:uid="{00000000-0005-0000-0000-00003B000000}"/>
    <cellStyle name="Обычный 2 5 4 2 2" xfId="121" xr:uid="{00000000-0005-0000-0000-000039000000}"/>
    <cellStyle name="Обычный 2 5 4 3" xfId="109" xr:uid="{00000000-0005-0000-0000-000038000000}"/>
    <cellStyle name="Обычный 2 5 5" xfId="89" xr:uid="{00000000-0005-0000-0000-00003C000000}"/>
    <cellStyle name="Обычный 2 5 5 2" xfId="115" xr:uid="{00000000-0005-0000-0000-00003A000000}"/>
    <cellStyle name="Обычный 2 5 6" xfId="102" xr:uid="{00000000-0005-0000-0000-000031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2 2 2" xfId="120" xr:uid="{00000000-0005-0000-0000-000046000000}"/>
    <cellStyle name="Обычный 7 2 2 3" xfId="108" xr:uid="{00000000-0005-0000-0000-000045000000}"/>
    <cellStyle name="Обычный 7 2 3" xfId="85" xr:uid="{00000000-0005-0000-0000-000049000000}"/>
    <cellStyle name="Обычный 7 2 3 2" xfId="100" xr:uid="{00000000-0005-0000-0000-00004A000000}"/>
    <cellStyle name="Обычный 7 2 3 2 2" xfId="124" xr:uid="{00000000-0005-0000-0000-000048000000}"/>
    <cellStyle name="Обычный 7 2 3 3" xfId="112" xr:uid="{00000000-0005-0000-0000-000047000000}"/>
    <cellStyle name="Обычный 7 2 4" xfId="90" xr:uid="{00000000-0005-0000-0000-00004B000000}"/>
    <cellStyle name="Обычный 7 2 4 2" xfId="116" xr:uid="{00000000-0005-0000-0000-000049000000}"/>
    <cellStyle name="Обычный 7 2 5" xfId="103" xr:uid="{00000000-0005-0000-0000-000044000000}"/>
    <cellStyle name="Обычный 7 3" xfId="78" xr:uid="{00000000-0005-0000-0000-00004C000000}"/>
    <cellStyle name="Обычный 7 3 2" xfId="94" xr:uid="{00000000-0005-0000-0000-00004D000000}"/>
    <cellStyle name="Обычный 7 3 2 2" xfId="119" xr:uid="{00000000-0005-0000-0000-00004B000000}"/>
    <cellStyle name="Обычный 7 3 3" xfId="107" xr:uid="{00000000-0005-0000-0000-00004A000000}"/>
    <cellStyle name="Обычный 7 4" xfId="84" xr:uid="{00000000-0005-0000-0000-00004E000000}"/>
    <cellStyle name="Обычный 7 4 2" xfId="99" xr:uid="{00000000-0005-0000-0000-00004F000000}"/>
    <cellStyle name="Обычный 7 4 2 2" xfId="123" xr:uid="{00000000-0005-0000-0000-00004D000000}"/>
    <cellStyle name="Обычный 7 4 3" xfId="111" xr:uid="{00000000-0005-0000-0000-00004C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2 3" xfId="104" xr:uid="{00000000-0005-0000-0000-000060000000}"/>
    <cellStyle name="Финансовый 3" xfId="101" xr:uid="{00000000-0005-0000-0000-000063000000}"/>
    <cellStyle name="Фінансовий" xfId="87" builtinId="3"/>
    <cellStyle name="Фінансовий 2" xfId="114" xr:uid="{00000000-0005-0000-0000-0000A8000000}"/>
    <cellStyle name="Хороший 2" xfId="70" xr:uid="{00000000-0005-0000-0000-000064000000}"/>
    <cellStyle name="Шапка" xfId="71" xr:uid="{00000000-0005-0000-0000-000065000000}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931229630143904"/>
          <c:y val="2.6159744987564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480565998030334"/>
          <c:y val="0.17176161097418025"/>
          <c:w val="0.27407033982856255"/>
          <c:h val="0.828238389025819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3.6480284953742316E-2"/>
                  <c:y val="-0.431227505502736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5.0417305333483368E-2"/>
                  <c:y val="-9.60744893039186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5.6499536133847492E-2"/>
                  <c:y val="0.13925042040035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управлінні'!$H$22:$H$24</c:f>
              <c:numCache>
                <c:formatCode>0.0</c:formatCode>
                <c:ptCount val="3"/>
                <c:pt idx="0" formatCode="#\ ##0.0">
                  <c:v>3134.37562871</c:v>
                </c:pt>
                <c:pt idx="1">
                  <c:v>431.51005332</c:v>
                </c:pt>
                <c:pt idx="2">
                  <c:v>191.46151137000001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3-й кв.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840716715177422"/>
          <c:y val="0.16450999559570739"/>
          <c:w val="0.39704692505332678"/>
          <c:h val="0.784750047444615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8.3636940738853929E-2"/>
                  <c:y val="-0.3376276187233918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9.3633610870660897E-2"/>
                  <c:y val="-0.2183569627018379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0.13079243978609129"/>
                  <c:y val="-1.027758559468769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НПФ'!$C$195:$E$195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НПФ'!$C$214:$E$214</c:f>
              <c:numCache>
                <c:formatCode>_-* #\ ##0.0_₴_-;\-* #\ ##0.0_₴_-;_-* "-"??_₴_-;_-@_-</c:formatCode>
                <c:ptCount val="3"/>
                <c:pt idx="0">
                  <c:v>10.794110810000001</c:v>
                </c:pt>
                <c:pt idx="1">
                  <c:v>8.9563827299999996</c:v>
                </c:pt>
                <c:pt idx="2">
                  <c:v>0.82237499000000003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868669373814405"/>
          <c:y val="0.19477053523680773"/>
          <c:w val="0.41897312743485615"/>
          <c:h val="0.7325943525553844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4.7569101139210854E-2"/>
                  <c:y val="-0.1506273696740371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3.3090124324474571E-2"/>
                  <c:y val="-0.3069881151106327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НПФ'!$C$170:$E$170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НПФ'!$C$188:$E$188</c:f>
              <c:numCache>
                <c:formatCode>_-* #\ ##0.0_₴_-;\-* #\ ##0.0_₴_-;_-* "-"??_₴_-;_-@_-</c:formatCode>
                <c:ptCount val="3"/>
                <c:pt idx="0">
                  <c:v>996.71627449000005</c:v>
                </c:pt>
                <c:pt idx="1">
                  <c:v>0.38693666000000004</c:v>
                </c:pt>
                <c:pt idx="2">
                  <c:v>1218.5901818299997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6913823272090991"/>
          <c:w val="0.40034626422302538"/>
          <c:h val="0.80430927718468825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-5.164292543927365E-3"/>
                  <c:y val="6.57371720540542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-4.4643439177945894E-2"/>
                  <c:y val="-0.3774119925051444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НПФ'!$C$221:$E$221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НПФ'!$C$239:$E$239</c:f>
              <c:numCache>
                <c:formatCode>_-* #\ ##0.0_₴_-;\-* #\ ##0.0_₴_-;_-* "-"??_₴_-;_-@_-</c:formatCode>
                <c:ptCount val="3"/>
                <c:pt idx="0">
                  <c:v>232.67930176999994</c:v>
                </c:pt>
                <c:pt idx="1">
                  <c:v>531.34777731999998</c:v>
                </c:pt>
                <c:pt idx="2">
                  <c:v>115.22349878000001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30.06.2025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НПФ'!$A$277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2038830168751428"/>
                  <c:y val="-4.4484182589611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2691551788008481"/>
                  <c:y val="0.1202549234584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6.1997335560327778E-2"/>
                  <c:y val="-0.10318927929987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НПФ'!$B$277:$F$277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НПФ'!$B$281:$F$281</c:f>
              <c:numCache>
                <c:formatCode>#\ ##0.0</c:formatCode>
                <c:ptCount val="5"/>
                <c:pt idx="0">
                  <c:v>2120.3103699400003</c:v>
                </c:pt>
                <c:pt idx="1">
                  <c:v>1374.52013588</c:v>
                </c:pt>
                <c:pt idx="2">
                  <c:v>40.486536879999996</c:v>
                </c:pt>
                <c:pt idx="3">
                  <c:v>29.065290789999999</c:v>
                </c:pt>
                <c:pt idx="4">
                  <c:v>49.659757700000007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30.09.2025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НПФ'!$A$274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19091125166866196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18540304349615791"/>
                  <c:y val="0.11951709161354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5.2565091253364699E-2"/>
                  <c:y val="-7.59795650543682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1.5487850468778055E-2"/>
                  <c:y val="0.15757834958130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НПФ'!$B$270:$F$270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НПФ'!$B$274:$F$274</c:f>
              <c:numCache>
                <c:formatCode>#\ ##0.0</c:formatCode>
                <c:ptCount val="5"/>
                <c:pt idx="0">
                  <c:v>2271.8472324600002</c:v>
                </c:pt>
                <c:pt idx="1">
                  <c:v>1364.2167531599998</c:v>
                </c:pt>
                <c:pt idx="2">
                  <c:v>46.877054109999989</c:v>
                </c:pt>
                <c:pt idx="3">
                  <c:v>29.065290789999999</c:v>
                </c:pt>
                <c:pt idx="4">
                  <c:v>54.811476639999995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НПФ'!$B$369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3.2009463976113414E-2"/>
                  <c:y val="0.172762597915253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2.0855039006683208E-2"/>
                  <c:y val="1.83562147827137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5443167135476629"/>
                  <c:y val="1.6019646281662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1.121452568690795E-2"/>
                  <c:y val="-0.120361107391990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572871703455E-3"/>
                  <c:y val="1.46325667598870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949578734918252"/>
                  <c:y val="-2.34725822247428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НПФ'!$A$371:$A$378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НПФ'!$B$371:$B$378</c:f>
              <c:numCache>
                <c:formatCode>#\ ##0.0</c:formatCode>
                <c:ptCount val="8"/>
                <c:pt idx="0">
                  <c:v>1121.5149063499998</c:v>
                </c:pt>
                <c:pt idx="1">
                  <c:v>46.877054109999989</c:v>
                </c:pt>
                <c:pt idx="2">
                  <c:v>22.059307090000001</c:v>
                </c:pt>
                <c:pt idx="3">
                  <c:v>44.675112189999993</c:v>
                </c:pt>
                <c:pt idx="4">
                  <c:v>51.19393771</c:v>
                </c:pt>
                <c:pt idx="5">
                  <c:v>328.47268645999998</c:v>
                </c:pt>
                <c:pt idx="6">
                  <c:v>0</c:v>
                </c:pt>
                <c:pt idx="7">
                  <c:v>1521.4354009200006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НПФ'!$C$369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59,9%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НПФ'!$A$371:$A$378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НПФ'!$C$371:$C$378</c:f>
              <c:numCache>
                <c:formatCode>#\ ##0.0</c:formatCode>
                <c:ptCount val="8"/>
                <c:pt idx="0">
                  <c:v>172.59536005000001</c:v>
                </c:pt>
                <c:pt idx="1">
                  <c:v>0</c:v>
                </c:pt>
                <c:pt idx="2">
                  <c:v>0</c:v>
                </c:pt>
                <c:pt idx="3">
                  <c:v>1.9949191100000001</c:v>
                </c:pt>
                <c:pt idx="4">
                  <c:v>0</c:v>
                </c:pt>
                <c:pt idx="5">
                  <c:v>42.710473559999997</c:v>
                </c:pt>
                <c:pt idx="6">
                  <c:v>0</c:v>
                </c:pt>
                <c:pt idx="7">
                  <c:v>218.01821941999995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НПФ'!$D$369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1945178963080009"/>
                  <c:y val="-6.0768038221642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56,3%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НПФ'!$A$371:$A$378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НПФ'!$D$371:$D$378</c:f>
              <c:numCache>
                <c:formatCode>#\ ##0.0</c:formatCode>
                <c:ptCount val="8"/>
                <c:pt idx="0">
                  <c:v>70.106486759999996</c:v>
                </c:pt>
                <c:pt idx="1">
                  <c:v>0</c:v>
                </c:pt>
                <c:pt idx="2">
                  <c:v>7.0059836999999998</c:v>
                </c:pt>
                <c:pt idx="3">
                  <c:v>8.1414453400000006</c:v>
                </c:pt>
                <c:pt idx="4">
                  <c:v>4.2637999999999998</c:v>
                </c:pt>
                <c:pt idx="5">
                  <c:v>10.201811880000003</c:v>
                </c:pt>
                <c:pt idx="6">
                  <c:v>0</c:v>
                </c:pt>
                <c:pt idx="7">
                  <c:v>95.550902509999986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30.09.2024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НПФ'!$A$295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18550980880035517"/>
                  <c:y val="-2.83538997923767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19962303281813804"/>
                  <c:y val="0.11171622203940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764383883348E-3"/>
                  <c:y val="4.8760136326242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1.6966077797130299E-2"/>
                  <c:y val="0.1390778391507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НПФ'!$B$291:$F$291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НПФ'!$B$295:$F$295</c:f>
              <c:numCache>
                <c:formatCode>#\ ##0.0</c:formatCode>
                <c:ptCount val="5"/>
                <c:pt idx="0">
                  <c:v>1850.71545823</c:v>
                </c:pt>
                <c:pt idx="1">
                  <c:v>1219.9330118400003</c:v>
                </c:pt>
                <c:pt idx="2">
                  <c:v>32.520278009999998</c:v>
                </c:pt>
                <c:pt idx="3">
                  <c:v>28.917296790000002</c:v>
                </c:pt>
                <c:pt idx="4">
                  <c:v>56.405615879999992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НПФ'!$A$339</c:f>
              <c:strCache>
                <c:ptCount val="1"/>
                <c:pt idx="0">
                  <c:v>30.09.2025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3.3931971452086429E-2"/>
                  <c:y val="-7.46726974467092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НПФ'!$B$334:$F$334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НПФ'!$B$339:$F$339</c:f>
              <c:numCache>
                <c:formatCode>#\ ##0.0</c:formatCode>
                <c:ptCount val="5"/>
                <c:pt idx="0">
                  <c:v>3612.4162324600006</c:v>
                </c:pt>
                <c:pt idx="1">
                  <c:v>2691.2607531599997</c:v>
                </c:pt>
                <c:pt idx="2">
                  <c:v>46.877054109999989</c:v>
                </c:pt>
                <c:pt idx="3">
                  <c:v>29.065290789999999</c:v>
                </c:pt>
                <c:pt idx="4">
                  <c:v>54.811476639999995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7.0116889458585116E-2"/>
                  <c:y val="-0.305704158240109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</c:strCache>
            </c:strRef>
          </c:cat>
          <c:val>
            <c:numRef>
              <c:f>'НПФ в управлінні'!$E$13:$E$15</c:f>
              <c:numCache>
                <c:formatCode>General</c:formatCode>
                <c:ptCount val="3"/>
                <c:pt idx="0">
                  <c:v>40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управлінні'!$B$12</c:f>
              <c:strCache>
                <c:ptCount val="1"/>
                <c:pt idx="0">
                  <c:v>30.09.2024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управлінні'!$B$17:$B$17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управлінні'!$C$17:$C$17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управлінні'!$C$12</c:f>
              <c:strCache>
                <c:ptCount val="1"/>
                <c:pt idx="0">
                  <c:v>31.12.2024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управлінні'!$D$17:$D$17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управлінні'!$E$12</c:f>
              <c:strCache>
                <c:ptCount val="1"/>
                <c:pt idx="0">
                  <c:v>30.09.2025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управлінні'!$E$17:$E$17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управлінні'!$G$12</c:f>
              <c:strCache>
                <c:ptCount val="1"/>
                <c:pt idx="0">
                  <c:v>Зміна з початку 2025 року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управлінні'!$F$13:$F$17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0.33333333333333326</c:v>
                </c:pt>
                <c:pt idx="3">
                  <c:v>2.2222222222222143E-2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управлінні'!$H$12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управлінні'!$G$17:$G$17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управлінні'!$H$17:$H$17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30.09.2024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НПФ'!$A$335</c:f>
              <c:strCache>
                <c:ptCount val="1"/>
                <c:pt idx="0">
                  <c:v>30.09.2024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2796929091997471"/>
                  <c:y val="9.017593823077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НПФ'!$B$334:$F$334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НПФ'!$B$335:$F$335</c:f>
              <c:numCache>
                <c:formatCode>#\ ##0.0</c:formatCode>
                <c:ptCount val="5"/>
                <c:pt idx="0">
                  <c:v>3017.7544582300006</c:v>
                </c:pt>
                <c:pt idx="1">
                  <c:v>2349.3700118400002</c:v>
                </c:pt>
                <c:pt idx="2">
                  <c:v>32.520278009999998</c:v>
                </c:pt>
                <c:pt idx="3">
                  <c:v>36.595296789999999</c:v>
                </c:pt>
                <c:pt idx="4">
                  <c:v>56.405615879999992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НПФ'!$E$369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824340806769142"/>
                  <c:y val="1.66504852010724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60,3%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НПФ'!$A$371:$A$378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НПФ'!$E$371:$E$378</c:f>
              <c:numCache>
                <c:formatCode>#\ ##0.0</c:formatCode>
                <c:ptCount val="8"/>
                <c:pt idx="0">
                  <c:v>1364.2167531599998</c:v>
                </c:pt>
                <c:pt idx="1">
                  <c:v>46.877054109999989</c:v>
                </c:pt>
                <c:pt idx="2">
                  <c:v>29.065290789999999</c:v>
                </c:pt>
                <c:pt idx="3">
                  <c:v>54.811476639999995</c:v>
                </c:pt>
                <c:pt idx="4">
                  <c:v>55.457737710000004</c:v>
                </c:pt>
                <c:pt idx="5">
                  <c:v>381.38497189999993</c:v>
                </c:pt>
                <c:pt idx="6">
                  <c:v>0</c:v>
                </c:pt>
                <c:pt idx="7">
                  <c:v>1835.0045228500005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НПФ'!$F$369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4520452577520385E-2"/>
                  <c:y val="0.14875230663897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7839997222977541"/>
                  <c:y val="1.829588156847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НПФ'!$A$371:$A$378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НПФ'!$F$371:$F$378</c:f>
              <c:numCache>
                <c:formatCode>#\ ##0.0</c:formatCode>
                <c:ptCount val="8"/>
                <c:pt idx="0">
                  <c:v>2691.2607531599997</c:v>
                </c:pt>
                <c:pt idx="1">
                  <c:v>46.877054109999989</c:v>
                </c:pt>
                <c:pt idx="2">
                  <c:v>29.065290789999999</c:v>
                </c:pt>
                <c:pt idx="3">
                  <c:v>54.811476639999995</c:v>
                </c:pt>
                <c:pt idx="4">
                  <c:v>66.192737710000003</c:v>
                </c:pt>
                <c:pt idx="5">
                  <c:v>381.38497189999993</c:v>
                </c:pt>
                <c:pt idx="6">
                  <c:v>0</c:v>
                </c:pt>
                <c:pt idx="7">
                  <c:v>3164.8385228500006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НПФ'!$A$338</c:f>
              <c:strCache>
                <c:ptCount val="1"/>
                <c:pt idx="0">
                  <c:v>30.06.2025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НПФ'!$B$334:$F$334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НПФ'!$B$338:$F$338</c:f>
              <c:numCache>
                <c:formatCode>#\ ##0.0</c:formatCode>
                <c:ptCount val="5"/>
                <c:pt idx="0">
                  <c:v>3409.8903699400003</c:v>
                </c:pt>
                <c:pt idx="1">
                  <c:v>2652.66513588</c:v>
                </c:pt>
                <c:pt idx="2">
                  <c:v>40.486536879999996</c:v>
                </c:pt>
                <c:pt idx="3">
                  <c:v>29.065290789999999</c:v>
                </c:pt>
                <c:pt idx="4">
                  <c:v>49.659757700000007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Lbls>
            <c:dLbl>
              <c:idx val="0"/>
              <c:layout>
                <c:manualLayout>
                  <c:x val="-5.72789607177841E-2"/>
                  <c:y val="0.120511723743873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0.26895979980637025"/>
                  <c:y val="-3.4871574290278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управлінні'!$A$22:$A$24,'НПФ в управлінні'!$A$26)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управлінні'!$H$22:$H$24,'НПФ в управлінні'!$H$26)</c:f>
              <c:numCache>
                <c:formatCode>0.0</c:formatCode>
                <c:ptCount val="4"/>
                <c:pt idx="0" formatCode="#\ ##0.0">
                  <c:v>3134.37562871</c:v>
                </c:pt>
                <c:pt idx="1">
                  <c:v>431.51005332</c:v>
                </c:pt>
                <c:pt idx="2">
                  <c:v>191.46151137000001</c:v>
                </c:pt>
                <c:pt idx="3" formatCode="#\ ##0.0">
                  <c:v>2667.6130000000003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НПФ'!$E$23:$L$23</c:f>
              <c:numCache>
                <c:formatCode>_-* #\ ##0_₴_-;\-* #\ ##0_₴_-;_-* "-"??_₴_-;_-@_-</c:formatCode>
                <c:ptCount val="8"/>
                <c:pt idx="0">
                  <c:v>1332</c:v>
                </c:pt>
                <c:pt idx="1">
                  <c:v>168670</c:v>
                </c:pt>
                <c:pt idx="2">
                  <c:v>99468</c:v>
                </c:pt>
                <c:pt idx="3">
                  <c:v>100657</c:v>
                </c:pt>
                <c:pt idx="4">
                  <c:v>1700</c:v>
                </c:pt>
                <c:pt idx="5">
                  <c:v>229426</c:v>
                </c:pt>
                <c:pt idx="6">
                  <c:v>122936</c:v>
                </c:pt>
                <c:pt idx="7">
                  <c:v>152222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9.202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  <a:endParaRPr lang="uk-UA" sz="1300" b="1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271041762413957"/>
          <c:y val="0.15894647642753643"/>
          <c:w val="0.38705082214695574"/>
          <c:h val="0.78803569553805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НПФ'!$C$46:$E$46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НПФ'!$C$84:$E$84</c:f>
              <c:numCache>
                <c:formatCode>#\ ##0_ ;\-#\ ##0\ </c:formatCode>
                <c:ptCount val="3"/>
                <c:pt idx="0" formatCode="_-* #\ ##0_₴_-;\-* #\ ##0_₴_-;_-* &quot;-&quot;??_₴_-;_-@_-">
                  <c:v>91144</c:v>
                </c:pt>
                <c:pt idx="1">
                  <c:v>85</c:v>
                </c:pt>
                <c:pt idx="2" formatCode="_-* #\ ##0_₴_-;\-* #\ ##0_₴_-;_-* &quot;-&quot;??_₴_-;_-@_-">
                  <c:v>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30.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09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.202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НПФ'!$C$23:$D$23</c:f>
              <c:numCache>
                <c:formatCode>_-* #\ ##0_₴_-;\-* #\ ##0_₴_-;_-* "-"??_₴_-;_-@_-</c:formatCode>
                <c:ptCount val="2"/>
                <c:pt idx="0">
                  <c:v>370127</c:v>
                </c:pt>
                <c:pt idx="1">
                  <c:v>506284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30.09.2025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755576823615273"/>
          <c:y val="0.1713894960454358"/>
          <c:w val="0.42802430401509906"/>
          <c:h val="0.770756173726459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НПФ'!$C$88:$D$88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НПФ'!$C$126:$D$126</c:f>
              <c:numCache>
                <c:formatCode>_-* #\ ##0_₴_-;\-* #\ ##0_₴_-;_-* "-"??_₴_-;_-@_-</c:formatCode>
                <c:ptCount val="2"/>
                <c:pt idx="0">
                  <c:v>1873</c:v>
                </c:pt>
                <c:pt idx="1">
                  <c:v>88264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2025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5.0514671687950603E-2"/>
                  <c:y val="-0.162325126148766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6.4028508697993133E-2"/>
                  <c:y val="2.39783266250719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0.11931560326076407"/>
                  <c:y val="7.204948592989608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4.6988422270481722E-2"/>
                  <c:y val="-0.109563570548942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35398842050674911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НПФ'!$E$130:$L$130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НПФ'!$E$149:$L$149</c:f>
              <c:numCache>
                <c:formatCode>_-* #\ ##0.0_₴_-;\-* #\ ##0.0_₴_-;_-* "-"??_₴_-;_-@_-</c:formatCode>
                <c:ptCount val="8"/>
                <c:pt idx="0">
                  <c:v>0.58678540999999995</c:v>
                </c:pt>
                <c:pt idx="1">
                  <c:v>19.822655849999997</c:v>
                </c:pt>
                <c:pt idx="2">
                  <c:v>5.3432263200000003</c:v>
                </c:pt>
                <c:pt idx="3">
                  <c:v>1.10138571</c:v>
                </c:pt>
                <c:pt idx="4">
                  <c:v>0.75031797</c:v>
                </c:pt>
                <c:pt idx="5">
                  <c:v>31.893553399999998</c:v>
                </c:pt>
                <c:pt idx="6">
                  <c:v>6.7998775999999994</c:v>
                </c:pt>
                <c:pt idx="7">
                  <c:v>1.66594094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3-й кв. 2025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НПФ'!$C$130:$D$130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НПФ'!$C$149:$D$149</c:f>
              <c:numCache>
                <c:formatCode>_-* #\ ##0.0_₴_-;\-* #\ ##0.0_₴_-;_-* "-"??_₴_-;_-@_-</c:formatCode>
                <c:ptCount val="2"/>
                <c:pt idx="0">
                  <c:v>26.854053289999996</c:v>
                </c:pt>
                <c:pt idx="1">
                  <c:v>41.10968991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28</xdr:row>
      <xdr:rowOff>156782</xdr:rowOff>
    </xdr:from>
    <xdr:to>
      <xdr:col>10</xdr:col>
      <xdr:colOff>908686</xdr:colOff>
      <xdr:row>43</xdr:row>
      <xdr:rowOff>121920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180141</xdr:rowOff>
    </xdr:from>
    <xdr:to>
      <xdr:col>5</xdr:col>
      <xdr:colOff>198120</xdr:colOff>
      <xdr:row>43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716279</xdr:colOff>
      <xdr:row>28</xdr:row>
      <xdr:rowOff>181759</xdr:rowOff>
    </xdr:from>
    <xdr:to>
      <xdr:col>14</xdr:col>
      <xdr:colOff>182880</xdr:colOff>
      <xdr:row>43</xdr:row>
      <xdr:rowOff>135255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24</xdr:row>
      <xdr:rowOff>28575</xdr:rowOff>
    </xdr:from>
    <xdr:to>
      <xdr:col>11</xdr:col>
      <xdr:colOff>152400</xdr:colOff>
      <xdr:row>42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45</xdr:row>
      <xdr:rowOff>17145</xdr:rowOff>
    </xdr:from>
    <xdr:to>
      <xdr:col>13</xdr:col>
      <xdr:colOff>0</xdr:colOff>
      <xdr:row>85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24</xdr:row>
      <xdr:rowOff>19050</xdr:rowOff>
    </xdr:from>
    <xdr:to>
      <xdr:col>4</xdr:col>
      <xdr:colOff>607695</xdr:colOff>
      <xdr:row>42</xdr:row>
      <xdr:rowOff>137159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24765</xdr:colOff>
      <xdr:row>87</xdr:row>
      <xdr:rowOff>3811</xdr:rowOff>
    </xdr:from>
    <xdr:to>
      <xdr:col>11</xdr:col>
      <xdr:colOff>297180</xdr:colOff>
      <xdr:row>126</xdr:row>
      <xdr:rowOff>529591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149</xdr:row>
      <xdr:rowOff>259080</xdr:rowOff>
    </xdr:from>
    <xdr:to>
      <xdr:col>11</xdr:col>
      <xdr:colOff>419100</xdr:colOff>
      <xdr:row>168</xdr:row>
      <xdr:rowOff>7620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150</xdr:row>
      <xdr:rowOff>22860</xdr:rowOff>
    </xdr:from>
    <xdr:to>
      <xdr:col>6</xdr:col>
      <xdr:colOff>352424</xdr:colOff>
      <xdr:row>167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30479</xdr:colOff>
      <xdr:row>194</xdr:row>
      <xdr:rowOff>19050</xdr:rowOff>
    </xdr:from>
    <xdr:to>
      <xdr:col>13</xdr:col>
      <xdr:colOff>347662</xdr:colOff>
      <xdr:row>219</xdr:row>
      <xdr:rowOff>15240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28576</xdr:colOff>
      <xdr:row>169</xdr:row>
      <xdr:rowOff>3813</xdr:rowOff>
    </xdr:from>
    <xdr:to>
      <xdr:col>12</xdr:col>
      <xdr:colOff>617221</xdr:colOff>
      <xdr:row>192</xdr:row>
      <xdr:rowOff>91440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28576</xdr:colOff>
      <xdr:row>220</xdr:row>
      <xdr:rowOff>19050</xdr:rowOff>
    </xdr:from>
    <xdr:to>
      <xdr:col>13</xdr:col>
      <xdr:colOff>331471</xdr:colOff>
      <xdr:row>243</xdr:row>
      <xdr:rowOff>1905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314</xdr:row>
      <xdr:rowOff>133350</xdr:rowOff>
    </xdr:from>
    <xdr:to>
      <xdr:col>6</xdr:col>
      <xdr:colOff>219076</xdr:colOff>
      <xdr:row>330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299</xdr:row>
      <xdr:rowOff>19050</xdr:rowOff>
    </xdr:from>
    <xdr:to>
      <xdr:col>8</xdr:col>
      <xdr:colOff>9526</xdr:colOff>
      <xdr:row>315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381</xdr:row>
      <xdr:rowOff>215900</xdr:rowOff>
    </xdr:from>
    <xdr:to>
      <xdr:col>4</xdr:col>
      <xdr:colOff>662940</xdr:colOff>
      <xdr:row>398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539115</xdr:colOff>
      <xdr:row>381</xdr:row>
      <xdr:rowOff>220980</xdr:rowOff>
    </xdr:from>
    <xdr:to>
      <xdr:col>10</xdr:col>
      <xdr:colOff>137160</xdr:colOff>
      <xdr:row>398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398</xdr:row>
      <xdr:rowOff>91440</xdr:rowOff>
    </xdr:from>
    <xdr:to>
      <xdr:col>7</xdr:col>
      <xdr:colOff>428625</xdr:colOff>
      <xdr:row>414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299</xdr:row>
      <xdr:rowOff>7620</xdr:rowOff>
    </xdr:from>
    <xdr:to>
      <xdr:col>4</xdr:col>
      <xdr:colOff>7620</xdr:colOff>
      <xdr:row>315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340</xdr:row>
      <xdr:rowOff>30480</xdr:rowOff>
    </xdr:from>
    <xdr:to>
      <xdr:col>8</xdr:col>
      <xdr:colOff>0</xdr:colOff>
      <xdr:row>353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340</xdr:row>
      <xdr:rowOff>26894</xdr:rowOff>
    </xdr:from>
    <xdr:to>
      <xdr:col>3</xdr:col>
      <xdr:colOff>929640</xdr:colOff>
      <xdr:row>353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414</xdr:row>
      <xdr:rowOff>52650</xdr:rowOff>
    </xdr:from>
    <xdr:to>
      <xdr:col>4</xdr:col>
      <xdr:colOff>426721</xdr:colOff>
      <xdr:row>431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414</xdr:row>
      <xdr:rowOff>59056</xdr:rowOff>
    </xdr:from>
    <xdr:to>
      <xdr:col>10</xdr:col>
      <xdr:colOff>114300</xdr:colOff>
      <xdr:row>431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353</xdr:row>
      <xdr:rowOff>76200</xdr:rowOff>
    </xdr:from>
    <xdr:to>
      <xdr:col>5</xdr:col>
      <xdr:colOff>685800</xdr:colOff>
      <xdr:row>366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5/Q2%202025/!%20final/3.%20Q2%202025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4/Q3%202024/!%20final/3.%20Q3%202024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>
        <row r="361">
          <cell r="E361">
            <v>1374.52013588</v>
          </cell>
          <cell r="F361">
            <v>2652.66513588</v>
          </cell>
        </row>
        <row r="362">
          <cell r="E362">
            <v>40.486536879999996</v>
          </cell>
          <cell r="F362">
            <v>40.486536879999996</v>
          </cell>
        </row>
        <row r="363">
          <cell r="E363">
            <v>29.065290789999999</v>
          </cell>
          <cell r="F363">
            <v>29.065290789999999</v>
          </cell>
        </row>
        <row r="364">
          <cell r="E364">
            <v>49.659757700000007</v>
          </cell>
          <cell r="F364">
            <v>49.659757700000007</v>
          </cell>
        </row>
        <row r="365">
          <cell r="E365">
            <v>50.287767859999995</v>
          </cell>
          <cell r="F365">
            <v>61.022767859999995</v>
          </cell>
        </row>
        <row r="366">
          <cell r="E366">
            <v>303.46636513999999</v>
          </cell>
          <cell r="F366">
            <v>303.46636513999999</v>
          </cell>
        </row>
        <row r="367">
          <cell r="E367">
            <v>20.893212170000002</v>
          </cell>
          <cell r="F367">
            <v>20.893212170000002</v>
          </cell>
        </row>
        <row r="368">
          <cell r="E368">
            <v>1745.6630247700002</v>
          </cell>
          <cell r="F368">
            <v>3024.5080247700002</v>
          </cell>
        </row>
        <row r="369">
          <cell r="E369">
            <v>2120.3103699400003</v>
          </cell>
          <cell r="F369">
            <v>3409.8903699400003</v>
          </cell>
        </row>
        <row r="370">
          <cell r="E370">
            <v>0.58668668389577139</v>
          </cell>
          <cell r="F370">
            <v>0.55160447160806747</v>
          </cell>
        </row>
        <row r="371">
          <cell r="E371">
            <v>3614.0420911900001</v>
          </cell>
          <cell r="F371">
            <v>6181.7670911900004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>
        <row r="326">
          <cell r="E326">
            <v>1219.9330118400003</v>
          </cell>
          <cell r="F326">
            <v>2349.3700118400002</v>
          </cell>
        </row>
        <row r="327">
          <cell r="E327">
            <v>32.520278009999998</v>
          </cell>
          <cell r="F327">
            <v>32.520278009999998</v>
          </cell>
        </row>
        <row r="328">
          <cell r="E328">
            <v>28.917296790000002</v>
          </cell>
          <cell r="F328">
            <v>36.595296789999999</v>
          </cell>
        </row>
        <row r="329">
          <cell r="E329">
            <v>56.405615879999992</v>
          </cell>
          <cell r="F329">
            <v>56.405615879999992</v>
          </cell>
        </row>
        <row r="330">
          <cell r="E330">
            <v>41.721070719999986</v>
          </cell>
          <cell r="F330">
            <v>48.734070719999984</v>
          </cell>
        </row>
        <row r="331">
          <cell r="E331">
            <v>232.24082221999996</v>
          </cell>
          <cell r="F331">
            <v>232.24082221999996</v>
          </cell>
        </row>
        <row r="332">
          <cell r="E332">
            <v>21.346060469999998</v>
          </cell>
          <cell r="F332">
            <v>21.346060469999998</v>
          </cell>
        </row>
        <row r="333">
          <cell r="E333">
            <v>1555.4075048200004</v>
          </cell>
          <cell r="F333">
            <v>2715.4335048200005</v>
          </cell>
        </row>
        <row r="334">
          <cell r="E334">
            <v>1850.71545823</v>
          </cell>
          <cell r="F334">
            <v>3017.7544582300006</v>
          </cell>
        </row>
        <row r="335">
          <cell r="E335">
            <v>0.58043603532419852</v>
          </cell>
          <cell r="F335">
            <v>0.54941728351323094</v>
          </cell>
        </row>
        <row r="336">
          <cell r="E336">
            <v>3188.4916607500008</v>
          </cell>
          <cell r="F336">
            <v>5492.6456607500004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TP4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 outlineLevelCol="1"/>
  <cols>
    <col min="1" max="1" width="13.28515625" style="1" customWidth="1"/>
    <col min="2" max="5" width="13.28515625" style="1" customWidth="1" outlineLevel="1"/>
    <col min="6" max="6" width="13.28515625" style="1" customWidth="1" outlineLevel="1" collapsed="1"/>
    <col min="7" max="7" width="13.28515625" style="1" customWidth="1" outlineLevel="1"/>
    <col min="8" max="14" width="13.28515625" style="1" customWidth="1"/>
    <col min="15" max="16" width="11.7109375" style="1" customWidth="1"/>
    <col min="17" max="18" width="12.28515625" style="1" customWidth="1"/>
    <col min="19" max="16384" width="9.140625" style="1"/>
  </cols>
  <sheetData>
    <row r="1" spans="1:536" s="381" customFormat="1" ht="31.9" customHeight="1">
      <c r="A1" s="381" t="s">
        <v>112</v>
      </c>
    </row>
    <row r="2" spans="1:536" s="385" customFormat="1" ht="6.6" customHeight="1"/>
    <row r="3" spans="1:536" s="382" customFormat="1" ht="17.25" customHeight="1" thickBot="1">
      <c r="A3" s="382" t="s">
        <v>14</v>
      </c>
    </row>
    <row r="4" spans="1:536" ht="43.9" customHeight="1" outlineLevel="1" thickBot="1">
      <c r="A4" s="9" t="s">
        <v>9</v>
      </c>
      <c r="B4" s="10">
        <v>45565</v>
      </c>
      <c r="C4" s="10">
        <v>45657</v>
      </c>
      <c r="D4" s="10">
        <v>45838</v>
      </c>
      <c r="E4" s="10">
        <v>45930</v>
      </c>
      <c r="F4" s="11" t="s">
        <v>113</v>
      </c>
      <c r="G4" s="11" t="s">
        <v>109</v>
      </c>
      <c r="H4" s="11" t="s">
        <v>105</v>
      </c>
      <c r="I4" s="42"/>
    </row>
    <row r="5" spans="1:536" ht="17.45" customHeight="1" outlineLevel="1">
      <c r="A5" s="14" t="s">
        <v>1</v>
      </c>
      <c r="B5" s="175">
        <v>29</v>
      </c>
      <c r="C5" s="175">
        <v>28</v>
      </c>
      <c r="D5" s="175">
        <v>27</v>
      </c>
      <c r="E5" s="175">
        <v>24</v>
      </c>
      <c r="F5" s="148">
        <f>E5/D5-1</f>
        <v>-0.11111111111111116</v>
      </c>
      <c r="G5" s="148">
        <f>E5/C5-1</f>
        <v>-0.1428571428571429</v>
      </c>
      <c r="H5" s="129">
        <f>E5/B5-1</f>
        <v>-0.17241379310344829</v>
      </c>
    </row>
    <row r="6" spans="1:536" ht="17.45" customHeight="1" outlineLevel="1">
      <c r="A6" s="15" t="s">
        <v>10</v>
      </c>
      <c r="B6" s="176">
        <v>2</v>
      </c>
      <c r="C6" s="176">
        <v>2</v>
      </c>
      <c r="D6" s="176">
        <v>2</v>
      </c>
      <c r="E6" s="176">
        <v>2</v>
      </c>
      <c r="F6" s="149">
        <f t="shared" ref="F6:F8" si="0">E6/D6-1</f>
        <v>0</v>
      </c>
      <c r="G6" s="149">
        <f>E6/C6-1</f>
        <v>0</v>
      </c>
      <c r="H6" s="130">
        <f>E6/B6-1</f>
        <v>0</v>
      </c>
    </row>
    <row r="7" spans="1:536" ht="17.45" customHeight="1" outlineLevel="1">
      <c r="A7" s="15" t="s">
        <v>99</v>
      </c>
      <c r="B7" s="176">
        <v>6</v>
      </c>
      <c r="C7" s="176">
        <v>4</v>
      </c>
      <c r="D7" s="176">
        <v>3</v>
      </c>
      <c r="E7" s="176">
        <v>4</v>
      </c>
      <c r="F7" s="149">
        <f t="shared" si="0"/>
        <v>0.33333333333333326</v>
      </c>
      <c r="G7" s="149">
        <f>E7/C7-1</f>
        <v>0</v>
      </c>
      <c r="H7" s="130">
        <f>E7/B7-1</f>
        <v>-0.33333333333333337</v>
      </c>
    </row>
    <row r="8" spans="1:536" ht="17.45" customHeight="1" outlineLevel="1" thickBot="1">
      <c r="A8" s="16" t="s">
        <v>0</v>
      </c>
      <c r="B8" s="177">
        <v>30</v>
      </c>
      <c r="C8" s="177">
        <v>30</v>
      </c>
      <c r="D8" s="177">
        <v>28</v>
      </c>
      <c r="E8" s="177">
        <v>26</v>
      </c>
      <c r="F8" s="150">
        <f t="shared" si="0"/>
        <v>-7.1428571428571397E-2</v>
      </c>
      <c r="G8" s="150">
        <f>E8/C8-1</f>
        <v>-0.1333333333333333</v>
      </c>
      <c r="H8" s="131">
        <f>E8/B8-1</f>
        <v>-0.1333333333333333</v>
      </c>
    </row>
    <row r="9" spans="1:536" s="311" customFormat="1" ht="13.15" customHeight="1" outlineLevel="1">
      <c r="A9" s="386" t="s">
        <v>100</v>
      </c>
      <c r="B9" s="386"/>
      <c r="C9" s="386"/>
      <c r="D9" s="386"/>
      <c r="E9" s="386"/>
      <c r="F9" s="386"/>
      <c r="G9" s="386"/>
      <c r="H9" s="38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</row>
    <row r="10" spans="1:536" s="384" customFormat="1" ht="13.15" customHeight="1" outlineLevel="1"/>
    <row r="11" spans="1:536" s="383" customFormat="1" ht="16.5" thickBot="1">
      <c r="A11" s="383" t="s">
        <v>55</v>
      </c>
    </row>
    <row r="12" spans="1:536" ht="43.9" customHeight="1" outlineLevel="1" thickBot="1">
      <c r="A12" s="9" t="s">
        <v>9</v>
      </c>
      <c r="B12" s="10">
        <v>45565</v>
      </c>
      <c r="C12" s="10">
        <v>45657</v>
      </c>
      <c r="D12" s="10">
        <v>45838</v>
      </c>
      <c r="E12" s="10">
        <v>45930</v>
      </c>
      <c r="F12" s="11" t="s">
        <v>113</v>
      </c>
      <c r="G12" s="11" t="s">
        <v>109</v>
      </c>
      <c r="H12" s="11" t="s">
        <v>105</v>
      </c>
    </row>
    <row r="13" spans="1:536" ht="17.45" customHeight="1" outlineLevel="1">
      <c r="A13" s="14" t="s">
        <v>1</v>
      </c>
      <c r="B13" s="175">
        <v>44</v>
      </c>
      <c r="C13" s="175">
        <v>43</v>
      </c>
      <c r="D13" s="175">
        <v>40</v>
      </c>
      <c r="E13" s="175">
        <v>40</v>
      </c>
      <c r="F13" s="148">
        <f>E13/D13-1</f>
        <v>0</v>
      </c>
      <c r="G13" s="148">
        <f>E13/C13-1</f>
        <v>-6.9767441860465129E-2</v>
      </c>
      <c r="H13" s="129">
        <f>E13/B13-1</f>
        <v>-9.0909090909090939E-2</v>
      </c>
    </row>
    <row r="14" spans="1:536" ht="17.45" customHeight="1" outlineLevel="1">
      <c r="A14" s="15" t="s">
        <v>10</v>
      </c>
      <c r="B14" s="176">
        <v>2</v>
      </c>
      <c r="C14" s="176">
        <v>2</v>
      </c>
      <c r="D14" s="176">
        <v>2</v>
      </c>
      <c r="E14" s="176">
        <v>2</v>
      </c>
      <c r="F14" s="149">
        <f t="shared" ref="F14:F15" si="1">E14/D14-1</f>
        <v>0</v>
      </c>
      <c r="G14" s="149">
        <f>E14/C14-1</f>
        <v>0</v>
      </c>
      <c r="H14" s="130">
        <f>E14/B14-1</f>
        <v>0</v>
      </c>
    </row>
    <row r="15" spans="1:536" ht="17.45" customHeight="1" outlineLevel="1">
      <c r="A15" s="15" t="s">
        <v>101</v>
      </c>
      <c r="B15" s="176">
        <v>6</v>
      </c>
      <c r="C15" s="176">
        <v>4</v>
      </c>
      <c r="D15" s="176">
        <v>3</v>
      </c>
      <c r="E15" s="176">
        <v>4</v>
      </c>
      <c r="F15" s="149">
        <f t="shared" si="1"/>
        <v>0.33333333333333326</v>
      </c>
      <c r="G15" s="149">
        <f>E15/C15-1</f>
        <v>0</v>
      </c>
      <c r="H15" s="130">
        <f>E15/B15-1</f>
        <v>-0.33333333333333337</v>
      </c>
    </row>
    <row r="16" spans="1:536" ht="17.45" customHeight="1" outlineLevel="1" thickBot="1">
      <c r="A16" s="16" t="s">
        <v>0</v>
      </c>
      <c r="B16" s="173">
        <f>SUM(B13:B15)</f>
        <v>52</v>
      </c>
      <c r="C16" s="173">
        <f>SUM(C13:C15)</f>
        <v>49</v>
      </c>
      <c r="D16" s="173">
        <f>SUM(D13:D15)</f>
        <v>45</v>
      </c>
      <c r="E16" s="173">
        <f>SUM(E13:E15)</f>
        <v>46</v>
      </c>
      <c r="F16" s="150">
        <f>E16/D16-1</f>
        <v>2.2222222222222143E-2</v>
      </c>
      <c r="G16" s="150">
        <f>E16/C16-1</f>
        <v>-6.1224489795918324E-2</v>
      </c>
      <c r="H16" s="131">
        <f>E16/B16-1</f>
        <v>-0.11538461538461542</v>
      </c>
    </row>
    <row r="17" spans="1:20" ht="12.75" customHeight="1" outlineLevel="1">
      <c r="A17" s="386" t="s">
        <v>102</v>
      </c>
      <c r="B17" s="386"/>
      <c r="C17" s="386"/>
      <c r="D17" s="386"/>
      <c r="E17" s="386"/>
      <c r="F17" s="386"/>
      <c r="G17" s="386"/>
      <c r="H17" s="386"/>
    </row>
    <row r="18" spans="1:20" s="384" customFormat="1" ht="13.15" customHeight="1" outlineLevel="1">
      <c r="A18" s="384" t="s">
        <v>16</v>
      </c>
    </row>
    <row r="19" spans="1:20" s="390" customFormat="1" ht="21" customHeight="1" thickBot="1">
      <c r="A19" s="390" t="s">
        <v>54</v>
      </c>
    </row>
    <row r="20" spans="1:20" ht="17.25" customHeight="1" outlineLevel="1">
      <c r="A20" s="391" t="s">
        <v>9</v>
      </c>
      <c r="B20" s="393">
        <v>45565</v>
      </c>
      <c r="C20" s="394"/>
      <c r="D20" s="393">
        <v>45657</v>
      </c>
      <c r="E20" s="394"/>
      <c r="F20" s="393">
        <v>45838</v>
      </c>
      <c r="G20" s="394"/>
      <c r="H20" s="393">
        <v>45930</v>
      </c>
      <c r="I20" s="394"/>
      <c r="J20" s="395" t="s">
        <v>114</v>
      </c>
      <c r="K20" s="397" t="s">
        <v>111</v>
      </c>
      <c r="L20" s="397" t="s">
        <v>88</v>
      </c>
      <c r="M20" s="399" t="s">
        <v>106</v>
      </c>
      <c r="N20" s="399" t="s">
        <v>115</v>
      </c>
    </row>
    <row r="21" spans="1:20" ht="87" customHeight="1" outlineLevel="1" thickBot="1">
      <c r="A21" s="392"/>
      <c r="B21" s="165" t="s">
        <v>23</v>
      </c>
      <c r="C21" s="166" t="s">
        <v>12</v>
      </c>
      <c r="D21" s="165" t="s">
        <v>23</v>
      </c>
      <c r="E21" s="166" t="s">
        <v>12</v>
      </c>
      <c r="F21" s="165" t="s">
        <v>23</v>
      </c>
      <c r="G21" s="166" t="s">
        <v>12</v>
      </c>
      <c r="H21" s="165" t="s">
        <v>23</v>
      </c>
      <c r="I21" s="166" t="s">
        <v>12</v>
      </c>
      <c r="J21" s="396"/>
      <c r="K21" s="398"/>
      <c r="L21" s="398"/>
      <c r="M21" s="400"/>
      <c r="N21" s="400"/>
    </row>
    <row r="22" spans="1:20" ht="17.45" customHeight="1" outlineLevel="1">
      <c r="A22" s="180" t="s">
        <v>1</v>
      </c>
      <c r="B22" s="181">
        <v>2595.7207255200001</v>
      </c>
      <c r="C22" s="175">
        <v>44</v>
      </c>
      <c r="D22" s="181">
        <v>2735.3134503199999</v>
      </c>
      <c r="E22" s="175">
        <v>43</v>
      </c>
      <c r="F22" s="181">
        <v>2991.1169530699999</v>
      </c>
      <c r="G22" s="175">
        <v>40</v>
      </c>
      <c r="H22" s="371">
        <v>3134.37562871</v>
      </c>
      <c r="I22" s="175">
        <v>40</v>
      </c>
      <c r="J22" s="182">
        <f>H22/F22-1</f>
        <v>4.7894708862173729E-2</v>
      </c>
      <c r="K22" s="182">
        <f>H22/D22-1</f>
        <v>0.1458926684776527</v>
      </c>
      <c r="L22" s="182">
        <f>H22/B22-1</f>
        <v>0.20751650895806262</v>
      </c>
      <c r="M22" s="113">
        <f t="shared" ref="M22:M27" si="2">H22-B22</f>
        <v>538.65490318999991</v>
      </c>
      <c r="N22" s="113">
        <f>H22/I22</f>
        <v>78.359390717750003</v>
      </c>
      <c r="O22" s="378"/>
      <c r="P22" s="42"/>
      <c r="Q22" s="42"/>
    </row>
    <row r="23" spans="1:20" ht="17.45" customHeight="1" outlineLevel="1">
      <c r="A23" s="183" t="s">
        <v>10</v>
      </c>
      <c r="B23" s="184">
        <v>409.48604340000003</v>
      </c>
      <c r="C23" s="176">
        <v>2</v>
      </c>
      <c r="D23" s="184">
        <v>419.69583295000001</v>
      </c>
      <c r="E23" s="176">
        <v>2</v>
      </c>
      <c r="F23" s="184">
        <v>429.49352343999999</v>
      </c>
      <c r="G23" s="176">
        <v>2</v>
      </c>
      <c r="H23" s="372">
        <v>431.51005332</v>
      </c>
      <c r="I23" s="176">
        <v>2</v>
      </c>
      <c r="J23" s="185">
        <f t="shared" ref="J23:J27" si="3">H23/F23-1</f>
        <v>4.6951345478942752E-3</v>
      </c>
      <c r="K23" s="185">
        <f t="shared" ref="K23:K27" si="4">H23/D23-1</f>
        <v>2.8149482178460028E-2</v>
      </c>
      <c r="L23" s="185">
        <f t="shared" ref="L23:L27" si="5">H23/B23-1</f>
        <v>5.3784519094063787E-2</v>
      </c>
      <c r="M23" s="114">
        <f t="shared" si="2"/>
        <v>22.024009919999969</v>
      </c>
      <c r="N23" s="114">
        <f>H23/I23</f>
        <v>215.75502666</v>
      </c>
      <c r="O23" s="42"/>
      <c r="P23" s="42"/>
    </row>
    <row r="24" spans="1:20" ht="17.45" customHeight="1" outlineLevel="1">
      <c r="A24" s="183" t="s">
        <v>11</v>
      </c>
      <c r="B24" s="184">
        <v>182.25603942000001</v>
      </c>
      <c r="C24" s="176">
        <v>6</v>
      </c>
      <c r="D24" s="184">
        <v>185.38784681999999</v>
      </c>
      <c r="E24" s="176">
        <v>4</v>
      </c>
      <c r="F24" s="184">
        <v>191.97023050999999</v>
      </c>
      <c r="G24" s="176">
        <v>3</v>
      </c>
      <c r="H24" s="372">
        <v>191.46151137000001</v>
      </c>
      <c r="I24" s="176">
        <v>4</v>
      </c>
      <c r="J24" s="185">
        <f t="shared" si="3"/>
        <v>-2.6499897335565681E-3</v>
      </c>
      <c r="K24" s="185">
        <f t="shared" si="4"/>
        <v>3.2761934798763548E-2</v>
      </c>
      <c r="L24" s="185">
        <f t="shared" si="5"/>
        <v>5.050846040161372E-2</v>
      </c>
      <c r="M24" s="114">
        <f>H24-B24</f>
        <v>9.2054719500000033</v>
      </c>
      <c r="N24" s="114">
        <f>H24/I24</f>
        <v>47.865377842500003</v>
      </c>
      <c r="O24" s="127"/>
      <c r="P24" s="42"/>
    </row>
    <row r="25" spans="1:20" ht="17.45" customHeight="1" outlineLevel="1">
      <c r="A25" s="186" t="s">
        <v>25</v>
      </c>
      <c r="B25" s="188">
        <f>SUM(B22:B24)</f>
        <v>3187.4628083400003</v>
      </c>
      <c r="C25" s="187">
        <f t="shared" ref="C25" si="6">SUM(C22:C24)</f>
        <v>52</v>
      </c>
      <c r="D25" s="188">
        <f>SUM(D22:D24)</f>
        <v>3340.3971300899998</v>
      </c>
      <c r="E25" s="187">
        <f t="shared" ref="E25:I25" si="7">SUM(E22:E24)</f>
        <v>49</v>
      </c>
      <c r="F25" s="188">
        <f>SUM(F22:F24)</f>
        <v>3612.5807070199999</v>
      </c>
      <c r="G25" s="187">
        <f t="shared" ref="G25" si="8">SUM(G22:G24)</f>
        <v>45</v>
      </c>
      <c r="H25" s="188">
        <f>SUM(H22:H24)</f>
        <v>3757.3471933999999</v>
      </c>
      <c r="I25" s="187">
        <f t="shared" si="7"/>
        <v>46</v>
      </c>
      <c r="J25" s="189">
        <f t="shared" si="3"/>
        <v>4.0072872586261798E-2</v>
      </c>
      <c r="K25" s="189">
        <f t="shared" si="4"/>
        <v>0.12482050698527769</v>
      </c>
      <c r="L25" s="189">
        <f>H25/B25-1</f>
        <v>0.17878934416705872</v>
      </c>
      <c r="M25" s="115">
        <f t="shared" si="2"/>
        <v>569.88438505999966</v>
      </c>
      <c r="N25" s="115">
        <f>H25/I25</f>
        <v>81.681460726086954</v>
      </c>
      <c r="O25" s="42"/>
    </row>
    <row r="26" spans="1:20" ht="17.45" customHeight="1" outlineLevel="1">
      <c r="A26" s="167" t="s">
        <v>22</v>
      </c>
      <c r="B26" s="178">
        <v>2304.154</v>
      </c>
      <c r="C26" s="168">
        <v>1</v>
      </c>
      <c r="D26" s="178">
        <v>2395.596</v>
      </c>
      <c r="E26" s="168">
        <v>1</v>
      </c>
      <c r="F26" s="178">
        <v>2567.7249999999999</v>
      </c>
      <c r="G26" s="168">
        <v>1</v>
      </c>
      <c r="H26" s="178">
        <v>2667.6130000000003</v>
      </c>
      <c r="I26" s="168">
        <v>1</v>
      </c>
      <c r="J26" s="169">
        <f t="shared" si="3"/>
        <v>3.8901362100692394E-2</v>
      </c>
      <c r="K26" s="174">
        <f t="shared" si="4"/>
        <v>0.11354877867553648</v>
      </c>
      <c r="L26" s="174">
        <f t="shared" si="5"/>
        <v>0.1577407586472086</v>
      </c>
      <c r="M26" s="18">
        <f t="shared" si="2"/>
        <v>363.45900000000029</v>
      </c>
      <c r="N26" s="18" t="s">
        <v>7</v>
      </c>
      <c r="O26" s="42"/>
    </row>
    <row r="27" spans="1:20" ht="17.45" customHeight="1" outlineLevel="1" thickBot="1">
      <c r="A27" s="170" t="s">
        <v>26</v>
      </c>
      <c r="B27" s="179">
        <f>SUM(B25:B26)</f>
        <v>5491.6168083400007</v>
      </c>
      <c r="C27" s="171">
        <f t="shared" ref="C27" si="9">SUM(C25:C26)</f>
        <v>53</v>
      </c>
      <c r="D27" s="179">
        <f>SUM(D25:D26)</f>
        <v>5735.9931300899998</v>
      </c>
      <c r="E27" s="171">
        <f t="shared" ref="E27" si="10">SUM(E25:E26)</f>
        <v>50</v>
      </c>
      <c r="F27" s="179">
        <f>SUM(F25:F26)</f>
        <v>6180.3057070199993</v>
      </c>
      <c r="G27" s="171">
        <f t="shared" ref="G27" si="11">SUM(G25:G26)</f>
        <v>46</v>
      </c>
      <c r="H27" s="179">
        <f>SUM(H25:H26)</f>
        <v>6424.9601934000002</v>
      </c>
      <c r="I27" s="171">
        <f t="shared" ref="I27" si="12">SUM(I25:I26)</f>
        <v>47</v>
      </c>
      <c r="J27" s="172">
        <f t="shared" si="3"/>
        <v>3.9586146378181031E-2</v>
      </c>
      <c r="K27" s="172">
        <f t="shared" si="4"/>
        <v>0.12011295126833432</v>
      </c>
      <c r="L27" s="172">
        <f t="shared" si="5"/>
        <v>0.16995784987083429</v>
      </c>
      <c r="M27" s="19">
        <f t="shared" si="2"/>
        <v>933.34338505999949</v>
      </c>
      <c r="N27" s="19">
        <f>H27/I27</f>
        <v>136.70128071063831</v>
      </c>
      <c r="O27" s="20"/>
      <c r="P27" s="20"/>
      <c r="Q27" s="20"/>
      <c r="R27" s="20"/>
      <c r="S27" s="20"/>
      <c r="T27" s="20"/>
    </row>
    <row r="28" spans="1:20" s="20" customFormat="1" ht="16.5" customHeight="1" outlineLevel="1">
      <c r="A28" s="387" t="s">
        <v>66</v>
      </c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77"/>
    </row>
    <row r="29" spans="1:20" s="20" customFormat="1" ht="16.5" customHeight="1" outlineLevel="1">
      <c r="A29" s="388" t="s">
        <v>93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10"/>
      <c r="P29" s="118"/>
    </row>
    <row r="30" spans="1:20" outlineLevel="1">
      <c r="O30" s="42"/>
    </row>
    <row r="31" spans="1:20" outlineLevel="1">
      <c r="O31" s="42"/>
    </row>
    <row r="32" spans="1:20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s="389" customFormat="1" outlineLevel="1"/>
  </sheetData>
  <mergeCells count="22">
    <mergeCell ref="A28:N28"/>
    <mergeCell ref="A29:N29"/>
    <mergeCell ref="A10:XFD10"/>
    <mergeCell ref="A44:XFD44"/>
    <mergeCell ref="A19:XFD19"/>
    <mergeCell ref="A20:A21"/>
    <mergeCell ref="D20:E20"/>
    <mergeCell ref="H20:I20"/>
    <mergeCell ref="J20:J21"/>
    <mergeCell ref="B20:C20"/>
    <mergeCell ref="L20:L21"/>
    <mergeCell ref="M20:M21"/>
    <mergeCell ref="N20:N21"/>
    <mergeCell ref="F20:G20"/>
    <mergeCell ref="K20:K21"/>
    <mergeCell ref="A1:XFD1"/>
    <mergeCell ref="A3:XFD3"/>
    <mergeCell ref="A11:XFD11"/>
    <mergeCell ref="A18:XFD18"/>
    <mergeCell ref="A2:XFD2"/>
    <mergeCell ref="A17:H17"/>
    <mergeCell ref="A9:H9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433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23.7109375" style="55" customWidth="1"/>
    <col min="2" max="2" width="17.28515625" style="55" customWidth="1"/>
    <col min="3" max="4" width="16.7109375" style="55" customWidth="1"/>
    <col min="5" max="5" width="15.140625" style="55" customWidth="1"/>
    <col min="6" max="7" width="13.140625" style="55" customWidth="1"/>
    <col min="8" max="8" width="13.28515625" style="55" customWidth="1"/>
    <col min="9" max="9" width="12.42578125" style="55" customWidth="1"/>
    <col min="10" max="11" width="13.7109375" style="55" customWidth="1"/>
    <col min="12" max="12" width="13.5703125" style="55" customWidth="1"/>
    <col min="13" max="13" width="11.28515625" style="55" bestFit="1" customWidth="1"/>
    <col min="14" max="14" width="13.28515625" style="55" customWidth="1"/>
    <col min="15" max="15" width="13.42578125" style="55" customWidth="1"/>
    <col min="16" max="16" width="9.140625" style="55" customWidth="1"/>
    <col min="17" max="17" width="9.7109375" style="55" bestFit="1" customWidth="1"/>
    <col min="18" max="16384" width="9.140625" style="55"/>
  </cols>
  <sheetData>
    <row r="1" spans="1:15" s="422" customFormat="1" ht="31.9" customHeight="1">
      <c r="A1" s="422" t="s">
        <v>116</v>
      </c>
    </row>
    <row r="2" spans="1:15" s="423" customFormat="1" ht="7.5" customHeight="1"/>
    <row r="3" spans="1:15" s="424" customFormat="1" ht="27" customHeight="1" thickBot="1">
      <c r="A3" s="424" t="s">
        <v>27</v>
      </c>
    </row>
    <row r="4" spans="1:15" ht="61.5" customHeight="1" outlineLevel="1" thickBot="1">
      <c r="A4" s="49" t="s">
        <v>17</v>
      </c>
      <c r="B4" s="59" t="s">
        <v>28</v>
      </c>
      <c r="C4" s="61" t="s">
        <v>29</v>
      </c>
      <c r="D4" s="62" t="s">
        <v>30</v>
      </c>
      <c r="E4" s="50" t="s">
        <v>31</v>
      </c>
      <c r="F4" s="51" t="s">
        <v>32</v>
      </c>
      <c r="G4" s="51" t="s">
        <v>33</v>
      </c>
      <c r="H4" s="52" t="s">
        <v>34</v>
      </c>
      <c r="I4" s="53" t="s">
        <v>35</v>
      </c>
      <c r="J4" s="51" t="s">
        <v>36</v>
      </c>
      <c r="K4" s="51" t="s">
        <v>37</v>
      </c>
      <c r="L4" s="54" t="s">
        <v>38</v>
      </c>
      <c r="M4" s="164"/>
      <c r="N4" s="164"/>
      <c r="O4" s="164"/>
    </row>
    <row r="5" spans="1:15" s="208" customFormat="1" ht="18" hidden="1" customHeight="1" outlineLevel="2">
      <c r="A5" s="209">
        <v>44104</v>
      </c>
      <c r="B5" s="210">
        <f>SUM(C5:D5)</f>
        <v>671865</v>
      </c>
      <c r="C5" s="211">
        <f>SUM(E5:H5)</f>
        <v>277785</v>
      </c>
      <c r="D5" s="212">
        <f>SUM(I5:L5)</f>
        <v>394080</v>
      </c>
      <c r="E5" s="213">
        <v>2151</v>
      </c>
      <c r="F5" s="214">
        <v>167669</v>
      </c>
      <c r="G5" s="214">
        <v>74921</v>
      </c>
      <c r="H5" s="215">
        <v>33044</v>
      </c>
      <c r="I5" s="216">
        <v>2835</v>
      </c>
      <c r="J5" s="214">
        <v>235406</v>
      </c>
      <c r="K5" s="214">
        <v>94784</v>
      </c>
      <c r="L5" s="217">
        <v>61055</v>
      </c>
    </row>
    <row r="6" spans="1:15" ht="18" hidden="1" customHeight="1" outlineLevel="2">
      <c r="A6" s="70">
        <v>44196</v>
      </c>
      <c r="B6" s="71">
        <v>733622</v>
      </c>
      <c r="C6" s="72">
        <v>315436</v>
      </c>
      <c r="D6" s="73">
        <v>418186</v>
      </c>
      <c r="E6" s="74">
        <v>2313</v>
      </c>
      <c r="F6" s="75">
        <v>185970</v>
      </c>
      <c r="G6" s="75">
        <v>86027</v>
      </c>
      <c r="H6" s="76">
        <v>41126</v>
      </c>
      <c r="I6" s="77">
        <v>3356</v>
      </c>
      <c r="J6" s="75">
        <v>247598</v>
      </c>
      <c r="K6" s="75">
        <v>99215</v>
      </c>
      <c r="L6" s="78">
        <v>68017</v>
      </c>
    </row>
    <row r="7" spans="1:15" s="208" customFormat="1" ht="18" hidden="1" customHeight="1" outlineLevel="2">
      <c r="A7" s="198">
        <v>44286</v>
      </c>
      <c r="B7" s="199">
        <v>871203</v>
      </c>
      <c r="C7" s="200">
        <v>368062</v>
      </c>
      <c r="D7" s="201">
        <v>503141</v>
      </c>
      <c r="E7" s="202">
        <v>2547</v>
      </c>
      <c r="F7" s="203">
        <v>203732</v>
      </c>
      <c r="G7" s="203">
        <v>99965</v>
      </c>
      <c r="H7" s="204">
        <v>61818</v>
      </c>
      <c r="I7" s="205">
        <v>3597</v>
      </c>
      <c r="J7" s="203">
        <v>272824</v>
      </c>
      <c r="K7" s="203">
        <v>120470</v>
      </c>
      <c r="L7" s="206">
        <v>106250</v>
      </c>
    </row>
    <row r="8" spans="1:15" s="208" customFormat="1" ht="18" hidden="1" customHeight="1" outlineLevel="2">
      <c r="A8" s="198">
        <v>44377</v>
      </c>
      <c r="B8" s="199">
        <v>875601</v>
      </c>
      <c r="C8" s="200">
        <v>369611</v>
      </c>
      <c r="D8" s="201">
        <v>505990</v>
      </c>
      <c r="E8" s="202">
        <v>2382</v>
      </c>
      <c r="F8" s="203">
        <v>202343</v>
      </c>
      <c r="G8" s="203">
        <v>100126</v>
      </c>
      <c r="H8" s="204">
        <v>64760</v>
      </c>
      <c r="I8" s="205">
        <v>3448</v>
      </c>
      <c r="J8" s="203">
        <v>271640</v>
      </c>
      <c r="K8" s="203">
        <v>121059</v>
      </c>
      <c r="L8" s="206">
        <v>109843</v>
      </c>
    </row>
    <row r="9" spans="1:15" s="208" customFormat="1" ht="18" hidden="1" customHeight="1" outlineLevel="2">
      <c r="A9" s="198">
        <v>44469</v>
      </c>
      <c r="B9" s="199">
        <f>SUM(C9:D9)</f>
        <v>877012</v>
      </c>
      <c r="C9" s="200">
        <f>SUM(E9:H9)</f>
        <v>370307</v>
      </c>
      <c r="D9" s="201">
        <f>SUM(I9:L9)</f>
        <v>506705</v>
      </c>
      <c r="E9" s="202">
        <v>2313</v>
      </c>
      <c r="F9" s="203">
        <v>200616</v>
      </c>
      <c r="G9" s="203">
        <v>99960</v>
      </c>
      <c r="H9" s="204">
        <v>67418</v>
      </c>
      <c r="I9" s="205">
        <v>3385</v>
      </c>
      <c r="J9" s="203">
        <v>269492</v>
      </c>
      <c r="K9" s="203">
        <v>120972</v>
      </c>
      <c r="L9" s="206">
        <v>112856</v>
      </c>
    </row>
    <row r="10" spans="1:15" ht="18" hidden="1" customHeight="1" outlineLevel="2">
      <c r="A10" s="70">
        <v>44561</v>
      </c>
      <c r="B10" s="71">
        <v>877963</v>
      </c>
      <c r="C10" s="72">
        <v>370851</v>
      </c>
      <c r="D10" s="73">
        <v>507112</v>
      </c>
      <c r="E10" s="74">
        <v>2154</v>
      </c>
      <c r="F10" s="75">
        <v>199401</v>
      </c>
      <c r="G10" s="75">
        <v>99595</v>
      </c>
      <c r="H10" s="76">
        <v>69701</v>
      </c>
      <c r="I10" s="77">
        <v>3139</v>
      </c>
      <c r="J10" s="75">
        <v>267490</v>
      </c>
      <c r="K10" s="75">
        <v>120910</v>
      </c>
      <c r="L10" s="78">
        <v>115573</v>
      </c>
    </row>
    <row r="11" spans="1:15" s="208" customFormat="1" ht="18" hidden="1" customHeight="1" outlineLevel="2">
      <c r="A11" s="198">
        <v>44834</v>
      </c>
      <c r="B11" s="199">
        <v>875938</v>
      </c>
      <c r="C11" s="200">
        <v>369675</v>
      </c>
      <c r="D11" s="201">
        <v>506263</v>
      </c>
      <c r="E11" s="202">
        <v>1793</v>
      </c>
      <c r="F11" s="203">
        <v>191292</v>
      </c>
      <c r="G11" s="203">
        <v>99107</v>
      </c>
      <c r="H11" s="204">
        <v>77483</v>
      </c>
      <c r="I11" s="205">
        <v>2555</v>
      </c>
      <c r="J11" s="203">
        <v>258125</v>
      </c>
      <c r="K11" s="203">
        <v>120918</v>
      </c>
      <c r="L11" s="206">
        <v>124665</v>
      </c>
    </row>
    <row r="12" spans="1:15" ht="18" hidden="1" customHeight="1" outlineLevel="2">
      <c r="A12" s="70">
        <v>44926</v>
      </c>
      <c r="B12" s="71">
        <v>875070</v>
      </c>
      <c r="C12" s="72">
        <v>369279</v>
      </c>
      <c r="D12" s="73">
        <v>505791</v>
      </c>
      <c r="E12" s="74">
        <v>1677</v>
      </c>
      <c r="F12" s="75">
        <v>189045</v>
      </c>
      <c r="G12" s="75">
        <v>99089</v>
      </c>
      <c r="H12" s="76">
        <v>79468</v>
      </c>
      <c r="I12" s="77">
        <v>2393</v>
      </c>
      <c r="J12" s="75">
        <v>255427</v>
      </c>
      <c r="K12" s="75">
        <v>121009</v>
      </c>
      <c r="L12" s="78">
        <v>126962</v>
      </c>
      <c r="M12" s="160"/>
    </row>
    <row r="13" spans="1:15" s="208" customFormat="1" ht="18" hidden="1" customHeight="1" outlineLevel="2">
      <c r="A13" s="198">
        <v>45016</v>
      </c>
      <c r="B13" s="199">
        <v>874710</v>
      </c>
      <c r="C13" s="200">
        <v>369130</v>
      </c>
      <c r="D13" s="201">
        <v>505580</v>
      </c>
      <c r="E13" s="202">
        <v>1594</v>
      </c>
      <c r="F13" s="203">
        <v>186641</v>
      </c>
      <c r="G13" s="203">
        <v>98862</v>
      </c>
      <c r="H13" s="204">
        <v>82033</v>
      </c>
      <c r="I13" s="205">
        <v>2257</v>
      </c>
      <c r="J13" s="203">
        <v>252312</v>
      </c>
      <c r="K13" s="203">
        <v>120927</v>
      </c>
      <c r="L13" s="206">
        <v>130084</v>
      </c>
      <c r="M13" s="207"/>
    </row>
    <row r="14" spans="1:15" s="208" customFormat="1" ht="18" hidden="1" customHeight="1" outlineLevel="2">
      <c r="A14" s="198">
        <v>45107</v>
      </c>
      <c r="B14" s="199">
        <v>873709</v>
      </c>
      <c r="C14" s="200">
        <v>368687</v>
      </c>
      <c r="D14" s="201">
        <v>505022</v>
      </c>
      <c r="E14" s="202">
        <v>1494</v>
      </c>
      <c r="F14" s="203">
        <v>184065</v>
      </c>
      <c r="G14" s="203">
        <v>98678</v>
      </c>
      <c r="H14" s="204">
        <v>84450</v>
      </c>
      <c r="I14" s="205">
        <v>2130</v>
      </c>
      <c r="J14" s="203">
        <v>249050</v>
      </c>
      <c r="K14" s="203">
        <v>120972</v>
      </c>
      <c r="L14" s="206">
        <v>132870</v>
      </c>
      <c r="M14" s="207"/>
    </row>
    <row r="15" spans="1:15" s="208" customFormat="1" ht="18" hidden="1" customHeight="1" outlineLevel="2">
      <c r="A15" s="198">
        <v>45199</v>
      </c>
      <c r="B15" s="199">
        <v>873992</v>
      </c>
      <c r="C15" s="200">
        <v>368801</v>
      </c>
      <c r="D15" s="201">
        <v>505191</v>
      </c>
      <c r="E15" s="202">
        <v>1388</v>
      </c>
      <c r="F15" s="203">
        <v>181599</v>
      </c>
      <c r="G15" s="203">
        <v>98817</v>
      </c>
      <c r="H15" s="204">
        <v>86997</v>
      </c>
      <c r="I15" s="205">
        <v>2025</v>
      </c>
      <c r="J15" s="203">
        <v>246021</v>
      </c>
      <c r="K15" s="203">
        <v>121193</v>
      </c>
      <c r="L15" s="206">
        <v>135952</v>
      </c>
      <c r="M15" s="207"/>
    </row>
    <row r="16" spans="1:15" ht="18" hidden="1" customHeight="1" outlineLevel="2" collapsed="1">
      <c r="A16" s="70" t="s">
        <v>95</v>
      </c>
      <c r="B16" s="71">
        <v>868819</v>
      </c>
      <c r="C16" s="72">
        <v>366187</v>
      </c>
      <c r="D16" s="73">
        <v>502632</v>
      </c>
      <c r="E16" s="74">
        <v>1666</v>
      </c>
      <c r="F16" s="75">
        <v>183728</v>
      </c>
      <c r="G16" s="75">
        <v>98462</v>
      </c>
      <c r="H16" s="76">
        <v>82331</v>
      </c>
      <c r="I16" s="77">
        <v>2255</v>
      </c>
      <c r="J16" s="75">
        <v>249492</v>
      </c>
      <c r="K16" s="75">
        <v>120469</v>
      </c>
      <c r="L16" s="78">
        <v>130416</v>
      </c>
      <c r="M16" s="160"/>
    </row>
    <row r="17" spans="1:16" s="208" customFormat="1" ht="18" hidden="1" customHeight="1" outlineLevel="2">
      <c r="A17" s="198">
        <v>45382</v>
      </c>
      <c r="B17" s="199">
        <v>868976</v>
      </c>
      <c r="C17" s="200">
        <v>366265</v>
      </c>
      <c r="D17" s="201">
        <v>502711</v>
      </c>
      <c r="E17" s="202">
        <v>1615</v>
      </c>
      <c r="F17" s="203">
        <v>181483</v>
      </c>
      <c r="G17" s="203">
        <v>98250</v>
      </c>
      <c r="H17" s="204">
        <v>84917</v>
      </c>
      <c r="I17" s="205">
        <v>2166</v>
      </c>
      <c r="J17" s="203">
        <v>246588</v>
      </c>
      <c r="K17" s="203">
        <v>120294</v>
      </c>
      <c r="L17" s="206">
        <v>133663</v>
      </c>
      <c r="M17" s="207"/>
    </row>
    <row r="18" spans="1:16" ht="18" hidden="1" customHeight="1" outlineLevel="2">
      <c r="A18" s="70">
        <v>45473</v>
      </c>
      <c r="B18" s="71">
        <v>869282</v>
      </c>
      <c r="C18" s="72">
        <v>366374</v>
      </c>
      <c r="D18" s="73">
        <v>502908</v>
      </c>
      <c r="E18" s="340">
        <v>1542</v>
      </c>
      <c r="F18" s="341">
        <v>179188</v>
      </c>
      <c r="G18" s="341">
        <v>98057</v>
      </c>
      <c r="H18" s="342">
        <v>87587</v>
      </c>
      <c r="I18" s="343">
        <v>2075</v>
      </c>
      <c r="J18" s="341">
        <v>243677</v>
      </c>
      <c r="K18" s="341">
        <v>120376</v>
      </c>
      <c r="L18" s="344">
        <v>136780</v>
      </c>
      <c r="M18" s="160"/>
    </row>
    <row r="19" spans="1:16" ht="18" customHeight="1" outlineLevel="1" collapsed="1">
      <c r="A19" s="70">
        <v>45565</v>
      </c>
      <c r="B19" s="71">
        <v>874769</v>
      </c>
      <c r="C19" s="72">
        <v>369140</v>
      </c>
      <c r="D19" s="73">
        <v>505629</v>
      </c>
      <c r="E19" s="340">
        <v>1478</v>
      </c>
      <c r="F19" s="341">
        <v>177663</v>
      </c>
      <c r="G19" s="341">
        <v>98959</v>
      </c>
      <c r="H19" s="342">
        <v>91040</v>
      </c>
      <c r="I19" s="343">
        <v>2024</v>
      </c>
      <c r="J19" s="341">
        <v>241560</v>
      </c>
      <c r="K19" s="341">
        <v>121472</v>
      </c>
      <c r="L19" s="344">
        <v>140573</v>
      </c>
      <c r="M19" s="160"/>
    </row>
    <row r="20" spans="1:16" ht="18" hidden="1" customHeight="1" outlineLevel="2">
      <c r="A20" s="70">
        <v>45657</v>
      </c>
      <c r="B20" s="71">
        <v>874623</v>
      </c>
      <c r="C20" s="72">
        <v>369047</v>
      </c>
      <c r="D20" s="73">
        <v>505576</v>
      </c>
      <c r="E20" s="340">
        <v>1453</v>
      </c>
      <c r="F20" s="341">
        <v>175628</v>
      </c>
      <c r="G20" s="341">
        <v>98959</v>
      </c>
      <c r="H20" s="342">
        <v>93007</v>
      </c>
      <c r="I20" s="343">
        <v>1951</v>
      </c>
      <c r="J20" s="341">
        <v>238925</v>
      </c>
      <c r="K20" s="341">
        <v>121697</v>
      </c>
      <c r="L20" s="344">
        <v>143003</v>
      </c>
      <c r="M20" s="160"/>
    </row>
    <row r="21" spans="1:16" ht="18" hidden="1" customHeight="1" outlineLevel="2">
      <c r="A21" s="70">
        <v>45747</v>
      </c>
      <c r="B21" s="71">
        <v>876125</v>
      </c>
      <c r="C21" s="72">
        <v>369914</v>
      </c>
      <c r="D21" s="73">
        <v>506211</v>
      </c>
      <c r="E21" s="340">
        <v>1452</v>
      </c>
      <c r="F21" s="341">
        <v>173535</v>
      </c>
      <c r="G21" s="341">
        <v>99030</v>
      </c>
      <c r="H21" s="342">
        <v>95897</v>
      </c>
      <c r="I21" s="343">
        <v>1884</v>
      </c>
      <c r="J21" s="341">
        <v>235914</v>
      </c>
      <c r="K21" s="341">
        <v>121957</v>
      </c>
      <c r="L21" s="344">
        <v>146456</v>
      </c>
      <c r="M21" s="160"/>
    </row>
    <row r="22" spans="1:16" ht="18" customHeight="1" outlineLevel="1" collapsed="1">
      <c r="A22" s="70">
        <v>45838</v>
      </c>
      <c r="B22" s="71">
        <v>876387</v>
      </c>
      <c r="C22" s="72">
        <v>370091</v>
      </c>
      <c r="D22" s="73">
        <v>506296</v>
      </c>
      <c r="E22" s="340">
        <v>1377</v>
      </c>
      <c r="F22" s="341">
        <v>171184</v>
      </c>
      <c r="G22" s="341">
        <v>99232</v>
      </c>
      <c r="H22" s="342">
        <v>98298</v>
      </c>
      <c r="I22" s="343">
        <v>1821</v>
      </c>
      <c r="J22" s="341">
        <v>232771</v>
      </c>
      <c r="K22" s="341">
        <v>122334</v>
      </c>
      <c r="L22" s="344">
        <v>149370</v>
      </c>
      <c r="M22" s="160"/>
    </row>
    <row r="23" spans="1:16" ht="18" customHeight="1" outlineLevel="1" thickBot="1">
      <c r="A23" s="70">
        <v>45930</v>
      </c>
      <c r="B23" s="141">
        <f>SUM(C23:D23)</f>
        <v>876411</v>
      </c>
      <c r="C23" s="142">
        <f>SUM(E23:H23)</f>
        <v>370127</v>
      </c>
      <c r="D23" s="143">
        <f>SUM(I23:L23)</f>
        <v>506284</v>
      </c>
      <c r="E23" s="322">
        <v>1332</v>
      </c>
      <c r="F23" s="323">
        <v>168670</v>
      </c>
      <c r="G23" s="323">
        <v>99468</v>
      </c>
      <c r="H23" s="324">
        <v>100657</v>
      </c>
      <c r="I23" s="325">
        <v>1700</v>
      </c>
      <c r="J23" s="323">
        <v>229426</v>
      </c>
      <c r="K23" s="323">
        <v>122936</v>
      </c>
      <c r="L23" s="326">
        <v>152222</v>
      </c>
      <c r="M23" s="373">
        <f>B23/B22-1</f>
        <v>2.738516203448782E-5</v>
      </c>
      <c r="N23" s="373">
        <f>B23/B18-1</f>
        <v>8.2010210725633748E-3</v>
      </c>
      <c r="O23" s="160"/>
      <c r="P23" s="160"/>
    </row>
    <row r="24" spans="1:16" ht="22.9" customHeight="1" outlineLevel="1">
      <c r="A24" s="427" t="s">
        <v>117</v>
      </c>
      <c r="B24" s="427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135"/>
      <c r="N24" s="134"/>
      <c r="O24" s="66"/>
    </row>
    <row r="25" spans="1:16" ht="18" customHeight="1" outlineLevel="1">
      <c r="A25" s="133"/>
      <c r="B25" s="133"/>
      <c r="C25" s="133"/>
      <c r="D25" s="133"/>
      <c r="E25" s="133"/>
      <c r="F25" s="133"/>
      <c r="G25" s="133"/>
      <c r="M25" s="163"/>
      <c r="N25" s="163"/>
    </row>
    <row r="26" spans="1:16" outlineLevel="1">
      <c r="A26" s="56"/>
      <c r="M26" s="98"/>
    </row>
    <row r="27" spans="1:16" outlineLevel="1">
      <c r="C27" s="57"/>
      <c r="L27" s="135"/>
    </row>
    <row r="28" spans="1:16" outlineLevel="1">
      <c r="C28" s="57"/>
    </row>
    <row r="29" spans="1:16" outlineLevel="1">
      <c r="C29" s="57"/>
    </row>
    <row r="30" spans="1:16" outlineLevel="1">
      <c r="C30" s="57"/>
    </row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s="428" customFormat="1"/>
    <row r="45" spans="1:5" s="425" customFormat="1" ht="27" customHeight="1" thickBot="1">
      <c r="A45" s="425" t="s">
        <v>49</v>
      </c>
    </row>
    <row r="46" spans="1:5" ht="51.75" outlineLevel="1" thickBot="1">
      <c r="A46" s="58" t="s">
        <v>39</v>
      </c>
      <c r="B46" s="58" t="s">
        <v>40</v>
      </c>
      <c r="C46" s="51" t="s">
        <v>63</v>
      </c>
      <c r="D46" s="51" t="s">
        <v>64</v>
      </c>
      <c r="E46" s="54" t="s">
        <v>65</v>
      </c>
    </row>
    <row r="47" spans="1:5" s="208" customFormat="1" ht="18" hidden="1" customHeight="1" outlineLevel="2">
      <c r="A47" s="218" t="s">
        <v>41</v>
      </c>
      <c r="B47" s="219">
        <f>SUM(C47:E47)</f>
        <v>3046</v>
      </c>
      <c r="C47" s="220">
        <v>3030</v>
      </c>
      <c r="D47" s="221">
        <v>0</v>
      </c>
      <c r="E47" s="222">
        <v>16</v>
      </c>
    </row>
    <row r="48" spans="1:5" ht="18" hidden="1" customHeight="1" outlineLevel="2">
      <c r="A48" s="107" t="s">
        <v>50</v>
      </c>
      <c r="B48" s="119">
        <v>3178</v>
      </c>
      <c r="C48" s="120">
        <v>3158</v>
      </c>
      <c r="D48" s="122">
        <v>0</v>
      </c>
      <c r="E48" s="121">
        <v>20</v>
      </c>
    </row>
    <row r="49" spans="1:5" s="208" customFormat="1" ht="18" hidden="1" customHeight="1" outlineLevel="2">
      <c r="A49" s="223" t="s">
        <v>67</v>
      </c>
      <c r="B49" s="224">
        <f>SUM(C49:E49)</f>
        <v>3255</v>
      </c>
      <c r="C49" s="225">
        <v>3231</v>
      </c>
      <c r="D49" s="226">
        <v>0</v>
      </c>
      <c r="E49" s="227">
        <v>24</v>
      </c>
    </row>
    <row r="50" spans="1:5" s="208" customFormat="1" ht="18" hidden="1" customHeight="1" outlineLevel="2">
      <c r="A50" s="223" t="s">
        <v>75</v>
      </c>
      <c r="B50" s="224">
        <v>1696</v>
      </c>
      <c r="C50" s="225">
        <v>1644</v>
      </c>
      <c r="D50" s="226">
        <v>0</v>
      </c>
      <c r="E50" s="227">
        <v>52</v>
      </c>
    </row>
    <row r="51" spans="1:5" s="208" customFormat="1" ht="18" hidden="1" customHeight="1" outlineLevel="2">
      <c r="A51" s="223" t="s">
        <v>77</v>
      </c>
      <c r="B51" s="224">
        <v>1163</v>
      </c>
      <c r="C51" s="225">
        <v>1109</v>
      </c>
      <c r="D51" s="226">
        <v>0</v>
      </c>
      <c r="E51" s="227">
        <v>54</v>
      </c>
    </row>
    <row r="52" spans="1:5" ht="18" hidden="1" customHeight="1" outlineLevel="2">
      <c r="A52" s="107" t="s">
        <v>81</v>
      </c>
      <c r="B52" s="119">
        <v>2175</v>
      </c>
      <c r="C52" s="120">
        <v>2206</v>
      </c>
      <c r="D52" s="122">
        <v>2</v>
      </c>
      <c r="E52" s="151">
        <v>-33</v>
      </c>
    </row>
    <row r="53" spans="1:5" s="208" customFormat="1" ht="21.75" hidden="1" customHeight="1" outlineLevel="2">
      <c r="A53" s="228" t="s">
        <v>90</v>
      </c>
      <c r="B53" s="229">
        <v>21</v>
      </c>
      <c r="C53" s="230">
        <v>26</v>
      </c>
      <c r="D53" s="231">
        <v>0</v>
      </c>
      <c r="E53" s="232">
        <v>-5</v>
      </c>
    </row>
    <row r="54" spans="1:5" ht="18" hidden="1" customHeight="1" outlineLevel="2">
      <c r="A54" s="107" t="s">
        <v>82</v>
      </c>
      <c r="B54" s="152">
        <v>-22</v>
      </c>
      <c r="C54" s="153">
        <v>-6</v>
      </c>
      <c r="D54" s="122">
        <v>0</v>
      </c>
      <c r="E54" s="154">
        <v>-16</v>
      </c>
    </row>
    <row r="55" spans="1:5" s="208" customFormat="1" ht="18" hidden="1" customHeight="1" outlineLevel="2">
      <c r="A55" s="223" t="s">
        <v>86</v>
      </c>
      <c r="B55" s="233">
        <v>82</v>
      </c>
      <c r="C55" s="234">
        <v>95</v>
      </c>
      <c r="D55" s="226">
        <v>-3</v>
      </c>
      <c r="E55" s="235">
        <v>-10</v>
      </c>
    </row>
    <row r="56" spans="1:5" s="208" customFormat="1" ht="18" hidden="1" customHeight="1" outlineLevel="2">
      <c r="A56" s="223" t="s">
        <v>87</v>
      </c>
      <c r="B56" s="233">
        <v>118</v>
      </c>
      <c r="C56" s="234">
        <v>140</v>
      </c>
      <c r="D56" s="226">
        <v>0</v>
      </c>
      <c r="E56" s="235">
        <v>-22</v>
      </c>
    </row>
    <row r="57" spans="1:5" s="208" customFormat="1" ht="18" hidden="1" customHeight="1" outlineLevel="2">
      <c r="A57" s="223" t="s">
        <v>89</v>
      </c>
      <c r="B57" s="233">
        <v>388</v>
      </c>
      <c r="C57" s="234">
        <v>389</v>
      </c>
      <c r="D57" s="226">
        <v>0</v>
      </c>
      <c r="E57" s="235">
        <v>-1</v>
      </c>
    </row>
    <row r="58" spans="1:5" ht="18" hidden="1" customHeight="1" outlineLevel="2" collapsed="1">
      <c r="A58" s="107" t="s">
        <v>94</v>
      </c>
      <c r="B58" s="145">
        <v>312</v>
      </c>
      <c r="C58" s="146">
        <v>300</v>
      </c>
      <c r="D58" s="122">
        <v>0</v>
      </c>
      <c r="E58" s="155">
        <v>12</v>
      </c>
    </row>
    <row r="59" spans="1:5" s="208" customFormat="1" ht="18" hidden="1" customHeight="1" outlineLevel="2">
      <c r="A59" s="223" t="s">
        <v>96</v>
      </c>
      <c r="B59" s="233">
        <v>354</v>
      </c>
      <c r="C59" s="234">
        <v>393</v>
      </c>
      <c r="D59" s="226">
        <v>0</v>
      </c>
      <c r="E59" s="235">
        <v>-39</v>
      </c>
    </row>
    <row r="60" spans="1:5" ht="18" hidden="1" customHeight="1" outlineLevel="2">
      <c r="A60" s="107" t="s">
        <v>97</v>
      </c>
      <c r="B60" s="145">
        <v>423</v>
      </c>
      <c r="C60" s="345">
        <v>422</v>
      </c>
      <c r="D60" s="242">
        <v>1</v>
      </c>
      <c r="E60" s="346">
        <v>0</v>
      </c>
    </row>
    <row r="61" spans="1:5" s="208" customFormat="1" ht="18" customHeight="1" outlineLevel="1" collapsed="1">
      <c r="A61" s="107" t="s">
        <v>98</v>
      </c>
      <c r="B61" s="145">
        <v>923</v>
      </c>
      <c r="C61" s="345">
        <v>925</v>
      </c>
      <c r="D61" s="242">
        <v>0</v>
      </c>
      <c r="E61" s="346">
        <v>-2</v>
      </c>
    </row>
    <row r="62" spans="1:5" s="208" customFormat="1" ht="18" hidden="1" customHeight="1" outlineLevel="2" collapsed="1">
      <c r="A62" s="107" t="s">
        <v>103</v>
      </c>
      <c r="B62" s="145">
        <v>887</v>
      </c>
      <c r="C62" s="345">
        <v>889</v>
      </c>
      <c r="D62" s="242">
        <v>0</v>
      </c>
      <c r="E62" s="346">
        <v>-2</v>
      </c>
    </row>
    <row r="63" spans="1:5" s="208" customFormat="1" ht="18" hidden="1" customHeight="1" outlineLevel="2">
      <c r="A63" s="107" t="s">
        <v>108</v>
      </c>
      <c r="B63" s="145">
        <v>673</v>
      </c>
      <c r="C63" s="345">
        <v>669</v>
      </c>
      <c r="D63" s="242">
        <v>0</v>
      </c>
      <c r="E63" s="346">
        <v>4</v>
      </c>
    </row>
    <row r="64" spans="1:5" s="208" customFormat="1" ht="18" customHeight="1" outlineLevel="1" collapsed="1">
      <c r="A64" s="107" t="s">
        <v>110</v>
      </c>
      <c r="B64" s="145">
        <v>454</v>
      </c>
      <c r="C64" s="345">
        <v>452</v>
      </c>
      <c r="D64" s="242">
        <v>0</v>
      </c>
      <c r="E64" s="346">
        <v>2</v>
      </c>
    </row>
    <row r="65" spans="1:5" ht="18" customHeight="1" outlineLevel="1">
      <c r="A65" s="196" t="s">
        <v>125</v>
      </c>
      <c r="B65" s="303">
        <f>SUM(C65:E65)</f>
        <v>403</v>
      </c>
      <c r="C65" s="327">
        <v>467</v>
      </c>
      <c r="D65" s="328">
        <v>0</v>
      </c>
      <c r="E65" s="329">
        <v>-64</v>
      </c>
    </row>
    <row r="66" spans="1:5" s="208" customFormat="1" ht="18" hidden="1" customHeight="1" outlineLevel="2">
      <c r="A66" s="236">
        <v>44104</v>
      </c>
      <c r="B66" s="237">
        <f>SUM(C66:E66)</f>
        <v>67415</v>
      </c>
      <c r="C66" s="238">
        <v>62061</v>
      </c>
      <c r="D66" s="239">
        <v>8</v>
      </c>
      <c r="E66" s="240">
        <v>5346</v>
      </c>
    </row>
    <row r="67" spans="1:5" ht="18" hidden="1" customHeight="1" outlineLevel="2">
      <c r="A67" s="107">
        <v>44196</v>
      </c>
      <c r="B67" s="119">
        <v>73610</v>
      </c>
      <c r="C67" s="120">
        <v>68193</v>
      </c>
      <c r="D67" s="122">
        <v>6</v>
      </c>
      <c r="E67" s="121">
        <v>5411</v>
      </c>
    </row>
    <row r="68" spans="1:5" s="208" customFormat="1" ht="18" hidden="1" customHeight="1" outlineLevel="2">
      <c r="A68" s="223">
        <v>44286</v>
      </c>
      <c r="B68" s="224">
        <v>87321</v>
      </c>
      <c r="C68" s="225">
        <v>80550</v>
      </c>
      <c r="D68" s="226">
        <v>84</v>
      </c>
      <c r="E68" s="227">
        <v>6687</v>
      </c>
    </row>
    <row r="69" spans="1:5" s="208" customFormat="1" ht="18" hidden="1" customHeight="1" outlineLevel="2">
      <c r="A69" s="223">
        <v>44377</v>
      </c>
      <c r="B69" s="224">
        <v>89763</v>
      </c>
      <c r="C69" s="225">
        <v>82921</v>
      </c>
      <c r="D69" s="226">
        <v>84</v>
      </c>
      <c r="E69" s="227">
        <v>6758</v>
      </c>
    </row>
    <row r="70" spans="1:5" s="208" customFormat="1" ht="18" hidden="1" customHeight="1" outlineLevel="2">
      <c r="A70" s="223">
        <v>44469</v>
      </c>
      <c r="B70" s="224">
        <v>90798</v>
      </c>
      <c r="C70" s="225">
        <v>83946</v>
      </c>
      <c r="D70" s="226">
        <v>84</v>
      </c>
      <c r="E70" s="227">
        <v>6768</v>
      </c>
    </row>
    <row r="71" spans="1:5" ht="18" hidden="1" customHeight="1" outlineLevel="2">
      <c r="A71" s="107">
        <v>44561</v>
      </c>
      <c r="B71" s="119">
        <v>92905</v>
      </c>
      <c r="C71" s="120">
        <v>86096</v>
      </c>
      <c r="D71" s="122">
        <v>86</v>
      </c>
      <c r="E71" s="121">
        <v>6723</v>
      </c>
    </row>
    <row r="72" spans="1:5" s="208" customFormat="1" ht="18" hidden="1" customHeight="1" outlineLevel="2">
      <c r="A72" s="223">
        <v>44834</v>
      </c>
      <c r="B72" s="224">
        <v>93484</v>
      </c>
      <c r="C72" s="225">
        <v>86709</v>
      </c>
      <c r="D72" s="226">
        <v>84</v>
      </c>
      <c r="E72" s="227">
        <v>6691</v>
      </c>
    </row>
    <row r="73" spans="1:5" ht="18" hidden="1" customHeight="1" outlineLevel="2">
      <c r="A73" s="107">
        <v>44926</v>
      </c>
      <c r="B73" s="119">
        <v>93458</v>
      </c>
      <c r="C73" s="241">
        <v>86698</v>
      </c>
      <c r="D73" s="242">
        <v>84</v>
      </c>
      <c r="E73" s="243">
        <v>6676</v>
      </c>
    </row>
    <row r="74" spans="1:5" s="208" customFormat="1" ht="18" hidden="1" customHeight="1" outlineLevel="2">
      <c r="A74" s="223">
        <v>45016</v>
      </c>
      <c r="B74" s="224">
        <v>93533</v>
      </c>
      <c r="C74" s="225">
        <v>86786</v>
      </c>
      <c r="D74" s="226">
        <v>84</v>
      </c>
      <c r="E74" s="227">
        <v>6663</v>
      </c>
    </row>
    <row r="75" spans="1:5" s="208" customFormat="1" ht="18" hidden="1" customHeight="1" outlineLevel="2">
      <c r="A75" s="223">
        <v>45107</v>
      </c>
      <c r="B75" s="224">
        <v>93657</v>
      </c>
      <c r="C75" s="225">
        <v>86929</v>
      </c>
      <c r="D75" s="226">
        <v>84</v>
      </c>
      <c r="E75" s="227">
        <v>6644</v>
      </c>
    </row>
    <row r="76" spans="1:5" s="208" customFormat="1" ht="18" hidden="1" customHeight="1" outlineLevel="2">
      <c r="A76" s="223">
        <v>45199</v>
      </c>
      <c r="B76" s="224">
        <v>94043</v>
      </c>
      <c r="C76" s="225">
        <v>87316</v>
      </c>
      <c r="D76" s="226">
        <v>84</v>
      </c>
      <c r="E76" s="227">
        <v>6643</v>
      </c>
    </row>
    <row r="77" spans="1:5" ht="18" hidden="1" customHeight="1" outlineLevel="2">
      <c r="A77" s="107" t="s">
        <v>95</v>
      </c>
      <c r="B77" s="119">
        <v>93876</v>
      </c>
      <c r="C77" s="120">
        <v>87215</v>
      </c>
      <c r="D77" s="122">
        <v>84</v>
      </c>
      <c r="E77" s="121">
        <v>6577</v>
      </c>
    </row>
    <row r="78" spans="1:5" s="208" customFormat="1" ht="18" hidden="1" customHeight="1" outlineLevel="2">
      <c r="A78" s="223">
        <v>45382</v>
      </c>
      <c r="B78" s="224">
        <v>94234</v>
      </c>
      <c r="C78" s="225">
        <v>87609</v>
      </c>
      <c r="D78" s="226">
        <v>84</v>
      </c>
      <c r="E78" s="227">
        <v>6541</v>
      </c>
    </row>
    <row r="79" spans="1:5" ht="18" hidden="1" customHeight="1" outlineLevel="2">
      <c r="A79" s="107">
        <v>45473</v>
      </c>
      <c r="B79" s="119">
        <v>94648</v>
      </c>
      <c r="C79" s="241">
        <v>88025</v>
      </c>
      <c r="D79" s="242">
        <v>85</v>
      </c>
      <c r="E79" s="243">
        <v>6538</v>
      </c>
    </row>
    <row r="80" spans="1:5" s="208" customFormat="1" ht="18" customHeight="1" outlineLevel="1" collapsed="1">
      <c r="A80" s="107">
        <v>45565</v>
      </c>
      <c r="B80" s="119">
        <v>96038</v>
      </c>
      <c r="C80" s="241">
        <v>89344</v>
      </c>
      <c r="D80" s="242">
        <v>85</v>
      </c>
      <c r="E80" s="243">
        <v>6609</v>
      </c>
    </row>
    <row r="81" spans="1:7" s="208" customFormat="1" ht="18" hidden="1" customHeight="1" outlineLevel="2">
      <c r="A81" s="107">
        <v>45657</v>
      </c>
      <c r="B81" s="119">
        <v>96280</v>
      </c>
      <c r="C81" s="241">
        <v>89604</v>
      </c>
      <c r="D81" s="242">
        <v>85</v>
      </c>
      <c r="E81" s="243">
        <v>6591</v>
      </c>
    </row>
    <row r="82" spans="1:7" s="208" customFormat="1" ht="18" hidden="1" customHeight="1" outlineLevel="2">
      <c r="A82" s="107">
        <v>45747</v>
      </c>
      <c r="B82" s="119">
        <v>96956</v>
      </c>
      <c r="C82" s="241">
        <v>90273</v>
      </c>
      <c r="D82" s="242">
        <v>85</v>
      </c>
      <c r="E82" s="243">
        <v>6598</v>
      </c>
    </row>
    <row r="83" spans="1:7" s="208" customFormat="1" ht="18" customHeight="1" outlineLevel="1" collapsed="1">
      <c r="A83" s="107">
        <v>45838</v>
      </c>
      <c r="B83" s="119">
        <v>97410</v>
      </c>
      <c r="C83" s="241">
        <v>90725</v>
      </c>
      <c r="D83" s="242">
        <v>85</v>
      </c>
      <c r="E83" s="243">
        <v>6600</v>
      </c>
    </row>
    <row r="84" spans="1:7" ht="18" customHeight="1" outlineLevel="1" thickBot="1">
      <c r="A84" s="70">
        <v>45930</v>
      </c>
      <c r="B84" s="157">
        <f>SUM(C84:E84)</f>
        <v>97758</v>
      </c>
      <c r="C84" s="374">
        <v>91144</v>
      </c>
      <c r="D84" s="375">
        <v>85</v>
      </c>
      <c r="E84" s="376">
        <v>6529</v>
      </c>
      <c r="F84" s="192">
        <f>B84/B83-1</f>
        <v>3.5725284878349584E-3</v>
      </c>
      <c r="G84" s="192">
        <f>B84/B79-1</f>
        <v>3.2858591835009721E-2</v>
      </c>
    </row>
    <row r="85" spans="1:7" ht="46.15" customHeight="1" outlineLevel="1">
      <c r="A85" s="418" t="s">
        <v>118</v>
      </c>
      <c r="B85" s="418"/>
      <c r="C85" s="418"/>
      <c r="D85" s="418"/>
      <c r="E85" s="418"/>
      <c r="F85" s="250">
        <f>B84-B83</f>
        <v>348</v>
      </c>
      <c r="G85" s="134">
        <f>B84-B80</f>
        <v>1720</v>
      </c>
    </row>
    <row r="86" spans="1:7" s="428" customFormat="1"/>
    <row r="87" spans="1:7" s="426" customFormat="1" ht="27" customHeight="1" thickBot="1">
      <c r="A87" s="426" t="s">
        <v>51</v>
      </c>
    </row>
    <row r="88" spans="1:7" ht="56.25" customHeight="1" outlineLevel="1" thickBot="1">
      <c r="A88" s="58" t="s">
        <v>39</v>
      </c>
      <c r="B88" s="58" t="s">
        <v>42</v>
      </c>
      <c r="C88" s="51" t="s">
        <v>43</v>
      </c>
      <c r="D88" s="54" t="s">
        <v>44</v>
      </c>
    </row>
    <row r="89" spans="1:7" s="208" customFormat="1" ht="18" hidden="1" customHeight="1" outlineLevel="2">
      <c r="A89" s="218" t="s">
        <v>41</v>
      </c>
      <c r="B89" s="244" t="s">
        <v>70</v>
      </c>
      <c r="C89" s="245" t="s">
        <v>70</v>
      </c>
      <c r="D89" s="246">
        <v>2989</v>
      </c>
    </row>
    <row r="90" spans="1:7" ht="18" hidden="1" customHeight="1" outlineLevel="2">
      <c r="A90" s="107" t="s">
        <v>50</v>
      </c>
      <c r="B90" s="108" t="s">
        <v>70</v>
      </c>
      <c r="C90" s="109" t="s">
        <v>70</v>
      </c>
      <c r="D90" s="110">
        <v>3098</v>
      </c>
    </row>
    <row r="91" spans="1:7" s="208" customFormat="1" ht="18" hidden="1" customHeight="1" outlineLevel="2">
      <c r="A91" s="223" t="s">
        <v>67</v>
      </c>
      <c r="B91" s="247" t="s">
        <v>70</v>
      </c>
      <c r="C91" s="248" t="s">
        <v>70</v>
      </c>
      <c r="D91" s="249">
        <v>2993</v>
      </c>
    </row>
    <row r="92" spans="1:7" s="208" customFormat="1" ht="18" hidden="1" customHeight="1" outlineLevel="2">
      <c r="A92" s="223" t="s">
        <v>75</v>
      </c>
      <c r="B92" s="247" t="s">
        <v>70</v>
      </c>
      <c r="C92" s="248" t="s">
        <v>70</v>
      </c>
      <c r="D92" s="249">
        <v>1689</v>
      </c>
    </row>
    <row r="93" spans="1:7" s="208" customFormat="1" ht="18" hidden="1" customHeight="1" outlineLevel="2" collapsed="1">
      <c r="A93" s="223" t="s">
        <v>77</v>
      </c>
      <c r="B93" s="247" t="s">
        <v>70</v>
      </c>
      <c r="C93" s="248" t="s">
        <v>70</v>
      </c>
      <c r="D93" s="249">
        <v>310</v>
      </c>
    </row>
    <row r="94" spans="1:7" ht="18" hidden="1" customHeight="1" outlineLevel="2">
      <c r="A94" s="107" t="s">
        <v>81</v>
      </c>
      <c r="B94" s="108" t="s">
        <v>70</v>
      </c>
      <c r="C94" s="109" t="s">
        <v>70</v>
      </c>
      <c r="D94" s="110">
        <v>2725</v>
      </c>
    </row>
    <row r="95" spans="1:7" s="208" customFormat="1" ht="18" hidden="1" customHeight="1" outlineLevel="2">
      <c r="A95" s="223" t="s">
        <v>90</v>
      </c>
      <c r="B95" s="247" t="s">
        <v>70</v>
      </c>
      <c r="C95" s="248" t="s">
        <v>70</v>
      </c>
      <c r="D95" s="249">
        <v>91</v>
      </c>
    </row>
    <row r="96" spans="1:7" ht="18" hidden="1" customHeight="1" outlineLevel="2">
      <c r="A96" s="107" t="s">
        <v>82</v>
      </c>
      <c r="B96" s="108" t="s">
        <v>70</v>
      </c>
      <c r="C96" s="109" t="s">
        <v>70</v>
      </c>
      <c r="D96" s="110">
        <v>127</v>
      </c>
    </row>
    <row r="97" spans="1:6" s="208" customFormat="1" ht="18" hidden="1" customHeight="1" outlineLevel="2">
      <c r="A97" s="223" t="s">
        <v>86</v>
      </c>
      <c r="B97" s="247" t="s">
        <v>70</v>
      </c>
      <c r="C97" s="248" t="s">
        <v>70</v>
      </c>
      <c r="D97" s="249">
        <v>210</v>
      </c>
    </row>
    <row r="98" spans="1:6" s="208" customFormat="1" ht="18" hidden="1" customHeight="1" outlineLevel="2">
      <c r="A98" s="223" t="s">
        <v>87</v>
      </c>
      <c r="B98" s="247" t="s">
        <v>70</v>
      </c>
      <c r="C98" s="248" t="s">
        <v>70</v>
      </c>
      <c r="D98" s="249">
        <v>296</v>
      </c>
    </row>
    <row r="99" spans="1:6" s="208" customFormat="1" ht="18" hidden="1" customHeight="1" outlineLevel="2">
      <c r="A99" s="223" t="s">
        <v>89</v>
      </c>
      <c r="B99" s="247" t="s">
        <v>70</v>
      </c>
      <c r="C99" s="248" t="s">
        <v>70</v>
      </c>
      <c r="D99" s="249">
        <v>481</v>
      </c>
    </row>
    <row r="100" spans="1:6" ht="18" hidden="1" customHeight="1" outlineLevel="2">
      <c r="A100" s="107" t="s">
        <v>94</v>
      </c>
      <c r="B100" s="108" t="s">
        <v>70</v>
      </c>
      <c r="C100" s="109" t="s">
        <v>70</v>
      </c>
      <c r="D100" s="110">
        <v>397</v>
      </c>
    </row>
    <row r="101" spans="1:6" s="208" customFormat="1" ht="18" hidden="1" customHeight="1" outlineLevel="2">
      <c r="A101" s="223" t="s">
        <v>96</v>
      </c>
      <c r="B101" s="247" t="s">
        <v>70</v>
      </c>
      <c r="C101" s="248" t="s">
        <v>70</v>
      </c>
      <c r="D101" s="249">
        <v>527</v>
      </c>
      <c r="E101" s="250"/>
      <c r="F101" s="251"/>
    </row>
    <row r="102" spans="1:6" ht="18" hidden="1" customHeight="1" outlineLevel="2">
      <c r="A102" s="107" t="s">
        <v>97</v>
      </c>
      <c r="B102" s="108" t="s">
        <v>70</v>
      </c>
      <c r="C102" s="109" t="s">
        <v>70</v>
      </c>
      <c r="D102" s="110">
        <v>529</v>
      </c>
      <c r="E102" s="134"/>
      <c r="F102" s="135"/>
    </row>
    <row r="103" spans="1:6" s="208" customFormat="1" ht="18" customHeight="1" outlineLevel="1" collapsed="1">
      <c r="A103" s="223" t="s">
        <v>98</v>
      </c>
      <c r="B103" s="247" t="s">
        <v>70</v>
      </c>
      <c r="C103" s="248" t="s">
        <v>70</v>
      </c>
      <c r="D103" s="249">
        <v>1002</v>
      </c>
      <c r="E103" s="250"/>
      <c r="F103" s="251"/>
    </row>
    <row r="104" spans="1:6" s="208" customFormat="1" ht="18" hidden="1" customHeight="1" outlineLevel="2" collapsed="1">
      <c r="A104" s="223" t="s">
        <v>103</v>
      </c>
      <c r="B104" s="247" t="s">
        <v>70</v>
      </c>
      <c r="C104" s="248" t="s">
        <v>70</v>
      </c>
      <c r="D104" s="249">
        <v>981</v>
      </c>
      <c r="E104" s="250"/>
      <c r="F104" s="251"/>
    </row>
    <row r="105" spans="1:6" s="208" customFormat="1" ht="18" hidden="1" customHeight="1" outlineLevel="2">
      <c r="A105" s="223" t="s">
        <v>108</v>
      </c>
      <c r="B105" s="247" t="s">
        <v>70</v>
      </c>
      <c r="C105" s="248" t="s">
        <v>70</v>
      </c>
      <c r="D105" s="249">
        <v>732</v>
      </c>
      <c r="E105" s="250"/>
      <c r="F105" s="251"/>
    </row>
    <row r="106" spans="1:6" s="208" customFormat="1" ht="18" customHeight="1" outlineLevel="1" collapsed="1">
      <c r="A106" s="223" t="s">
        <v>110</v>
      </c>
      <c r="B106" s="247" t="s">
        <v>70</v>
      </c>
      <c r="C106" s="248" t="s">
        <v>70</v>
      </c>
      <c r="D106" s="249">
        <v>507</v>
      </c>
      <c r="E106" s="250"/>
      <c r="F106" s="251"/>
    </row>
    <row r="107" spans="1:6" ht="18" customHeight="1" outlineLevel="1">
      <c r="A107" s="190" t="s">
        <v>125</v>
      </c>
      <c r="B107" s="158" t="s">
        <v>70</v>
      </c>
      <c r="C107" s="159" t="s">
        <v>70</v>
      </c>
      <c r="D107" s="330">
        <v>585</v>
      </c>
      <c r="E107" s="134"/>
      <c r="F107" s="135"/>
    </row>
    <row r="108" spans="1:6" s="208" customFormat="1" ht="18" hidden="1" customHeight="1" outlineLevel="2">
      <c r="A108" s="252">
        <v>44104</v>
      </c>
      <c r="B108" s="253">
        <f>SUM(C108:D108)</f>
        <v>61740</v>
      </c>
      <c r="C108" s="254">
        <v>715</v>
      </c>
      <c r="D108" s="255">
        <v>61025</v>
      </c>
    </row>
    <row r="109" spans="1:6" ht="18" hidden="1" customHeight="1" outlineLevel="2">
      <c r="A109" s="107">
        <v>44196</v>
      </c>
      <c r="B109" s="119">
        <v>67809</v>
      </c>
      <c r="C109" s="123">
        <v>751</v>
      </c>
      <c r="D109" s="124">
        <v>67058</v>
      </c>
    </row>
    <row r="110" spans="1:6" s="208" customFormat="1" ht="18" hidden="1" customHeight="1" outlineLevel="2">
      <c r="A110" s="223">
        <v>44286</v>
      </c>
      <c r="B110" s="224">
        <v>81417</v>
      </c>
      <c r="C110" s="256">
        <v>2059</v>
      </c>
      <c r="D110" s="257">
        <v>79358</v>
      </c>
    </row>
    <row r="111" spans="1:6" s="208" customFormat="1" ht="18" hidden="1" customHeight="1" outlineLevel="2">
      <c r="A111" s="223">
        <v>44377</v>
      </c>
      <c r="B111" s="224">
        <v>83709</v>
      </c>
      <c r="C111" s="256">
        <v>2098</v>
      </c>
      <c r="D111" s="257">
        <v>81611</v>
      </c>
    </row>
    <row r="112" spans="1:6" s="208" customFormat="1" ht="18" hidden="1" customHeight="1" outlineLevel="2">
      <c r="A112" s="223">
        <v>44469</v>
      </c>
      <c r="B112" s="224">
        <v>83461</v>
      </c>
      <c r="C112" s="256">
        <v>2038</v>
      </c>
      <c r="D112" s="257">
        <v>81423</v>
      </c>
    </row>
    <row r="113" spans="1:12" ht="18" hidden="1" customHeight="1" outlineLevel="2">
      <c r="A113" s="107">
        <v>44561</v>
      </c>
      <c r="B113" s="119">
        <v>85510</v>
      </c>
      <c r="C113" s="123">
        <v>2025</v>
      </c>
      <c r="D113" s="124">
        <v>83485</v>
      </c>
    </row>
    <row r="114" spans="1:12" s="208" customFormat="1" ht="18" hidden="1" customHeight="1" outlineLevel="2">
      <c r="A114" s="223">
        <v>44834</v>
      </c>
      <c r="B114" s="224">
        <v>86076</v>
      </c>
      <c r="C114" s="256">
        <v>2015</v>
      </c>
      <c r="D114" s="257">
        <v>84061</v>
      </c>
    </row>
    <row r="115" spans="1:12" ht="18" hidden="1" customHeight="1" outlineLevel="2">
      <c r="A115" s="107">
        <v>44926</v>
      </c>
      <c r="B115" s="119">
        <v>86118</v>
      </c>
      <c r="C115" s="123">
        <v>1997</v>
      </c>
      <c r="D115" s="124">
        <v>84121</v>
      </c>
    </row>
    <row r="116" spans="1:12" s="208" customFormat="1" ht="18" hidden="1" customHeight="1" outlineLevel="2">
      <c r="A116" s="223">
        <v>45016</v>
      </c>
      <c r="B116" s="224">
        <v>86197</v>
      </c>
      <c r="C116" s="256">
        <v>1999</v>
      </c>
      <c r="D116" s="257">
        <v>84198</v>
      </c>
    </row>
    <row r="117" spans="1:12" s="208" customFormat="1" ht="18" hidden="1" customHeight="1" outlineLevel="2">
      <c r="A117" s="223">
        <v>45107</v>
      </c>
      <c r="B117" s="224">
        <v>86271</v>
      </c>
      <c r="C117" s="256">
        <v>1989</v>
      </c>
      <c r="D117" s="257">
        <v>84282</v>
      </c>
    </row>
    <row r="118" spans="1:12" s="208" customFormat="1" ht="18" hidden="1" customHeight="1" outlineLevel="2">
      <c r="A118" s="223">
        <v>45199</v>
      </c>
      <c r="B118" s="224">
        <v>86611</v>
      </c>
      <c r="C118" s="256">
        <v>1968</v>
      </c>
      <c r="D118" s="257">
        <v>84643</v>
      </c>
    </row>
    <row r="119" spans="1:12" ht="18" hidden="1" customHeight="1" outlineLevel="2">
      <c r="A119" s="107" t="s">
        <v>95</v>
      </c>
      <c r="B119" s="119">
        <v>86427</v>
      </c>
      <c r="C119" s="123">
        <v>1917</v>
      </c>
      <c r="D119" s="124">
        <v>84510</v>
      </c>
      <c r="E119" s="134"/>
      <c r="K119" s="134"/>
      <c r="L119" s="135"/>
    </row>
    <row r="120" spans="1:12" s="208" customFormat="1" ht="18" hidden="1" customHeight="1" outlineLevel="2">
      <c r="A120" s="223">
        <v>45382</v>
      </c>
      <c r="B120" s="224">
        <v>86759</v>
      </c>
      <c r="C120" s="256">
        <v>1871</v>
      </c>
      <c r="D120" s="257">
        <v>84888</v>
      </c>
      <c r="E120" s="251"/>
      <c r="K120" s="250"/>
      <c r="L120" s="251"/>
    </row>
    <row r="121" spans="1:12" ht="18" hidden="1" customHeight="1" outlineLevel="2">
      <c r="A121" s="107">
        <v>45473</v>
      </c>
      <c r="B121" s="119">
        <v>87156</v>
      </c>
      <c r="C121" s="123">
        <v>1868</v>
      </c>
      <c r="D121" s="124">
        <v>85288</v>
      </c>
      <c r="E121" s="134"/>
      <c r="F121" s="135"/>
      <c r="K121" s="134"/>
      <c r="L121" s="135"/>
    </row>
    <row r="122" spans="1:12" s="208" customFormat="1" ht="18" customHeight="1" outlineLevel="1" collapsed="1">
      <c r="A122" s="223">
        <v>45565</v>
      </c>
      <c r="B122" s="224">
        <v>88439</v>
      </c>
      <c r="C122" s="256">
        <v>1872</v>
      </c>
      <c r="D122" s="257">
        <v>86567</v>
      </c>
      <c r="E122" s="250"/>
      <c r="F122" s="304">
        <f>D126-D122</f>
        <v>1697</v>
      </c>
      <c r="K122" s="250"/>
      <c r="L122" s="251"/>
    </row>
    <row r="123" spans="1:12" s="208" customFormat="1" ht="18" hidden="1" customHeight="1" outlineLevel="2">
      <c r="A123" s="223">
        <v>45657</v>
      </c>
      <c r="B123" s="224">
        <v>88821</v>
      </c>
      <c r="C123" s="256">
        <v>1861</v>
      </c>
      <c r="D123" s="257">
        <v>86960</v>
      </c>
      <c r="E123" s="250"/>
      <c r="F123" s="304"/>
      <c r="K123" s="250"/>
      <c r="L123" s="251"/>
    </row>
    <row r="124" spans="1:12" s="208" customFormat="1" ht="18" hidden="1" customHeight="1" outlineLevel="2">
      <c r="A124" s="223">
        <v>45747</v>
      </c>
      <c r="B124" s="224">
        <v>89377</v>
      </c>
      <c r="C124" s="256">
        <v>1906</v>
      </c>
      <c r="D124" s="257">
        <v>87471</v>
      </c>
      <c r="E124" s="250"/>
      <c r="F124" s="251"/>
      <c r="K124" s="250"/>
      <c r="L124" s="251"/>
    </row>
    <row r="125" spans="1:12" s="208" customFormat="1" ht="18" customHeight="1" outlineLevel="1" collapsed="1">
      <c r="A125" s="223">
        <v>45838</v>
      </c>
      <c r="B125" s="224">
        <v>89774</v>
      </c>
      <c r="C125" s="256">
        <v>1905</v>
      </c>
      <c r="D125" s="257">
        <v>87869</v>
      </c>
      <c r="E125" s="250"/>
      <c r="F125" s="251">
        <f>F122/D122</f>
        <v>1.9603313040766113E-2</v>
      </c>
      <c r="K125" s="250"/>
      <c r="L125" s="251"/>
    </row>
    <row r="126" spans="1:12" ht="18" customHeight="1" outlineLevel="1" thickBot="1">
      <c r="A126" s="70">
        <v>45930</v>
      </c>
      <c r="B126" s="157">
        <f>SUM(C126:D126)</f>
        <v>90137</v>
      </c>
      <c r="C126" s="331">
        <v>1873</v>
      </c>
      <c r="D126" s="332">
        <v>88264</v>
      </c>
      <c r="E126" s="192">
        <f>B126/B125-1</f>
        <v>4.0434869784125027E-3</v>
      </c>
      <c r="F126" s="192">
        <f>B126/B122-1</f>
        <v>1.9199674351813023E-2</v>
      </c>
      <c r="K126" s="134"/>
      <c r="L126" s="135"/>
    </row>
    <row r="127" spans="1:12" ht="58.5" customHeight="1" outlineLevel="1">
      <c r="A127" s="418" t="s">
        <v>119</v>
      </c>
      <c r="B127" s="418"/>
      <c r="C127" s="418"/>
      <c r="D127" s="418"/>
      <c r="E127" s="250">
        <f>B126-B125</f>
        <v>363</v>
      </c>
      <c r="F127" s="134">
        <f>B126-B122</f>
        <v>1698</v>
      </c>
    </row>
    <row r="128" spans="1:12" s="410" customFormat="1" ht="12.75" customHeight="1"/>
    <row r="129" spans="1:13" s="419" customFormat="1" ht="27" customHeight="1" thickBot="1">
      <c r="A129" s="419" t="s">
        <v>52</v>
      </c>
    </row>
    <row r="130" spans="1:13" ht="61.5" customHeight="1" outlineLevel="1" thickBot="1">
      <c r="A130" s="49" t="s">
        <v>45</v>
      </c>
      <c r="B130" s="59" t="s">
        <v>76</v>
      </c>
      <c r="C130" s="61" t="s">
        <v>29</v>
      </c>
      <c r="D130" s="62" t="s">
        <v>30</v>
      </c>
      <c r="E130" s="50" t="s">
        <v>31</v>
      </c>
      <c r="F130" s="51" t="s">
        <v>32</v>
      </c>
      <c r="G130" s="51" t="s">
        <v>33</v>
      </c>
      <c r="H130" s="52" t="s">
        <v>34</v>
      </c>
      <c r="I130" s="53" t="s">
        <v>35</v>
      </c>
      <c r="J130" s="51" t="s">
        <v>36</v>
      </c>
      <c r="K130" s="51" t="s">
        <v>37</v>
      </c>
      <c r="L130" s="54" t="s">
        <v>38</v>
      </c>
    </row>
    <row r="131" spans="1:13" s="208" customFormat="1" ht="18" hidden="1" customHeight="1" outlineLevel="2">
      <c r="A131" s="258" t="s">
        <v>41</v>
      </c>
      <c r="B131" s="259">
        <f>SUM(C131:D131)</f>
        <v>91.384059030000003</v>
      </c>
      <c r="C131" s="260">
        <f>SUM(E131:H131)</f>
        <v>42.272307600000005</v>
      </c>
      <c r="D131" s="261">
        <f>SUM(I131:L131)</f>
        <v>49.111751430000005</v>
      </c>
      <c r="E131" s="262">
        <v>1.79297671</v>
      </c>
      <c r="F131" s="263">
        <v>31.336135780000003</v>
      </c>
      <c r="G131" s="263">
        <v>8.2319490900000005</v>
      </c>
      <c r="H131" s="264">
        <v>0.91124601999999988</v>
      </c>
      <c r="I131" s="265">
        <v>2.1734611400000001</v>
      </c>
      <c r="J131" s="263">
        <v>38.326615880000006</v>
      </c>
      <c r="K131" s="263">
        <v>6.6433100899999999</v>
      </c>
      <c r="L131" s="266">
        <v>1.9683643200000001</v>
      </c>
    </row>
    <row r="132" spans="1:13" ht="18" hidden="1" customHeight="1" outlineLevel="2">
      <c r="A132" s="69" t="s">
        <v>50</v>
      </c>
      <c r="B132" s="87">
        <f t="shared" ref="B132" si="0">SUM(C132:D132)</f>
        <v>122.74614704</v>
      </c>
      <c r="C132" s="102">
        <f t="shared" ref="C132" si="1">SUM(E132:H132)</f>
        <v>54.557447719999999</v>
      </c>
      <c r="D132" s="103">
        <f t="shared" ref="D132" si="2">SUM(I132:L132)</f>
        <v>68.188699319999998</v>
      </c>
      <c r="E132" s="95">
        <v>2.1926178799999998</v>
      </c>
      <c r="F132" s="96">
        <v>40.464185659999998</v>
      </c>
      <c r="G132" s="96">
        <v>10.6423915</v>
      </c>
      <c r="H132" s="100">
        <v>1.2582526800000002</v>
      </c>
      <c r="I132" s="101">
        <v>2.6358069799999999</v>
      </c>
      <c r="J132" s="96">
        <v>53.362579479999994</v>
      </c>
      <c r="K132" s="96">
        <v>9.3481533100000007</v>
      </c>
      <c r="L132" s="97">
        <v>2.8421595499999999</v>
      </c>
    </row>
    <row r="133" spans="1:13" s="208" customFormat="1" ht="18" hidden="1" customHeight="1" outlineLevel="2">
      <c r="A133" s="267" t="s">
        <v>67</v>
      </c>
      <c r="B133" s="268">
        <f t="shared" ref="B133" si="3">SUM(C133:D133)</f>
        <v>48.168103609999996</v>
      </c>
      <c r="C133" s="269">
        <f t="shared" ref="C133" si="4">SUM(E133:H133)</f>
        <v>20.629035319999996</v>
      </c>
      <c r="D133" s="270">
        <f t="shared" ref="D133" si="5">SUM(I133:L133)</f>
        <v>27.539068289999999</v>
      </c>
      <c r="E133" s="271">
        <v>0.55063768000000002</v>
      </c>
      <c r="F133" s="272">
        <v>14.007345739999998</v>
      </c>
      <c r="G133" s="272">
        <v>5.3987175799999996</v>
      </c>
      <c r="H133" s="273">
        <v>0.67233432000000004</v>
      </c>
      <c r="I133" s="274">
        <v>0.72465609000000009</v>
      </c>
      <c r="J133" s="272">
        <v>22.121923809999998</v>
      </c>
      <c r="K133" s="272">
        <v>3.6937208500000001</v>
      </c>
      <c r="L133" s="275">
        <v>0.99876754000000012</v>
      </c>
    </row>
    <row r="134" spans="1:13" s="208" customFormat="1" ht="18" hidden="1" customHeight="1" outlineLevel="2">
      <c r="A134" s="267" t="s">
        <v>75</v>
      </c>
      <c r="B134" s="268">
        <v>75.543347799999992</v>
      </c>
      <c r="C134" s="269">
        <v>31.616946849999998</v>
      </c>
      <c r="D134" s="270">
        <v>43.926400950000001</v>
      </c>
      <c r="E134" s="271">
        <v>0.73904122999999999</v>
      </c>
      <c r="F134" s="272">
        <v>21.986675709999997</v>
      </c>
      <c r="G134" s="272">
        <v>7.4999279899999989</v>
      </c>
      <c r="H134" s="273">
        <v>1.3913019199999999</v>
      </c>
      <c r="I134" s="274">
        <v>1.0500311500000001</v>
      </c>
      <c r="J134" s="272">
        <v>34.822737219999993</v>
      </c>
      <c r="K134" s="272">
        <v>6.1702201899999993</v>
      </c>
      <c r="L134" s="275">
        <v>1.8834123900000002</v>
      </c>
    </row>
    <row r="135" spans="1:13" s="208" customFormat="1" ht="18" hidden="1" customHeight="1" outlineLevel="2">
      <c r="A135" s="267" t="s">
        <v>77</v>
      </c>
      <c r="B135" s="268">
        <v>101.17895799999999</v>
      </c>
      <c r="C135" s="269">
        <v>41.93637871</v>
      </c>
      <c r="D135" s="270">
        <v>59.242579289999995</v>
      </c>
      <c r="E135" s="271">
        <v>0.81057839999999992</v>
      </c>
      <c r="F135" s="272">
        <v>28.51836729</v>
      </c>
      <c r="G135" s="272">
        <v>8.5122970200000001</v>
      </c>
      <c r="H135" s="273">
        <v>4.0951359999999992</v>
      </c>
      <c r="I135" s="274">
        <v>1.1665742100000001</v>
      </c>
      <c r="J135" s="272">
        <v>46.367900399999996</v>
      </c>
      <c r="K135" s="272">
        <v>9.2151205400000009</v>
      </c>
      <c r="L135" s="275">
        <v>2.4929841400000003</v>
      </c>
    </row>
    <row r="136" spans="1:13" ht="18" hidden="1" customHeight="1" outlineLevel="2">
      <c r="A136" s="69" t="s">
        <v>81</v>
      </c>
      <c r="B136" s="87">
        <v>134.27626731000004</v>
      </c>
      <c r="C136" s="102">
        <v>55.380193730000016</v>
      </c>
      <c r="D136" s="103">
        <v>78.896073580000007</v>
      </c>
      <c r="E136" s="95">
        <v>1.0466004</v>
      </c>
      <c r="F136" s="96">
        <v>37.754061080000007</v>
      </c>
      <c r="G136" s="96">
        <v>11.283092180000001</v>
      </c>
      <c r="H136" s="100">
        <v>5.2964400700000001</v>
      </c>
      <c r="I136" s="101">
        <v>1.4676798299999998</v>
      </c>
      <c r="J136" s="96">
        <v>61.991376600000002</v>
      </c>
      <c r="K136" s="96">
        <v>11.827170260000001</v>
      </c>
      <c r="L136" s="97">
        <v>3.60984689</v>
      </c>
    </row>
    <row r="137" spans="1:13" s="208" customFormat="1" ht="18" hidden="1" customHeight="1" outlineLevel="2">
      <c r="A137" s="267" t="s">
        <v>90</v>
      </c>
      <c r="B137" s="268">
        <f>SUM(C137:D137)</f>
        <v>74.167336060000011</v>
      </c>
      <c r="C137" s="269">
        <f>SUM(E137:H137)</f>
        <v>30.875764250000003</v>
      </c>
      <c r="D137" s="270">
        <f>SUM(I137:L137)</f>
        <v>43.291571810000008</v>
      </c>
      <c r="E137" s="271">
        <v>0.33822677000000001</v>
      </c>
      <c r="F137" s="272">
        <v>24.180339850000003</v>
      </c>
      <c r="G137" s="272">
        <v>4.7838266699999998</v>
      </c>
      <c r="H137" s="273">
        <v>1.5733709600000001</v>
      </c>
      <c r="I137" s="274">
        <v>0.4810107099999999</v>
      </c>
      <c r="J137" s="272">
        <v>34.992253640000008</v>
      </c>
      <c r="K137" s="272">
        <v>5.5736273700000005</v>
      </c>
      <c r="L137" s="275">
        <v>2.2446800899999997</v>
      </c>
    </row>
    <row r="138" spans="1:13" ht="18" hidden="1" customHeight="1" outlineLevel="2">
      <c r="A138" s="69" t="s">
        <v>82</v>
      </c>
      <c r="B138" s="87">
        <v>93.409556919999986</v>
      </c>
      <c r="C138" s="102">
        <v>38.19413818999999</v>
      </c>
      <c r="D138" s="103">
        <v>55.215418729999996</v>
      </c>
      <c r="E138" s="95">
        <v>0.36760233000000003</v>
      </c>
      <c r="F138" s="96">
        <v>28.872654879999995</v>
      </c>
      <c r="G138" s="96">
        <v>6.8747005899999989</v>
      </c>
      <c r="H138" s="100">
        <v>2.0791803900000003</v>
      </c>
      <c r="I138" s="101">
        <v>0.48262314999999995</v>
      </c>
      <c r="J138" s="96">
        <v>44.670900349999997</v>
      </c>
      <c r="K138" s="96">
        <v>7.516381560000001</v>
      </c>
      <c r="L138" s="97">
        <v>2.5455136700000001</v>
      </c>
    </row>
    <row r="139" spans="1:13" s="208" customFormat="1" ht="18" hidden="1" customHeight="1" outlineLevel="2">
      <c r="A139" s="267" t="s">
        <v>86</v>
      </c>
      <c r="B139" s="268">
        <v>30.116069959999997</v>
      </c>
      <c r="C139" s="269">
        <v>10.75837915</v>
      </c>
      <c r="D139" s="270">
        <v>19.357690809999998</v>
      </c>
      <c r="E139" s="271">
        <v>0.15600239000000002</v>
      </c>
      <c r="F139" s="272">
        <v>7.4617740999999986</v>
      </c>
      <c r="G139" s="272">
        <v>2.1886656300000005</v>
      </c>
      <c r="H139" s="273">
        <v>0.95193703000000018</v>
      </c>
      <c r="I139" s="274">
        <v>0.19768797999999999</v>
      </c>
      <c r="J139" s="272">
        <v>14.9751896</v>
      </c>
      <c r="K139" s="272">
        <v>3.1260050099999996</v>
      </c>
      <c r="L139" s="275">
        <v>1.0588082199999997</v>
      </c>
    </row>
    <row r="140" spans="1:13" s="208" customFormat="1" ht="18" hidden="1" customHeight="1" outlineLevel="2">
      <c r="A140" s="267" t="s">
        <v>87</v>
      </c>
      <c r="B140" s="268">
        <v>54.505608260000002</v>
      </c>
      <c r="C140" s="269">
        <v>20.18299549</v>
      </c>
      <c r="D140" s="270">
        <v>34.322612769999999</v>
      </c>
      <c r="E140" s="271">
        <v>0.27134809000000004</v>
      </c>
      <c r="F140" s="272">
        <v>14.709590440000001</v>
      </c>
      <c r="G140" s="272">
        <v>3.8604235599999996</v>
      </c>
      <c r="H140" s="273">
        <v>1.3416333999999999</v>
      </c>
      <c r="I140" s="274">
        <v>0.36612027000000008</v>
      </c>
      <c r="J140" s="272">
        <v>26.839129610000001</v>
      </c>
      <c r="K140" s="272">
        <v>5.29443573</v>
      </c>
      <c r="L140" s="275">
        <v>1.8229271599999999</v>
      </c>
    </row>
    <row r="141" spans="1:13" s="208" customFormat="1" ht="18" hidden="1" customHeight="1" outlineLevel="2">
      <c r="A141" s="267" t="s">
        <v>89</v>
      </c>
      <c r="B141" s="268">
        <v>81.489913630000004</v>
      </c>
      <c r="C141" s="269">
        <v>28.58174129</v>
      </c>
      <c r="D141" s="270">
        <v>52.90817234</v>
      </c>
      <c r="E141" s="271">
        <v>0.32332573000000003</v>
      </c>
      <c r="F141" s="272">
        <v>21.141552010000002</v>
      </c>
      <c r="G141" s="272">
        <v>5.1089340599999993</v>
      </c>
      <c r="H141" s="273">
        <v>2.0079294899999995</v>
      </c>
      <c r="I141" s="274">
        <v>0.48069870000000003</v>
      </c>
      <c r="J141" s="272">
        <v>41.295429630000001</v>
      </c>
      <c r="K141" s="272">
        <v>8.2996355699999995</v>
      </c>
      <c r="L141" s="275">
        <v>2.83240844</v>
      </c>
    </row>
    <row r="142" spans="1:13" ht="18" hidden="1" customHeight="1" outlineLevel="2">
      <c r="A142" s="69" t="s">
        <v>94</v>
      </c>
      <c r="B142" s="87">
        <f>SUM(C142:D142)</f>
        <v>46.896866379999992</v>
      </c>
      <c r="C142" s="102">
        <f>SUM(E142:H142)</f>
        <v>17.453757109999998</v>
      </c>
      <c r="D142" s="103">
        <f>SUM(I142:L142)</f>
        <v>29.443109269999997</v>
      </c>
      <c r="E142" s="95">
        <v>0.33551727000000003</v>
      </c>
      <c r="F142" s="96">
        <v>12.921116169999999</v>
      </c>
      <c r="G142" s="96">
        <v>3.2857447199999998</v>
      </c>
      <c r="H142" s="100">
        <v>0.91137895000000002</v>
      </c>
      <c r="I142" s="101">
        <v>0.42363682999999996</v>
      </c>
      <c r="J142" s="96">
        <v>23.860254809999997</v>
      </c>
      <c r="K142" s="96">
        <v>4.2667312999999991</v>
      </c>
      <c r="L142" s="97">
        <v>0.89248632999999999</v>
      </c>
      <c r="M142" s="161"/>
    </row>
    <row r="143" spans="1:13" s="208" customFormat="1" ht="18" hidden="1" customHeight="1" outlineLevel="2">
      <c r="A143" s="267" t="s">
        <v>96</v>
      </c>
      <c r="B143" s="268">
        <v>48.347280459999993</v>
      </c>
      <c r="C143" s="269">
        <v>17.832620000000002</v>
      </c>
      <c r="D143" s="270">
        <v>30.514660459999995</v>
      </c>
      <c r="E143" s="271">
        <v>0.26089802000000001</v>
      </c>
      <c r="F143" s="272">
        <v>13.178991620000001</v>
      </c>
      <c r="G143" s="272">
        <v>3.5147518700000004</v>
      </c>
      <c r="H143" s="273">
        <v>0.87797848999999994</v>
      </c>
      <c r="I143" s="274">
        <v>0.38573740000000001</v>
      </c>
      <c r="J143" s="272">
        <v>24.160772509999997</v>
      </c>
      <c r="K143" s="272">
        <v>4.7029323499999993</v>
      </c>
      <c r="L143" s="275">
        <v>1.2652181999999998</v>
      </c>
      <c r="M143" s="276"/>
    </row>
    <row r="144" spans="1:13" ht="18" hidden="1" customHeight="1" outlineLevel="2">
      <c r="A144" s="69" t="s">
        <v>97</v>
      </c>
      <c r="B144" s="87">
        <v>54.565027119999996</v>
      </c>
      <c r="C144" s="102">
        <v>21.373263740000002</v>
      </c>
      <c r="D144" s="103">
        <v>33.191763379999998</v>
      </c>
      <c r="E144" s="347">
        <v>0.36121645000000002</v>
      </c>
      <c r="F144" s="348">
        <v>14.777654120000003</v>
      </c>
      <c r="G144" s="348">
        <v>4.9941404699999996</v>
      </c>
      <c r="H144" s="349">
        <v>1.2402526999999997</v>
      </c>
      <c r="I144" s="350">
        <v>0.51159549000000004</v>
      </c>
      <c r="J144" s="348">
        <v>25.372187959999998</v>
      </c>
      <c r="K144" s="348">
        <v>5.2938654199999995</v>
      </c>
      <c r="L144" s="351">
        <v>2.0141145100000002</v>
      </c>
      <c r="M144" s="161"/>
    </row>
    <row r="145" spans="1:14" s="208" customFormat="1" ht="18" customHeight="1" outlineLevel="1" collapsed="1">
      <c r="A145" s="267" t="s">
        <v>98</v>
      </c>
      <c r="B145" s="268">
        <v>56.689480949999997</v>
      </c>
      <c r="C145" s="269">
        <v>21.70957336</v>
      </c>
      <c r="D145" s="270">
        <v>34.979907589999996</v>
      </c>
      <c r="E145" s="271">
        <v>0.52012586999999999</v>
      </c>
      <c r="F145" s="272">
        <v>15.961094490000002</v>
      </c>
      <c r="G145" s="272">
        <v>4.40046859</v>
      </c>
      <c r="H145" s="273">
        <v>0.82788441000000002</v>
      </c>
      <c r="I145" s="274">
        <v>0.55110875999999998</v>
      </c>
      <c r="J145" s="272">
        <v>27.692904210000002</v>
      </c>
      <c r="K145" s="272">
        <v>5.4912038700000005</v>
      </c>
      <c r="L145" s="275">
        <v>1.24469075</v>
      </c>
      <c r="M145" s="276"/>
    </row>
    <row r="146" spans="1:14" s="208" customFormat="1" ht="18" hidden="1" customHeight="1" outlineLevel="2">
      <c r="A146" s="267" t="s">
        <v>103</v>
      </c>
      <c r="B146" s="268">
        <v>57.912702890000006</v>
      </c>
      <c r="C146" s="269">
        <v>21.95441542</v>
      </c>
      <c r="D146" s="270">
        <v>35.958287470000002</v>
      </c>
      <c r="E146" s="271">
        <v>0.46563722999999996</v>
      </c>
      <c r="F146" s="272">
        <v>16.172296370000002</v>
      </c>
      <c r="G146" s="272">
        <v>4.2378763900000003</v>
      </c>
      <c r="H146" s="273">
        <v>1.0786054299999996</v>
      </c>
      <c r="I146" s="274">
        <v>0.63473873999999997</v>
      </c>
      <c r="J146" s="272">
        <v>28.496131900000002</v>
      </c>
      <c r="K146" s="272">
        <v>5.503848249999999</v>
      </c>
      <c r="L146" s="275">
        <v>1.3235685800000001</v>
      </c>
      <c r="M146" s="276"/>
    </row>
    <row r="147" spans="1:14" s="208" customFormat="1" ht="18" hidden="1" customHeight="1" outlineLevel="2">
      <c r="A147" s="267" t="s">
        <v>108</v>
      </c>
      <c r="B147" s="268">
        <v>64.703898929999994</v>
      </c>
      <c r="C147" s="269">
        <v>25.203393909999996</v>
      </c>
      <c r="D147" s="270">
        <v>39.500505019999999</v>
      </c>
      <c r="E147" s="271">
        <v>0.60142496999999995</v>
      </c>
      <c r="F147" s="272">
        <v>17.595522089999996</v>
      </c>
      <c r="G147" s="272">
        <v>5.6587060999999999</v>
      </c>
      <c r="H147" s="273">
        <v>1.34774075</v>
      </c>
      <c r="I147" s="274">
        <v>0.67265596999999999</v>
      </c>
      <c r="J147" s="272">
        <v>30.326615409999995</v>
      </c>
      <c r="K147" s="272">
        <v>6.7544769099999984</v>
      </c>
      <c r="L147" s="275">
        <v>1.7467567299999998</v>
      </c>
      <c r="M147" s="276"/>
    </row>
    <row r="148" spans="1:14" s="208" customFormat="1" ht="18" customHeight="1" outlineLevel="1" collapsed="1">
      <c r="A148" s="267" t="s">
        <v>110</v>
      </c>
      <c r="B148" s="268">
        <v>65.497243909999995</v>
      </c>
      <c r="C148" s="269">
        <v>25.932594080000001</v>
      </c>
      <c r="D148" s="270">
        <v>39.564649829999993</v>
      </c>
      <c r="E148" s="271">
        <v>0.49588130000000002</v>
      </c>
      <c r="F148" s="272">
        <v>18.714512500000001</v>
      </c>
      <c r="G148" s="272">
        <v>5.4140382000000002</v>
      </c>
      <c r="H148" s="273">
        <v>1.30816208</v>
      </c>
      <c r="I148" s="274">
        <v>0.72735861000000013</v>
      </c>
      <c r="J148" s="272">
        <v>30.064717609999999</v>
      </c>
      <c r="K148" s="272">
        <v>7.2147962899999989</v>
      </c>
      <c r="L148" s="275">
        <v>1.5577773199999998</v>
      </c>
      <c r="M148" s="276"/>
    </row>
    <row r="149" spans="1:14" ht="18" customHeight="1" outlineLevel="1" thickBot="1">
      <c r="A149" s="60" t="s">
        <v>125</v>
      </c>
      <c r="B149" s="104">
        <f>SUM(C149:D149)</f>
        <v>67.963743199999996</v>
      </c>
      <c r="C149" s="105">
        <f>SUM(E149:H149)</f>
        <v>26.854053289999996</v>
      </c>
      <c r="D149" s="106">
        <f>SUM(I149:L149)</f>
        <v>41.10968991</v>
      </c>
      <c r="E149" s="333">
        <v>0.58678540999999995</v>
      </c>
      <c r="F149" s="334">
        <v>19.822655849999997</v>
      </c>
      <c r="G149" s="334">
        <v>5.3432263200000003</v>
      </c>
      <c r="H149" s="335">
        <v>1.10138571</v>
      </c>
      <c r="I149" s="336">
        <v>0.75031797</v>
      </c>
      <c r="J149" s="334">
        <v>31.893553399999998</v>
      </c>
      <c r="K149" s="334">
        <v>6.7998775999999994</v>
      </c>
      <c r="L149" s="337">
        <v>1.66594094</v>
      </c>
      <c r="M149" s="191">
        <f>B149/B148-1</f>
        <v>3.7658062274944282E-2</v>
      </c>
      <c r="N149" s="191">
        <f>B149/B145-1</f>
        <v>0.19887750004174265</v>
      </c>
    </row>
    <row r="150" spans="1:14" ht="22.15" customHeight="1" outlineLevel="1">
      <c r="A150" s="429" t="s">
        <v>120</v>
      </c>
      <c r="B150" s="429"/>
      <c r="C150" s="429"/>
      <c r="D150" s="429"/>
      <c r="E150" s="429"/>
      <c r="F150" s="429"/>
      <c r="G150" s="429"/>
      <c r="H150" s="429"/>
      <c r="I150" s="429"/>
      <c r="J150" s="429"/>
      <c r="K150" s="429"/>
      <c r="L150" s="429"/>
    </row>
    <row r="151" spans="1:14" outlineLevel="1">
      <c r="A151" s="135"/>
    </row>
    <row r="152" spans="1:14" outlineLevel="1">
      <c r="A152" s="135"/>
    </row>
    <row r="153" spans="1:14" outlineLevel="1">
      <c r="A153" s="147"/>
      <c r="B153" s="99"/>
      <c r="C153" s="99"/>
      <c r="D153" s="99"/>
      <c r="E153" s="99"/>
      <c r="F153" s="99"/>
      <c r="G153" s="99"/>
      <c r="H153" s="99"/>
    </row>
    <row r="154" spans="1:14" outlineLevel="1"/>
    <row r="155" spans="1:14" outlineLevel="1"/>
    <row r="156" spans="1:14" outlineLevel="1"/>
    <row r="157" spans="1:14" outlineLevel="1"/>
    <row r="158" spans="1:14" outlineLevel="1"/>
    <row r="159" spans="1:14" outlineLevel="1"/>
    <row r="160" spans="1:14" outlineLevel="1"/>
    <row r="161" spans="1:5" outlineLevel="1"/>
    <row r="162" spans="1:5" outlineLevel="1"/>
    <row r="163" spans="1:5" outlineLevel="1"/>
    <row r="164" spans="1:5" outlineLevel="1"/>
    <row r="165" spans="1:5" outlineLevel="1"/>
    <row r="166" spans="1:5" outlineLevel="1"/>
    <row r="167" spans="1:5" outlineLevel="1"/>
    <row r="168" spans="1:5" outlineLevel="1">
      <c r="C168" s="65"/>
    </row>
    <row r="169" spans="1:5" ht="13.5" outlineLevel="1" thickBot="1">
      <c r="C169" s="65"/>
    </row>
    <row r="170" spans="1:5" ht="58.5" customHeight="1" outlineLevel="1" thickBot="1">
      <c r="A170" s="49" t="s">
        <v>17</v>
      </c>
      <c r="B170" s="59" t="s">
        <v>59</v>
      </c>
      <c r="C170" s="53" t="s">
        <v>57</v>
      </c>
      <c r="D170" s="53" t="s">
        <v>58</v>
      </c>
      <c r="E170" s="92" t="s">
        <v>60</v>
      </c>
    </row>
    <row r="171" spans="1:5" ht="18" hidden="1" customHeight="1" outlineLevel="2">
      <c r="A171" s="80">
        <v>44196</v>
      </c>
      <c r="B171" s="81">
        <v>1358.5644664500001</v>
      </c>
      <c r="C171" s="82">
        <v>812.58432588000005</v>
      </c>
      <c r="D171" s="82">
        <v>9.4245659999999995E-2</v>
      </c>
      <c r="E171" s="93">
        <v>545.88589490999993</v>
      </c>
    </row>
    <row r="172" spans="1:5" s="208" customFormat="1" ht="18" hidden="1" customHeight="1" outlineLevel="2">
      <c r="A172" s="277">
        <v>44286</v>
      </c>
      <c r="B172" s="278">
        <v>1435.31311321</v>
      </c>
      <c r="C172" s="279">
        <v>851.17474957000013</v>
      </c>
      <c r="D172" s="279">
        <v>0.26953666000000004</v>
      </c>
      <c r="E172" s="280">
        <v>583.86882697999988</v>
      </c>
    </row>
    <row r="173" spans="1:5" s="208" customFormat="1" ht="18" hidden="1" customHeight="1" outlineLevel="2">
      <c r="A173" s="277">
        <v>44377</v>
      </c>
      <c r="B173" s="278">
        <v>1484.96023573</v>
      </c>
      <c r="C173" s="279">
        <v>867.31560099000001</v>
      </c>
      <c r="D173" s="279">
        <v>0.27553666000000004</v>
      </c>
      <c r="E173" s="280">
        <v>617.36909808000007</v>
      </c>
    </row>
    <row r="174" spans="1:5" s="208" customFormat="1" ht="18" hidden="1" customHeight="1" outlineLevel="2">
      <c r="A174" s="277">
        <v>44469</v>
      </c>
      <c r="B174" s="278">
        <v>1529.0423952699998</v>
      </c>
      <c r="C174" s="279">
        <v>878.87227212999983</v>
      </c>
      <c r="D174" s="279">
        <v>0.34136666000000004</v>
      </c>
      <c r="E174" s="280">
        <v>649.82875648000004</v>
      </c>
    </row>
    <row r="175" spans="1:5" ht="18" hidden="1" customHeight="1" outlineLevel="2">
      <c r="A175" s="88">
        <v>44561</v>
      </c>
      <c r="B175" s="89">
        <v>1578.9821198500003</v>
      </c>
      <c r="C175" s="90">
        <v>893.76309992000029</v>
      </c>
      <c r="D175" s="90">
        <v>0.28753666000000005</v>
      </c>
      <c r="E175" s="91">
        <v>684.93148326999994</v>
      </c>
    </row>
    <row r="176" spans="1:5" s="208" customFormat="1" ht="18" hidden="1" customHeight="1" outlineLevel="2">
      <c r="A176" s="277">
        <v>44834</v>
      </c>
      <c r="B176" s="278">
        <f>SUM(C176:E176)</f>
        <v>1676.8689347999998</v>
      </c>
      <c r="C176" s="279">
        <v>916.02210634999994</v>
      </c>
      <c r="D176" s="279">
        <v>0.30593666000000003</v>
      </c>
      <c r="E176" s="280">
        <v>760.54089178999993</v>
      </c>
    </row>
    <row r="177" spans="1:13" ht="18" hidden="1" customHeight="1" outlineLevel="2">
      <c r="A177" s="88">
        <v>44926</v>
      </c>
      <c r="B177" s="89">
        <v>1706.3199409999997</v>
      </c>
      <c r="C177" s="90">
        <v>924.7984468599999</v>
      </c>
      <c r="D177" s="90">
        <v>0.31193666000000003</v>
      </c>
      <c r="E177" s="91">
        <v>781.20955747999994</v>
      </c>
    </row>
    <row r="178" spans="1:13" s="208" customFormat="1" ht="18" hidden="1" customHeight="1" outlineLevel="2">
      <c r="A178" s="277">
        <v>45016</v>
      </c>
      <c r="B178" s="278">
        <v>1736.2636563699998</v>
      </c>
      <c r="C178" s="279">
        <v>931.40780945999984</v>
      </c>
      <c r="D178" s="279">
        <v>0.31793666000000004</v>
      </c>
      <c r="E178" s="280">
        <v>804.53791024999987</v>
      </c>
    </row>
    <row r="179" spans="1:13" s="208" customFormat="1" ht="18" hidden="1" customHeight="1" outlineLevel="2">
      <c r="A179" s="277">
        <v>45107</v>
      </c>
      <c r="B179" s="278">
        <v>1773.69234254</v>
      </c>
      <c r="C179" s="279">
        <v>940.70919450999997</v>
      </c>
      <c r="D179" s="279">
        <v>0.32393666000000004</v>
      </c>
      <c r="E179" s="280">
        <v>832.65921136999998</v>
      </c>
    </row>
    <row r="180" spans="1:13" s="208" customFormat="1" ht="18" hidden="1" customHeight="1" outlineLevel="2">
      <c r="A180" s="277">
        <v>45199</v>
      </c>
      <c r="B180" s="278">
        <v>1815.1898946800002</v>
      </c>
      <c r="C180" s="279">
        <v>949.22702619000006</v>
      </c>
      <c r="D180" s="279">
        <v>0.32993666000000005</v>
      </c>
      <c r="E180" s="280">
        <v>865.63293183000008</v>
      </c>
    </row>
    <row r="181" spans="1:13" ht="18" hidden="1" customHeight="1" outlineLevel="2">
      <c r="A181" s="88" t="s">
        <v>95</v>
      </c>
      <c r="B181" s="89">
        <f>SUM(C181:E181)</f>
        <v>1837.3829910200002</v>
      </c>
      <c r="C181" s="90">
        <v>943.29379161000008</v>
      </c>
      <c r="D181" s="90">
        <v>0.33593666000000005</v>
      </c>
      <c r="E181" s="91">
        <v>893.75326274999998</v>
      </c>
      <c r="L181" s="98"/>
      <c r="M181" s="135"/>
    </row>
    <row r="182" spans="1:13" s="208" customFormat="1" ht="18.600000000000001" hidden="1" customHeight="1" outlineLevel="2">
      <c r="A182" s="277">
        <v>45382</v>
      </c>
      <c r="B182" s="278">
        <v>1865.5377120799999</v>
      </c>
      <c r="C182" s="279">
        <v>953.18292604999999</v>
      </c>
      <c r="D182" s="279">
        <v>0.34193666000000006</v>
      </c>
      <c r="E182" s="280">
        <v>912.01284936999991</v>
      </c>
      <c r="F182" s="281"/>
      <c r="L182" s="282"/>
      <c r="M182" s="251"/>
    </row>
    <row r="183" spans="1:13" ht="18.600000000000001" hidden="1" customHeight="1" outlineLevel="2">
      <c r="A183" s="88">
        <v>45473</v>
      </c>
      <c r="B183" s="89">
        <v>1935.7604974599999</v>
      </c>
      <c r="C183" s="90">
        <v>961.36538866999979</v>
      </c>
      <c r="D183" s="90">
        <v>0.35693666000000002</v>
      </c>
      <c r="E183" s="91">
        <v>974.03817213000002</v>
      </c>
      <c r="F183" s="352"/>
      <c r="L183" s="98"/>
      <c r="M183" s="135"/>
    </row>
    <row r="184" spans="1:13" s="208" customFormat="1" ht="18.600000000000001" customHeight="1" outlineLevel="1" collapsed="1">
      <c r="A184" s="88">
        <v>45565</v>
      </c>
      <c r="B184" s="89">
        <v>2016.02128644</v>
      </c>
      <c r="C184" s="90">
        <v>993.26349417999984</v>
      </c>
      <c r="D184" s="90">
        <v>0.36293666000000002</v>
      </c>
      <c r="E184" s="91">
        <v>1022.3948556000003</v>
      </c>
      <c r="F184" s="281"/>
      <c r="G184" s="305"/>
      <c r="L184" s="282"/>
      <c r="M184" s="251"/>
    </row>
    <row r="185" spans="1:13" s="208" customFormat="1" ht="18.600000000000001" hidden="1" customHeight="1" outlineLevel="2">
      <c r="A185" s="88">
        <v>45657</v>
      </c>
      <c r="B185" s="89">
        <v>2071.0931437999998</v>
      </c>
      <c r="C185" s="90">
        <v>1004.1358936400001</v>
      </c>
      <c r="D185" s="90">
        <v>0.36893666000000003</v>
      </c>
      <c r="E185" s="91">
        <v>1066.5883134999999</v>
      </c>
      <c r="F185" s="281"/>
      <c r="G185" s="305"/>
      <c r="L185" s="282"/>
      <c r="M185" s="251"/>
    </row>
    <row r="186" spans="1:13" s="208" customFormat="1" ht="18.600000000000001" hidden="1" customHeight="1" outlineLevel="2">
      <c r="A186" s="88">
        <v>45747</v>
      </c>
      <c r="B186" s="89">
        <v>2135.78980843</v>
      </c>
      <c r="C186" s="90">
        <v>1017.0209560000002</v>
      </c>
      <c r="D186" s="90">
        <v>0.37493666000000003</v>
      </c>
      <c r="E186" s="91">
        <v>1118.3939157699999</v>
      </c>
      <c r="F186" s="281"/>
      <c r="G186" s="305"/>
      <c r="L186" s="282"/>
      <c r="M186" s="251"/>
    </row>
    <row r="187" spans="1:13" s="208" customFormat="1" ht="18.600000000000001" customHeight="1" outlineLevel="1" collapsed="1">
      <c r="A187" s="88">
        <v>45838</v>
      </c>
      <c r="B187" s="89">
        <v>2201.3218762300003</v>
      </c>
      <c r="C187" s="90">
        <v>1030.3002894400001</v>
      </c>
      <c r="D187" s="90">
        <v>0.38093666000000004</v>
      </c>
      <c r="E187" s="91">
        <v>1170.6406501299998</v>
      </c>
      <c r="F187" s="281"/>
      <c r="G187" s="305"/>
      <c r="L187" s="282"/>
      <c r="M187" s="251"/>
    </row>
    <row r="188" spans="1:13" ht="18.600000000000001" customHeight="1" outlineLevel="1" thickBot="1">
      <c r="A188" s="70">
        <v>45930</v>
      </c>
      <c r="B188" s="79">
        <f>SUM(C188:E188)</f>
        <v>2215.6933929799998</v>
      </c>
      <c r="C188" s="338">
        <v>996.71627449000005</v>
      </c>
      <c r="D188" s="338">
        <v>0.38693666000000004</v>
      </c>
      <c r="E188" s="339">
        <v>1218.5901818299997</v>
      </c>
      <c r="F188" s="192">
        <f>B188/B187-1</f>
        <v>6.5285848949143688E-3</v>
      </c>
      <c r="G188" s="192">
        <f>B188/B184-1</f>
        <v>9.9042657874208961E-2</v>
      </c>
      <c r="L188" s="98"/>
      <c r="M188" s="135"/>
    </row>
    <row r="189" spans="1:13" ht="60" customHeight="1" outlineLevel="1">
      <c r="A189" s="420" t="s">
        <v>121</v>
      </c>
      <c r="B189" s="420"/>
      <c r="C189" s="420"/>
      <c r="D189" s="420"/>
      <c r="E189" s="420"/>
      <c r="F189" s="197"/>
      <c r="G189" s="193"/>
      <c r="H189" s="63"/>
      <c r="I189" s="63"/>
      <c r="J189" s="63"/>
      <c r="K189" s="63"/>
      <c r="L189" s="98"/>
      <c r="M189" s="135"/>
    </row>
    <row r="190" spans="1:13" outlineLevel="1"/>
    <row r="191" spans="1:13" outlineLevel="1"/>
    <row r="192" spans="1:13" outlineLevel="1"/>
    <row r="193" spans="1:13" outlineLevel="1"/>
    <row r="194" spans="1:13" s="421" customFormat="1" ht="27" customHeight="1" thickBot="1">
      <c r="A194" s="421" t="s">
        <v>53</v>
      </c>
    </row>
    <row r="195" spans="1:13" ht="59.25" customHeight="1" outlineLevel="1" thickBot="1">
      <c r="A195" s="49" t="s">
        <v>45</v>
      </c>
      <c r="B195" s="59" t="s">
        <v>76</v>
      </c>
      <c r="C195" s="53" t="s">
        <v>46</v>
      </c>
      <c r="D195" s="51" t="s">
        <v>47</v>
      </c>
      <c r="E195" s="54" t="s">
        <v>48</v>
      </c>
    </row>
    <row r="196" spans="1:13" s="208" customFormat="1" ht="17.25" hidden="1" customHeight="1" outlineLevel="2">
      <c r="A196" s="258" t="s">
        <v>41</v>
      </c>
      <c r="B196" s="259">
        <v>34.052609150000002</v>
      </c>
      <c r="C196" s="262">
        <v>6.2995849000000002</v>
      </c>
      <c r="D196" s="263">
        <v>12.74424752</v>
      </c>
      <c r="E196" s="266">
        <v>15.008776730000001</v>
      </c>
    </row>
    <row r="197" spans="1:13" ht="17.25" hidden="1" customHeight="1" outlineLevel="2">
      <c r="A197" s="107" t="s">
        <v>50</v>
      </c>
      <c r="B197" s="89">
        <v>49.286982139999999</v>
      </c>
      <c r="C197" s="111">
        <v>7.6061179499999998</v>
      </c>
      <c r="D197" s="111">
        <v>26.58219772999999</v>
      </c>
      <c r="E197" s="112">
        <v>15.098666459999999</v>
      </c>
    </row>
    <row r="198" spans="1:13" s="208" customFormat="1" ht="17.25" hidden="1" customHeight="1" outlineLevel="2">
      <c r="A198" s="223" t="s">
        <v>67</v>
      </c>
      <c r="B198" s="278">
        <v>16.95117604</v>
      </c>
      <c r="C198" s="283">
        <v>5.5346813399999979</v>
      </c>
      <c r="D198" s="283">
        <v>10.155549280000001</v>
      </c>
      <c r="E198" s="284">
        <v>1.2609454199999999</v>
      </c>
    </row>
    <row r="199" spans="1:13" s="208" customFormat="1" ht="17.25" hidden="1" customHeight="1" outlineLevel="2">
      <c r="A199" s="223" t="s">
        <v>75</v>
      </c>
      <c r="B199" s="278">
        <v>32.289297920000003</v>
      </c>
      <c r="C199" s="283">
        <v>9.1577329200000026</v>
      </c>
      <c r="D199" s="283">
        <v>19.864463630000003</v>
      </c>
      <c r="E199" s="284">
        <v>3.2671013700000002</v>
      </c>
    </row>
    <row r="200" spans="1:13" s="208" customFormat="1" ht="17.25" hidden="1" customHeight="1" outlineLevel="2">
      <c r="A200" s="223" t="s">
        <v>77</v>
      </c>
      <c r="B200" s="278">
        <v>24.302089899999999</v>
      </c>
      <c r="C200" s="283">
        <v>7.9697178499999977</v>
      </c>
      <c r="D200" s="283">
        <v>13.59161353</v>
      </c>
      <c r="E200" s="284">
        <v>2.7407585200000004</v>
      </c>
    </row>
    <row r="201" spans="1:13" ht="17.25" hidden="1" customHeight="1" outlineLevel="2">
      <c r="A201" s="107" t="s">
        <v>81</v>
      </c>
      <c r="B201" s="89">
        <v>35.997266830000001</v>
      </c>
      <c r="C201" s="111">
        <v>5.5361998300000002</v>
      </c>
      <c r="D201" s="111">
        <v>28.18176557</v>
      </c>
      <c r="E201" s="112">
        <v>2.2793014300000003</v>
      </c>
    </row>
    <row r="202" spans="1:13" s="208" customFormat="1" ht="17.25" hidden="1" customHeight="1" outlineLevel="2">
      <c r="A202" s="223" t="s">
        <v>90</v>
      </c>
      <c r="B202" s="278">
        <f>SUM(C202:E202)</f>
        <v>46.375554390000005</v>
      </c>
      <c r="C202" s="283">
        <v>15.710355070000002</v>
      </c>
      <c r="D202" s="283">
        <v>17.092275369999999</v>
      </c>
      <c r="E202" s="284">
        <v>13.572923950000002</v>
      </c>
      <c r="L202" s="251"/>
    </row>
    <row r="203" spans="1:13" ht="17.25" hidden="1" customHeight="1" outlineLevel="2">
      <c r="A203" s="107" t="s">
        <v>82</v>
      </c>
      <c r="B203" s="89">
        <v>56.489724789999997</v>
      </c>
      <c r="C203" s="111">
        <v>21.349300839999994</v>
      </c>
      <c r="D203" s="111">
        <v>20.521105819999999</v>
      </c>
      <c r="E203" s="112">
        <v>14.619318130000002</v>
      </c>
      <c r="L203" s="135"/>
    </row>
    <row r="204" spans="1:13" s="208" customFormat="1" ht="17.25" hidden="1" customHeight="1" outlineLevel="2">
      <c r="A204" s="223" t="s">
        <v>86</v>
      </c>
      <c r="B204" s="278">
        <v>17.694670629999997</v>
      </c>
      <c r="C204" s="283">
        <v>7.5207614399999994</v>
      </c>
      <c r="D204" s="283">
        <v>9.2155005699999997</v>
      </c>
      <c r="E204" s="284">
        <v>0.95840862000000004</v>
      </c>
      <c r="L204" s="251"/>
    </row>
    <row r="205" spans="1:13" s="208" customFormat="1" ht="17.25" hidden="1" customHeight="1" outlineLevel="2">
      <c r="A205" s="223" t="s">
        <v>87</v>
      </c>
      <c r="B205" s="278">
        <v>28.213705330000003</v>
      </c>
      <c r="C205" s="283">
        <v>12.721020490000001</v>
      </c>
      <c r="D205" s="283">
        <v>13.004507890000003</v>
      </c>
      <c r="E205" s="284">
        <v>2.4881769500000002</v>
      </c>
      <c r="L205" s="251"/>
    </row>
    <row r="206" spans="1:13" s="208" customFormat="1" ht="17.25" hidden="1" customHeight="1" outlineLevel="2">
      <c r="A206" s="223" t="s">
        <v>89</v>
      </c>
      <c r="B206" s="278">
        <v>30.589777730000002</v>
      </c>
      <c r="C206" s="283">
        <v>10.762908379999999</v>
      </c>
      <c r="D206" s="283">
        <v>13.548116949999999</v>
      </c>
      <c r="E206" s="284">
        <v>6.2787524000000001</v>
      </c>
      <c r="L206" s="251"/>
    </row>
    <row r="207" spans="1:13" ht="17.25" hidden="1" customHeight="1" outlineLevel="2">
      <c r="A207" s="107" t="s">
        <v>94</v>
      </c>
      <c r="B207" s="89">
        <f>SUM(C207:E207)</f>
        <v>22.837647189999998</v>
      </c>
      <c r="C207" s="111">
        <v>9.4938751400000001</v>
      </c>
      <c r="D207" s="111">
        <v>11.123807010000002</v>
      </c>
      <c r="E207" s="112">
        <v>2.2199650399999999</v>
      </c>
      <c r="L207" s="98"/>
      <c r="M207" s="135"/>
    </row>
    <row r="208" spans="1:13" s="208" customFormat="1" ht="17.25" hidden="1" customHeight="1" outlineLevel="2">
      <c r="A208" s="223" t="s">
        <v>96</v>
      </c>
      <c r="B208" s="278">
        <v>19.306824290000005</v>
      </c>
      <c r="C208" s="283">
        <v>9.103090550000001</v>
      </c>
      <c r="D208" s="283">
        <v>8.2690622800000018</v>
      </c>
      <c r="E208" s="284">
        <v>1.9346714599999999</v>
      </c>
      <c r="L208" s="282"/>
      <c r="M208" s="251"/>
    </row>
    <row r="209" spans="1:13" ht="17.25" hidden="1" customHeight="1" outlineLevel="2">
      <c r="A209" s="107" t="s">
        <v>97</v>
      </c>
      <c r="B209" s="89">
        <v>23.943014269999999</v>
      </c>
      <c r="C209" s="353">
        <v>9.3174794399999996</v>
      </c>
      <c r="D209" s="353">
        <v>13.11651573</v>
      </c>
      <c r="E209" s="354">
        <v>1.5090191000000002</v>
      </c>
      <c r="L209" s="98"/>
      <c r="M209" s="135"/>
    </row>
    <row r="210" spans="1:13" s="208" customFormat="1" ht="17.25" customHeight="1" outlineLevel="1" collapsed="1">
      <c r="A210" s="223" t="s">
        <v>98</v>
      </c>
      <c r="B210" s="278">
        <v>26.000531610000003</v>
      </c>
      <c r="C210" s="283">
        <v>10.578345030000001</v>
      </c>
      <c r="D210" s="283">
        <v>13.639926480000002</v>
      </c>
      <c r="E210" s="284">
        <v>1.7822601000000002</v>
      </c>
      <c r="L210" s="282"/>
      <c r="M210" s="251"/>
    </row>
    <row r="211" spans="1:13" s="208" customFormat="1" ht="17.25" hidden="1" customHeight="1" outlineLevel="2" collapsed="1">
      <c r="A211" s="223" t="s">
        <v>103</v>
      </c>
      <c r="B211" s="278">
        <v>20.409237300000004</v>
      </c>
      <c r="C211" s="283">
        <v>11.386182060000001</v>
      </c>
      <c r="D211" s="283">
        <v>7.7862335700000003</v>
      </c>
      <c r="E211" s="284">
        <v>1.2368216699999999</v>
      </c>
      <c r="L211" s="282"/>
      <c r="M211" s="251"/>
    </row>
    <row r="212" spans="1:13" s="208" customFormat="1" ht="17.25" hidden="1" customHeight="1" outlineLevel="2">
      <c r="A212" s="223" t="s">
        <v>108</v>
      </c>
      <c r="B212" s="278">
        <v>21.83882384</v>
      </c>
      <c r="C212" s="283">
        <v>10.13253315</v>
      </c>
      <c r="D212" s="283">
        <v>10.43901406</v>
      </c>
      <c r="E212" s="284">
        <v>1.2672766299999998</v>
      </c>
      <c r="L212" s="282"/>
      <c r="M212" s="251"/>
    </row>
    <row r="213" spans="1:13" s="208" customFormat="1" ht="17.25" customHeight="1" outlineLevel="1" collapsed="1">
      <c r="A213" s="223" t="s">
        <v>110</v>
      </c>
      <c r="B213" s="278">
        <v>18.799961320000001</v>
      </c>
      <c r="C213" s="283">
        <v>10.556785140000001</v>
      </c>
      <c r="D213" s="283">
        <v>7.9938399399999991</v>
      </c>
      <c r="E213" s="284">
        <v>0.24933623999999999</v>
      </c>
      <c r="L213" s="282"/>
      <c r="M213" s="251"/>
    </row>
    <row r="214" spans="1:13" ht="17.25" customHeight="1" outlineLevel="1" thickBot="1">
      <c r="A214" s="60" t="s">
        <v>125</v>
      </c>
      <c r="B214" s="94">
        <f>SUM(C214:E214)</f>
        <v>20.572868530000001</v>
      </c>
      <c r="C214" s="333">
        <v>10.794110810000001</v>
      </c>
      <c r="D214" s="334">
        <v>8.9563827299999996</v>
      </c>
      <c r="E214" s="337">
        <v>0.82237499000000003</v>
      </c>
      <c r="F214" s="192">
        <f>B214/B213-1</f>
        <v>9.4303769024988604E-2</v>
      </c>
      <c r="G214" s="192">
        <f>B214/B210-1</f>
        <v>-0.2087520040518126</v>
      </c>
      <c r="L214" s="98"/>
      <c r="M214" s="135"/>
    </row>
    <row r="215" spans="1:13" ht="37.5" customHeight="1" outlineLevel="1">
      <c r="A215" s="418" t="s">
        <v>122</v>
      </c>
      <c r="B215" s="418"/>
      <c r="C215" s="418"/>
      <c r="D215" s="418"/>
      <c r="E215" s="418"/>
      <c r="L215" s="98"/>
      <c r="M215" s="135"/>
    </row>
    <row r="216" spans="1:13" ht="33.6" customHeight="1" outlineLevel="1">
      <c r="A216" s="309"/>
      <c r="B216" s="309"/>
      <c r="C216" s="309"/>
      <c r="D216" s="309"/>
      <c r="E216" s="309"/>
      <c r="L216" s="98"/>
      <c r="M216" s="135"/>
    </row>
    <row r="217" spans="1:13" outlineLevel="1">
      <c r="A217" s="309"/>
      <c r="B217" s="309"/>
      <c r="C217" s="309"/>
      <c r="D217" s="309"/>
      <c r="E217" s="309"/>
      <c r="L217" s="98"/>
      <c r="M217" s="135"/>
    </row>
    <row r="218" spans="1:13" outlineLevel="1">
      <c r="B218" s="135"/>
      <c r="C218" s="98"/>
      <c r="D218" s="98"/>
      <c r="E218" s="98"/>
    </row>
    <row r="219" spans="1:13" outlineLevel="1">
      <c r="B219" s="135"/>
    </row>
    <row r="220" spans="1:13" ht="13.5" outlineLevel="1" thickBot="1"/>
    <row r="221" spans="1:13" ht="58.5" customHeight="1" outlineLevel="1" thickBot="1">
      <c r="A221" s="49" t="s">
        <v>17</v>
      </c>
      <c r="B221" s="59" t="s">
        <v>61</v>
      </c>
      <c r="C221" s="53" t="s">
        <v>46</v>
      </c>
      <c r="D221" s="51" t="s">
        <v>47</v>
      </c>
      <c r="E221" s="54" t="s">
        <v>48</v>
      </c>
    </row>
    <row r="222" spans="1:13" ht="18" hidden="1" customHeight="1" outlineLevel="2">
      <c r="A222" s="80">
        <v>44196</v>
      </c>
      <c r="B222" s="81">
        <v>485.06214112999999</v>
      </c>
      <c r="C222" s="82">
        <v>74.726024010000003</v>
      </c>
      <c r="D222" s="82">
        <v>337.55070436</v>
      </c>
      <c r="E222" s="93">
        <v>72.78541276</v>
      </c>
    </row>
    <row r="223" spans="1:13" s="208" customFormat="1" ht="18" hidden="1" customHeight="1" outlineLevel="2">
      <c r="A223" s="277">
        <v>44286</v>
      </c>
      <c r="B223" s="278">
        <v>513.87548874999993</v>
      </c>
      <c r="C223" s="279">
        <v>80.361509639999994</v>
      </c>
      <c r="D223" s="279">
        <v>358.48446243999996</v>
      </c>
      <c r="E223" s="280">
        <v>75.029516670000007</v>
      </c>
    </row>
    <row r="224" spans="1:13" s="208" customFormat="1" ht="18" hidden="1" customHeight="1" outlineLevel="2">
      <c r="A224" s="277">
        <v>44377</v>
      </c>
      <c r="B224" s="278">
        <v>537.31776513</v>
      </c>
      <c r="C224" s="279">
        <v>86.190473859999997</v>
      </c>
      <c r="D224" s="279">
        <v>372.49425043999997</v>
      </c>
      <c r="E224" s="280">
        <v>78.633040829999999</v>
      </c>
    </row>
    <row r="225" spans="1:14" s="208" customFormat="1" ht="18" hidden="1" customHeight="1" outlineLevel="2">
      <c r="A225" s="277">
        <v>44469</v>
      </c>
      <c r="B225" s="278">
        <v>553.04136058999995</v>
      </c>
      <c r="C225" s="279">
        <v>91.162626279999998</v>
      </c>
      <c r="D225" s="279">
        <v>381.35169292999996</v>
      </c>
      <c r="E225" s="280">
        <v>80.527041379999986</v>
      </c>
    </row>
    <row r="226" spans="1:14" ht="18" hidden="1" customHeight="1" outlineLevel="2">
      <c r="A226" s="88">
        <v>44561</v>
      </c>
      <c r="B226" s="89">
        <v>575.24596227999996</v>
      </c>
      <c r="C226" s="90">
        <v>99.264693539999982</v>
      </c>
      <c r="D226" s="90">
        <v>394.80064450999998</v>
      </c>
      <c r="E226" s="91">
        <v>81.180624230000006</v>
      </c>
    </row>
    <row r="227" spans="1:14" s="208" customFormat="1" ht="18" hidden="1" customHeight="1" outlineLevel="2">
      <c r="A227" s="277">
        <v>44834</v>
      </c>
      <c r="B227" s="278">
        <f>SUM(C227:E227)</f>
        <v>633.49336416999995</v>
      </c>
      <c r="C227" s="279">
        <v>119.35273222999999</v>
      </c>
      <c r="D227" s="279">
        <v>419.06738482999998</v>
      </c>
      <c r="E227" s="280">
        <v>95.073247109999983</v>
      </c>
      <c r="L227" s="251"/>
      <c r="M227" s="251"/>
      <c r="N227" s="251"/>
    </row>
    <row r="228" spans="1:14" ht="18" hidden="1" customHeight="1" outlineLevel="2">
      <c r="A228" s="88">
        <v>44926</v>
      </c>
      <c r="B228" s="89">
        <v>650.19815142999994</v>
      </c>
      <c r="C228" s="90">
        <v>127.04755206000003</v>
      </c>
      <c r="D228" s="90">
        <v>426.90719270999995</v>
      </c>
      <c r="E228" s="91">
        <v>96.243406659999991</v>
      </c>
      <c r="L228" s="135"/>
      <c r="M228" s="135"/>
      <c r="N228" s="135"/>
    </row>
    <row r="229" spans="1:14" s="208" customFormat="1" ht="18" hidden="1" customHeight="1" outlineLevel="2">
      <c r="A229" s="277">
        <v>45016</v>
      </c>
      <c r="B229" s="278">
        <v>667.94693591999999</v>
      </c>
      <c r="C229" s="279">
        <v>134.53680701999997</v>
      </c>
      <c r="D229" s="279">
        <v>436.19091534000006</v>
      </c>
      <c r="E229" s="280">
        <v>97.219213559999986</v>
      </c>
      <c r="L229" s="251"/>
      <c r="M229" s="251"/>
      <c r="N229" s="251"/>
    </row>
    <row r="230" spans="1:14" s="208" customFormat="1" ht="18" hidden="1" customHeight="1" outlineLevel="2">
      <c r="A230" s="277">
        <v>45107</v>
      </c>
      <c r="B230" s="278">
        <v>686.72451295999997</v>
      </c>
      <c r="C230" s="279">
        <v>142.22139732999997</v>
      </c>
      <c r="D230" s="279">
        <v>445.04662714000006</v>
      </c>
      <c r="E230" s="280">
        <v>99.456488489999998</v>
      </c>
      <c r="L230" s="251"/>
      <c r="M230" s="251"/>
      <c r="N230" s="251"/>
    </row>
    <row r="231" spans="1:14" s="208" customFormat="1" ht="18" hidden="1" customHeight="1" outlineLevel="2">
      <c r="A231" s="277">
        <v>45199</v>
      </c>
      <c r="B231" s="278">
        <v>708.77435780999986</v>
      </c>
      <c r="C231" s="279">
        <v>150.66445367</v>
      </c>
      <c r="D231" s="279">
        <v>454.2613433599999</v>
      </c>
      <c r="E231" s="280">
        <v>103.84856078</v>
      </c>
      <c r="L231" s="251"/>
      <c r="M231" s="251"/>
      <c r="N231" s="251"/>
    </row>
    <row r="232" spans="1:14" ht="18" hidden="1" customHeight="1" outlineLevel="2">
      <c r="A232" s="88" t="s">
        <v>95</v>
      </c>
      <c r="B232" s="89">
        <f>SUM(C232:E232)</f>
        <v>717.84816105999971</v>
      </c>
      <c r="C232" s="90">
        <v>158.86442789999998</v>
      </c>
      <c r="D232" s="90">
        <v>453.99707778999976</v>
      </c>
      <c r="E232" s="91">
        <v>104.98665537000001</v>
      </c>
      <c r="L232" s="98"/>
      <c r="M232" s="135"/>
    </row>
    <row r="233" spans="1:14" s="208" customFormat="1" ht="18" hidden="1" customHeight="1" outlineLevel="2">
      <c r="A233" s="277">
        <v>45382</v>
      </c>
      <c r="B233" s="278">
        <v>733.41124050000008</v>
      </c>
      <c r="C233" s="279">
        <v>167.08898094</v>
      </c>
      <c r="D233" s="279">
        <v>459.86624114</v>
      </c>
      <c r="E233" s="280">
        <v>106.45601842000002</v>
      </c>
      <c r="F233" s="281"/>
      <c r="L233" s="282"/>
      <c r="M233" s="251"/>
    </row>
    <row r="234" spans="1:14" ht="18" hidden="1" customHeight="1" outlineLevel="2">
      <c r="A234" s="88">
        <v>45473</v>
      </c>
      <c r="B234" s="89">
        <v>756.59797707000007</v>
      </c>
      <c r="C234" s="90">
        <v>177.30959211000001</v>
      </c>
      <c r="D234" s="90">
        <v>470.87704998000004</v>
      </c>
      <c r="E234" s="91">
        <v>108.41133498000001</v>
      </c>
      <c r="F234" s="352"/>
      <c r="L234" s="98"/>
      <c r="M234" s="135"/>
    </row>
    <row r="235" spans="1:14" s="208" customFormat="1" ht="18" customHeight="1" outlineLevel="1" collapsed="1">
      <c r="A235" s="88">
        <v>45565</v>
      </c>
      <c r="B235" s="89">
        <v>794.19460199999992</v>
      </c>
      <c r="C235" s="90">
        <v>189.19317841000003</v>
      </c>
      <c r="D235" s="90">
        <v>494.46825966999995</v>
      </c>
      <c r="E235" s="91">
        <v>110.53316392000001</v>
      </c>
      <c r="F235" s="281"/>
      <c r="G235" s="305"/>
      <c r="L235" s="282"/>
      <c r="M235" s="251"/>
    </row>
    <row r="236" spans="1:14" s="208" customFormat="1" ht="18" hidden="1" customHeight="1" outlineLevel="2">
      <c r="A236" s="88">
        <v>45657</v>
      </c>
      <c r="B236" s="89">
        <v>813.22861766999995</v>
      </c>
      <c r="C236" s="90">
        <v>200.60672586999999</v>
      </c>
      <c r="D236" s="90">
        <v>501.44916268000003</v>
      </c>
      <c r="E236" s="91">
        <v>111.17272911999999</v>
      </c>
      <c r="F236" s="281"/>
      <c r="G236" s="305"/>
      <c r="L236" s="282"/>
      <c r="M236" s="251"/>
    </row>
    <row r="237" spans="1:14" s="208" customFormat="1" ht="18" hidden="1" customHeight="1" outlineLevel="2">
      <c r="A237" s="88">
        <v>45747</v>
      </c>
      <c r="B237" s="89">
        <v>835.06978401000003</v>
      </c>
      <c r="C237" s="90">
        <v>210.92628844000001</v>
      </c>
      <c r="D237" s="90">
        <v>511.69702091000005</v>
      </c>
      <c r="E237" s="91">
        <v>112.44647466000001</v>
      </c>
      <c r="F237" s="281"/>
      <c r="G237" s="305"/>
      <c r="L237" s="282"/>
      <c r="M237" s="251"/>
    </row>
    <row r="238" spans="1:14" s="208" customFormat="1" ht="18" customHeight="1" outlineLevel="1" collapsed="1">
      <c r="A238" s="88">
        <v>45838</v>
      </c>
      <c r="B238" s="89">
        <v>858.30248619999986</v>
      </c>
      <c r="C238" s="90">
        <v>221.24863933999998</v>
      </c>
      <c r="D238" s="90">
        <v>523.8775155699999</v>
      </c>
      <c r="E238" s="91">
        <v>113.17633128999998</v>
      </c>
      <c r="F238" s="281"/>
      <c r="G238" s="305"/>
      <c r="L238" s="282"/>
      <c r="M238" s="251"/>
    </row>
    <row r="239" spans="1:14" ht="18" customHeight="1" outlineLevel="1" thickBot="1">
      <c r="A239" s="70">
        <v>45930</v>
      </c>
      <c r="B239" s="79">
        <f>SUM(C239:E239)</f>
        <v>879.25057786999992</v>
      </c>
      <c r="C239" s="338">
        <v>232.67930176999994</v>
      </c>
      <c r="D239" s="338">
        <v>531.34777731999998</v>
      </c>
      <c r="E239" s="339">
        <v>115.22349878000001</v>
      </c>
      <c r="F239" s="192">
        <f>B239/B238-1</f>
        <v>2.4406420821107444E-2</v>
      </c>
      <c r="G239" s="192">
        <f>B239/B235-1</f>
        <v>0.10709714678972349</v>
      </c>
      <c r="L239" s="98"/>
      <c r="M239" s="135"/>
    </row>
    <row r="240" spans="1:14" ht="61.5" customHeight="1" outlineLevel="1">
      <c r="A240" s="420" t="s">
        <v>129</v>
      </c>
      <c r="B240" s="420"/>
      <c r="C240" s="420"/>
      <c r="D240" s="420"/>
      <c r="E240" s="420"/>
      <c r="G240" s="195">
        <f>B239-B235</f>
        <v>85.055975869999997</v>
      </c>
      <c r="H240" s="63"/>
      <c r="I240" s="63"/>
      <c r="J240" s="63"/>
      <c r="K240" s="63"/>
      <c r="L240" s="98"/>
      <c r="M240" s="135"/>
    </row>
    <row r="241" spans="1:13" ht="15" outlineLevel="1">
      <c r="A241" s="309"/>
      <c r="B241" s="309"/>
      <c r="C241" s="309"/>
      <c r="D241" s="309"/>
      <c r="E241" s="309"/>
      <c r="F241" s="63"/>
      <c r="G241" s="162"/>
      <c r="H241" s="63"/>
      <c r="I241" s="63"/>
      <c r="J241" s="63"/>
      <c r="K241" s="63"/>
      <c r="L241" s="98"/>
      <c r="M241" s="135"/>
    </row>
    <row r="242" spans="1:13" ht="15" outlineLevel="1">
      <c r="A242" s="309"/>
      <c r="B242" s="309"/>
      <c r="C242" s="309"/>
      <c r="D242" s="309"/>
      <c r="E242" s="309"/>
      <c r="F242" s="63"/>
      <c r="G242" s="162"/>
      <c r="H242" s="63"/>
      <c r="I242" s="63"/>
      <c r="J242" s="63"/>
      <c r="K242" s="63"/>
      <c r="L242" s="98"/>
      <c r="M242" s="135"/>
    </row>
    <row r="243" spans="1:13" outlineLevel="1"/>
    <row r="244" spans="1:13" s="414" customFormat="1" ht="27" customHeight="1" thickBot="1">
      <c r="A244" s="414" t="s">
        <v>68</v>
      </c>
    </row>
    <row r="245" spans="1:13" ht="45.6" customHeight="1" outlineLevel="1" thickBot="1">
      <c r="A245" s="64" t="s">
        <v>17</v>
      </c>
      <c r="B245" s="415" t="s">
        <v>56</v>
      </c>
      <c r="C245" s="416"/>
      <c r="D245" s="417"/>
      <c r="E245" s="415" t="s">
        <v>69</v>
      </c>
      <c r="F245" s="416"/>
      <c r="G245" s="416"/>
      <c r="H245" s="312"/>
      <c r="I245" s="312"/>
      <c r="J245" s="293"/>
    </row>
    <row r="246" spans="1:13" s="208" customFormat="1" ht="18" hidden="1" customHeight="1" outlineLevel="2">
      <c r="A246" s="285">
        <v>44104</v>
      </c>
      <c r="B246" s="439">
        <v>1766.95</v>
      </c>
      <c r="C246" s="440"/>
      <c r="D246" s="441"/>
      <c r="E246" s="442" t="s">
        <v>62</v>
      </c>
      <c r="F246" s="443"/>
      <c r="G246" s="444"/>
      <c r="H246" s="286"/>
      <c r="I246" s="286"/>
      <c r="J246" s="286"/>
    </row>
    <row r="247" spans="1:13" ht="18" hidden="1" customHeight="1" outlineLevel="2">
      <c r="A247" s="125">
        <v>44196</v>
      </c>
      <c r="B247" s="401">
        <v>1913.74</v>
      </c>
      <c r="C247" s="402"/>
      <c r="D247" s="403"/>
      <c r="E247" s="401">
        <v>1040.32026228</v>
      </c>
      <c r="F247" s="402"/>
      <c r="G247" s="402"/>
      <c r="H247" s="68"/>
      <c r="I247" s="68"/>
      <c r="J247" s="68"/>
    </row>
    <row r="248" spans="1:13" s="208" customFormat="1" ht="18" hidden="1" customHeight="1" outlineLevel="2">
      <c r="A248" s="287">
        <v>44286</v>
      </c>
      <c r="B248" s="404">
        <v>2000.7540743</v>
      </c>
      <c r="C248" s="405"/>
      <c r="D248" s="406"/>
      <c r="E248" s="404">
        <v>1079.4221667899999</v>
      </c>
      <c r="F248" s="405"/>
      <c r="G248" s="405"/>
      <c r="H248" s="288"/>
      <c r="I248" s="286"/>
      <c r="J248" s="286"/>
    </row>
    <row r="249" spans="1:13" s="208" customFormat="1" ht="18" hidden="1" customHeight="1" outlineLevel="2">
      <c r="A249" s="287">
        <v>44377</v>
      </c>
      <c r="B249" s="404">
        <v>2060.32907574</v>
      </c>
      <c r="C249" s="405"/>
      <c r="D249" s="406"/>
      <c r="E249" s="404">
        <v>1112.9112242799999</v>
      </c>
      <c r="F249" s="405"/>
      <c r="G249" s="405"/>
      <c r="H249" s="289"/>
      <c r="I249" s="289"/>
      <c r="J249" s="290"/>
      <c r="K249" s="289"/>
      <c r="L249" s="288"/>
    </row>
    <row r="250" spans="1:13" s="208" customFormat="1" ht="18" hidden="1" customHeight="1" outlineLevel="2" collapsed="1">
      <c r="A250" s="287">
        <v>44469</v>
      </c>
      <c r="B250" s="404">
        <v>2115.0163060300001</v>
      </c>
      <c r="C250" s="405"/>
      <c r="D250" s="406"/>
      <c r="E250" s="404">
        <v>1142.45030686</v>
      </c>
      <c r="F250" s="405"/>
      <c r="G250" s="405"/>
      <c r="J250" s="290"/>
      <c r="L250" s="286"/>
    </row>
    <row r="251" spans="1:13" ht="18" hidden="1" customHeight="1" outlineLevel="2">
      <c r="A251" s="125">
        <v>44561</v>
      </c>
      <c r="B251" s="401">
        <v>2187.5267414599998</v>
      </c>
      <c r="C251" s="402"/>
      <c r="D251" s="403"/>
      <c r="E251" s="401">
        <v>1183.9801034899999</v>
      </c>
      <c r="F251" s="402"/>
      <c r="G251" s="402"/>
      <c r="H251" s="137"/>
      <c r="I251" s="137"/>
      <c r="J251" s="136"/>
      <c r="L251" s="137"/>
    </row>
    <row r="252" spans="1:13" s="208" customFormat="1" ht="18" hidden="1" customHeight="1" outlineLevel="2">
      <c r="A252" s="287">
        <v>44834</v>
      </c>
      <c r="B252" s="404">
        <v>2298.8843553199999</v>
      </c>
      <c r="C252" s="405"/>
      <c r="D252" s="406"/>
      <c r="E252" s="404">
        <v>1256.0060773</v>
      </c>
      <c r="F252" s="405"/>
      <c r="G252" s="405"/>
      <c r="H252" s="288"/>
      <c r="I252" s="288"/>
      <c r="J252" s="290"/>
      <c r="L252" s="288"/>
    </row>
    <row r="253" spans="1:13" ht="18" hidden="1" customHeight="1" outlineLevel="2">
      <c r="A253" s="125">
        <v>44926</v>
      </c>
      <c r="B253" s="401">
        <v>2358.9104324700002</v>
      </c>
      <c r="C253" s="402"/>
      <c r="D253" s="403"/>
      <c r="E253" s="401">
        <v>1303.41498323</v>
      </c>
      <c r="F253" s="402"/>
      <c r="G253" s="402"/>
      <c r="H253" s="195"/>
      <c r="I253" s="195"/>
      <c r="J253" s="293"/>
      <c r="L253" s="144"/>
    </row>
    <row r="254" spans="1:13" s="208" customFormat="1" ht="18" hidden="1" customHeight="1" outlineLevel="2">
      <c r="A254" s="287">
        <v>45016</v>
      </c>
      <c r="B254" s="404">
        <v>2431.54511783</v>
      </c>
      <c r="C254" s="405"/>
      <c r="D254" s="406"/>
      <c r="E254" s="404">
        <v>1363.68522302</v>
      </c>
      <c r="F254" s="405"/>
      <c r="G254" s="405"/>
      <c r="H254" s="291"/>
      <c r="I254" s="291"/>
      <c r="J254" s="290"/>
      <c r="L254" s="288"/>
    </row>
    <row r="255" spans="1:13" s="208" customFormat="1" ht="18" hidden="1" customHeight="1" outlineLevel="2">
      <c r="A255" s="287">
        <v>45107</v>
      </c>
      <c r="B255" s="404">
        <v>2543.5561247300002</v>
      </c>
      <c r="C255" s="405"/>
      <c r="D255" s="406"/>
      <c r="E255" s="404">
        <v>1454.0931539999999</v>
      </c>
      <c r="F255" s="405"/>
      <c r="G255" s="405"/>
      <c r="H255" s="291"/>
      <c r="I255" s="291"/>
      <c r="J255" s="290"/>
      <c r="L255" s="288"/>
    </row>
    <row r="256" spans="1:13" s="208" customFormat="1" ht="18" hidden="1" customHeight="1" outlineLevel="2">
      <c r="A256" s="277">
        <v>45199</v>
      </c>
      <c r="B256" s="404">
        <v>2664.5549352100002</v>
      </c>
      <c r="C256" s="405"/>
      <c r="D256" s="406"/>
      <c r="E256" s="404">
        <v>1558.20012514</v>
      </c>
      <c r="F256" s="405"/>
      <c r="G256" s="405"/>
      <c r="H256" s="292"/>
      <c r="I256" s="292"/>
      <c r="J256" s="293"/>
      <c r="L256" s="288"/>
    </row>
    <row r="257" spans="1:15" ht="18" hidden="1" customHeight="1" outlineLevel="2">
      <c r="A257" s="88" t="s">
        <v>95</v>
      </c>
      <c r="B257" s="401">
        <v>2769.3864294800001</v>
      </c>
      <c r="C257" s="402"/>
      <c r="D257" s="403"/>
      <c r="E257" s="401">
        <v>1650.37350343</v>
      </c>
      <c r="F257" s="402"/>
      <c r="G257" s="402"/>
      <c r="H257" s="192"/>
      <c r="I257" s="192"/>
      <c r="L257" s="194"/>
    </row>
    <row r="258" spans="1:15" s="208" customFormat="1" ht="18" hidden="1" customHeight="1" outlineLevel="2">
      <c r="A258" s="277">
        <v>45382</v>
      </c>
      <c r="B258" s="404">
        <v>2854.9356968900001</v>
      </c>
      <c r="C258" s="405"/>
      <c r="D258" s="406"/>
      <c r="E258" s="404">
        <v>1723.3361804969998</v>
      </c>
      <c r="F258" s="405"/>
      <c r="G258" s="405"/>
      <c r="H258" s="192"/>
      <c r="I258" s="192"/>
      <c r="J258" s="293"/>
      <c r="K258" s="294"/>
      <c r="L258" s="194"/>
    </row>
    <row r="259" spans="1:15" ht="18" hidden="1" customHeight="1" outlineLevel="2">
      <c r="A259" s="88">
        <v>45473</v>
      </c>
      <c r="B259" s="401">
        <v>3056.24895642</v>
      </c>
      <c r="C259" s="402"/>
      <c r="D259" s="403"/>
      <c r="E259" s="401">
        <v>1877.62068469</v>
      </c>
      <c r="F259" s="402"/>
      <c r="G259" s="402"/>
      <c r="H259" s="192">
        <f>B264/B259-1</f>
        <v>0.22898228815422028</v>
      </c>
      <c r="I259" s="192">
        <f>E264/E259-1</f>
        <v>0.26532077222096073</v>
      </c>
      <c r="J259" s="355"/>
      <c r="K259" s="356"/>
      <c r="L259" s="357"/>
    </row>
    <row r="260" spans="1:15" s="208" customFormat="1" ht="18" customHeight="1" outlineLevel="1" collapsed="1">
      <c r="A260" s="88">
        <v>45565</v>
      </c>
      <c r="B260" s="401">
        <v>3180.173809039999</v>
      </c>
      <c r="C260" s="402"/>
      <c r="D260" s="403"/>
      <c r="E260" s="401">
        <v>1958.7508334199997</v>
      </c>
      <c r="F260" s="402"/>
      <c r="G260" s="402"/>
      <c r="H260" s="292">
        <f>B264-B260</f>
        <v>575.90202659000079</v>
      </c>
      <c r="I260" s="292">
        <f>E264-E260</f>
        <v>417.04162127000018</v>
      </c>
      <c r="J260" s="293">
        <f>I260/H260</f>
        <v>0.72415376577047996</v>
      </c>
      <c r="K260" s="294"/>
      <c r="L260" s="194"/>
    </row>
    <row r="261" spans="1:15" s="208" customFormat="1" ht="18" hidden="1" customHeight="1" outlineLevel="2">
      <c r="A261" s="88">
        <v>45657</v>
      </c>
      <c r="B261" s="401">
        <v>3329.75970998</v>
      </c>
      <c r="C261" s="402"/>
      <c r="D261" s="403"/>
      <c r="E261" s="401">
        <v>2072.5141243100002</v>
      </c>
      <c r="F261" s="402"/>
      <c r="G261" s="402"/>
      <c r="K261" s="294"/>
      <c r="L261" s="194"/>
    </row>
    <row r="262" spans="1:15" s="208" customFormat="1" ht="18" hidden="1" customHeight="1" outlineLevel="2">
      <c r="A262" s="88">
        <v>45747</v>
      </c>
      <c r="B262" s="401">
        <v>3456.9820705699999</v>
      </c>
      <c r="C262" s="402"/>
      <c r="D262" s="403"/>
      <c r="E262" s="401">
        <v>2161.7211254700001</v>
      </c>
      <c r="F262" s="402"/>
      <c r="G262" s="402"/>
      <c r="H262" s="292"/>
      <c r="I262" s="292"/>
      <c r="J262" s="293"/>
      <c r="K262" s="294"/>
      <c r="L262" s="194"/>
    </row>
    <row r="263" spans="1:15" s="208" customFormat="1" ht="18" customHeight="1" outlineLevel="1" collapsed="1">
      <c r="A263" s="88">
        <v>45838</v>
      </c>
      <c r="B263" s="401">
        <v>3604.1223588900002</v>
      </c>
      <c r="C263" s="402"/>
      <c r="D263" s="403"/>
      <c r="E263" s="401">
        <v>2261.4607828399999</v>
      </c>
      <c r="F263" s="402"/>
      <c r="G263" s="402"/>
      <c r="H263" s="192">
        <f>B264/B260-1</f>
        <v>0.18109136832488049</v>
      </c>
      <c r="I263" s="192">
        <f>E264/E260-1</f>
        <v>0.21291203258448199</v>
      </c>
      <c r="K263" s="294"/>
      <c r="L263" s="194"/>
    </row>
    <row r="264" spans="1:15" ht="18" customHeight="1" outlineLevel="1" thickBot="1">
      <c r="A264" s="70">
        <v>45930</v>
      </c>
      <c r="B264" s="411">
        <v>3756.0758356299998</v>
      </c>
      <c r="C264" s="412"/>
      <c r="D264" s="413"/>
      <c r="E264" s="411">
        <v>2375.7924546899999</v>
      </c>
      <c r="F264" s="412"/>
      <c r="G264" s="412"/>
      <c r="H264" s="192">
        <f>B264/B263-1</f>
        <v>4.2161020522843318E-2</v>
      </c>
      <c r="I264" s="192">
        <f>E264/E263-1</f>
        <v>5.0556557388724332E-2</v>
      </c>
      <c r="J264" s="136"/>
      <c r="L264" s="137"/>
    </row>
    <row r="265" spans="1:15" ht="45.6" customHeight="1" outlineLevel="1" collapsed="1">
      <c r="A265" s="418" t="s">
        <v>123</v>
      </c>
      <c r="B265" s="418"/>
      <c r="C265" s="418"/>
      <c r="D265" s="418"/>
      <c r="E265" s="418"/>
      <c r="F265" s="418"/>
      <c r="G265" s="418"/>
      <c r="H265" s="292">
        <f>B264-B263</f>
        <v>151.95347673999959</v>
      </c>
      <c r="I265" s="292">
        <f>E264-E263</f>
        <v>114.33167185000002</v>
      </c>
      <c r="J265" s="293">
        <f>I265/H265</f>
        <v>0.75241234556039505</v>
      </c>
      <c r="K265" s="65"/>
      <c r="L265" s="194"/>
    </row>
    <row r="266" spans="1:15" s="410" customFormat="1" ht="18" customHeight="1" outlineLevel="1"/>
    <row r="267" spans="1:15" s="432" customFormat="1" ht="27" customHeight="1">
      <c r="A267" s="432" t="s">
        <v>72</v>
      </c>
    </row>
    <row r="268" spans="1:15" s="409" customFormat="1" ht="24.75" customHeight="1" outlineLevel="1">
      <c r="A268" s="409" t="s">
        <v>79</v>
      </c>
    </row>
    <row r="269" spans="1:15" s="4" customFormat="1" ht="19.149999999999999" customHeight="1" outlineLevel="2" thickBot="1">
      <c r="A269" s="407">
        <v>45930</v>
      </c>
      <c r="B269" s="407"/>
      <c r="C269" s="407"/>
      <c r="D269" s="407"/>
      <c r="E269" s="407"/>
      <c r="F269" s="407"/>
      <c r="H269" s="433" t="s">
        <v>126</v>
      </c>
      <c r="I269" s="433"/>
      <c r="J269" s="433"/>
      <c r="K269" s="433"/>
      <c r="L269" s="433"/>
      <c r="M269" s="433"/>
      <c r="N269" s="433"/>
      <c r="O269" s="433"/>
    </row>
    <row r="270" spans="1:15" s="1" customFormat="1" ht="45" customHeight="1" outlineLevel="2" thickBot="1">
      <c r="A270" s="9" t="s">
        <v>9</v>
      </c>
      <c r="B270" s="10" t="s">
        <v>5</v>
      </c>
      <c r="C270" s="10" t="s">
        <v>8</v>
      </c>
      <c r="D270" s="10" t="s">
        <v>6</v>
      </c>
      <c r="E270" s="10" t="s">
        <v>3</v>
      </c>
      <c r="F270" s="11" t="s">
        <v>2</v>
      </c>
      <c r="G270" s="41" t="s">
        <v>24</v>
      </c>
      <c r="H270" s="21" t="s">
        <v>83</v>
      </c>
      <c r="I270" s="11" t="s">
        <v>84</v>
      </c>
      <c r="J270" s="11" t="s">
        <v>91</v>
      </c>
      <c r="K270" s="22" t="s">
        <v>88</v>
      </c>
      <c r="L270" s="21" t="s">
        <v>85</v>
      </c>
      <c r="M270" s="11" t="s">
        <v>84</v>
      </c>
      <c r="N270" s="11" t="s">
        <v>92</v>
      </c>
      <c r="O270" s="22" t="s">
        <v>88</v>
      </c>
    </row>
    <row r="271" spans="1:15" s="1" customFormat="1" ht="16.5" customHeight="1" outlineLevel="2">
      <c r="A271" s="14" t="s">
        <v>1</v>
      </c>
      <c r="B271" s="23">
        <v>1901.1020250900006</v>
      </c>
      <c r="C271" s="23">
        <v>1121.5149063499998</v>
      </c>
      <c r="D271" s="23">
        <v>46.877054109999989</v>
      </c>
      <c r="E271" s="23">
        <v>22.059307090000001</v>
      </c>
      <c r="F271" s="12">
        <v>44.675112189999993</v>
      </c>
      <c r="G271" s="2"/>
      <c r="H271" s="47">
        <f>B271-B278</f>
        <v>150.8490024900002</v>
      </c>
      <c r="I271" s="17">
        <f>H271/B278</f>
        <v>8.6186968708052314E-2</v>
      </c>
      <c r="J271" s="23">
        <f>B271-B292</f>
        <v>401.44241410000041</v>
      </c>
      <c r="K271" s="17">
        <f>J271/B292</f>
        <v>0.2676890216673824</v>
      </c>
      <c r="L271" s="47">
        <f>C271-C278</f>
        <v>-15.442586670000082</v>
      </c>
      <c r="M271" s="17">
        <f>L271/C278</f>
        <v>-1.3582378202180015E-2</v>
      </c>
      <c r="N271" s="23">
        <f>C271-C292</f>
        <v>126.90102643999967</v>
      </c>
      <c r="O271" s="24">
        <f>N271/C292</f>
        <v>0.12758823197951208</v>
      </c>
    </row>
    <row r="272" spans="1:15" s="1" customFormat="1" ht="16.5" customHeight="1" outlineLevel="2">
      <c r="A272" s="15" t="s">
        <v>10</v>
      </c>
      <c r="B272" s="23">
        <v>260.72869297999995</v>
      </c>
      <c r="C272" s="23">
        <v>172.59536005000001</v>
      </c>
      <c r="D272" s="23">
        <v>0</v>
      </c>
      <c r="E272" s="23">
        <v>0</v>
      </c>
      <c r="F272" s="12">
        <v>1.9949191100000001</v>
      </c>
      <c r="G272" s="2"/>
      <c r="H272" s="47">
        <f t="shared" ref="H272" si="6">B272-B279</f>
        <v>3.7634546099999397</v>
      </c>
      <c r="I272" s="17">
        <f>H272/B279</f>
        <v>1.4645773233269021E-2</v>
      </c>
      <c r="J272" s="23">
        <f>B272-B293</f>
        <v>14.418760980000002</v>
      </c>
      <c r="K272" s="17">
        <f>J272/B293</f>
        <v>5.8539096913071312E-2</v>
      </c>
      <c r="L272" s="47">
        <f t="shared" ref="L272:L273" si="7">C272-C279</f>
        <v>1.5011969900000111</v>
      </c>
      <c r="M272" s="17">
        <f t="shared" ref="M272:M273" si="8">L272/C279</f>
        <v>8.7740982108990197E-3</v>
      </c>
      <c r="N272" s="23">
        <f>C272-C293</f>
        <v>11.026854569999983</v>
      </c>
      <c r="O272" s="24">
        <f>N272/C293</f>
        <v>6.8248787331668156E-2</v>
      </c>
    </row>
    <row r="273" spans="1:16" s="1" customFormat="1" ht="16.5" customHeight="1" outlineLevel="2">
      <c r="A273" s="15" t="s">
        <v>11</v>
      </c>
      <c r="B273" s="12">
        <v>110.01651438999998</v>
      </c>
      <c r="C273" s="12">
        <v>70.106486759999996</v>
      </c>
      <c r="D273" s="12">
        <v>0</v>
      </c>
      <c r="E273" s="12">
        <v>7.0059836999999998</v>
      </c>
      <c r="F273" s="12">
        <v>8.1414453400000006</v>
      </c>
      <c r="G273" s="43"/>
      <c r="H273" s="47">
        <f>B273-B280</f>
        <v>-3.0755945800000006</v>
      </c>
      <c r="I273" s="17">
        <f t="shared" ref="I273" si="9">H273/B280</f>
        <v>-2.7195483469283126E-2</v>
      </c>
      <c r="J273" s="23">
        <f t="shared" ref="J273" si="10">B273-B294</f>
        <v>5.2705991499999669</v>
      </c>
      <c r="K273" s="17">
        <f>J273/B294</f>
        <v>5.0317944503359961E-2</v>
      </c>
      <c r="L273" s="47">
        <f t="shared" si="7"/>
        <v>3.6380069599999842</v>
      </c>
      <c r="M273" s="17">
        <f t="shared" si="8"/>
        <v>5.4732814274473351E-2</v>
      </c>
      <c r="N273" s="23">
        <f>C273-C294</f>
        <v>6.3558603099999971</v>
      </c>
      <c r="O273" s="24">
        <f>N273/C294</f>
        <v>9.9698789861852363E-2</v>
      </c>
    </row>
    <row r="274" spans="1:16" s="7" customFormat="1" ht="16.5" customHeight="1" outlineLevel="2" thickBot="1">
      <c r="A274" s="25" t="s">
        <v>0</v>
      </c>
      <c r="B274" s="26">
        <f>SUM(B271:B273)</f>
        <v>2271.8472324600002</v>
      </c>
      <c r="C274" s="26">
        <f t="shared" ref="C274:E274" si="11">SUM(C271:C273)</f>
        <v>1364.2167531599998</v>
      </c>
      <c r="D274" s="26">
        <f t="shared" si="11"/>
        <v>46.877054109999989</v>
      </c>
      <c r="E274" s="26">
        <f t="shared" si="11"/>
        <v>29.065290789999999</v>
      </c>
      <c r="F274" s="27">
        <f>SUM(F271:F273)</f>
        <v>54.811476639999995</v>
      </c>
      <c r="G274" s="84"/>
      <c r="H274" s="48">
        <f>B274-B281</f>
        <v>151.53686251999989</v>
      </c>
      <c r="I274" s="28">
        <f>H274/B281</f>
        <v>7.146918897740806E-2</v>
      </c>
      <c r="J274" s="26">
        <f>B274-B295</f>
        <v>421.13177423000025</v>
      </c>
      <c r="K274" s="28">
        <f>J274/B295</f>
        <v>0.22755079521125585</v>
      </c>
      <c r="L274" s="48">
        <f>C274-C281</f>
        <v>-10.303382720000172</v>
      </c>
      <c r="M274" s="28">
        <f>L274/C281</f>
        <v>-7.4959852904619003E-3</v>
      </c>
      <c r="N274" s="26">
        <f>C274-C295</f>
        <v>144.28374131999954</v>
      </c>
      <c r="O274" s="29">
        <f>N274/C295</f>
        <v>0.11827185584754304</v>
      </c>
    </row>
    <row r="275" spans="1:16" s="389" customFormat="1" ht="7.5" customHeight="1" outlineLevel="2"/>
    <row r="276" spans="1:16" s="4" customFormat="1" ht="15" customHeight="1" outlineLevel="3" thickBot="1">
      <c r="A276" s="407">
        <v>45838</v>
      </c>
      <c r="B276" s="407"/>
      <c r="C276" s="407"/>
      <c r="D276" s="407"/>
      <c r="E276" s="407"/>
      <c r="F276" s="407"/>
      <c r="G276" s="85"/>
      <c r="H276" s="1"/>
      <c r="I276" s="1"/>
      <c r="J276" s="1"/>
    </row>
    <row r="277" spans="1:16" s="1" customFormat="1" ht="27" customHeight="1" outlineLevel="3" thickBot="1">
      <c r="A277" s="9" t="s">
        <v>9</v>
      </c>
      <c r="B277" s="10" t="s">
        <v>5</v>
      </c>
      <c r="C277" s="10" t="s">
        <v>8</v>
      </c>
      <c r="D277" s="10" t="s">
        <v>6</v>
      </c>
      <c r="E277" s="10" t="s">
        <v>3</v>
      </c>
      <c r="F277" s="11" t="s">
        <v>2</v>
      </c>
      <c r="H277" s="36"/>
      <c r="I277" s="36"/>
      <c r="J277" s="36"/>
      <c r="K277" s="7"/>
      <c r="M277" s="36"/>
      <c r="N277" s="36"/>
      <c r="O277" s="36"/>
      <c r="P277" s="7"/>
    </row>
    <row r="278" spans="1:16" s="1" customFormat="1" ht="16.5" customHeight="1" outlineLevel="3">
      <c r="A278" s="14" t="s">
        <v>1</v>
      </c>
      <c r="B278" s="23">
        <v>1750.2530226000003</v>
      </c>
      <c r="C278" s="23">
        <v>1136.9574930199999</v>
      </c>
      <c r="D278" s="23">
        <v>40.486536879999996</v>
      </c>
      <c r="E278" s="23">
        <v>22.059307090000001</v>
      </c>
      <c r="F278" s="12">
        <v>42.780048710000003</v>
      </c>
      <c r="G278" s="132"/>
      <c r="M278" s="36"/>
      <c r="N278" s="36"/>
      <c r="O278" s="36"/>
      <c r="P278" s="7"/>
    </row>
    <row r="279" spans="1:16" s="1" customFormat="1" ht="16.5" customHeight="1" outlineLevel="3">
      <c r="A279" s="15" t="s">
        <v>10</v>
      </c>
      <c r="B279" s="23">
        <v>256.96523837000001</v>
      </c>
      <c r="C279" s="23">
        <v>171.09416306</v>
      </c>
      <c r="D279" s="23">
        <v>0</v>
      </c>
      <c r="E279" s="23">
        <v>0</v>
      </c>
      <c r="F279" s="12">
        <v>1.4341220100000001</v>
      </c>
      <c r="M279" s="36"/>
      <c r="N279" s="36"/>
      <c r="O279" s="36"/>
      <c r="P279" s="7"/>
    </row>
    <row r="280" spans="1:16" s="1" customFormat="1" ht="16.5" customHeight="1" outlineLevel="3">
      <c r="A280" s="15" t="s">
        <v>11</v>
      </c>
      <c r="B280" s="12">
        <v>113.09210896999998</v>
      </c>
      <c r="C280" s="12">
        <v>66.468479800000011</v>
      </c>
      <c r="D280" s="12">
        <v>0</v>
      </c>
      <c r="E280" s="12">
        <v>7.0059836999999998</v>
      </c>
      <c r="F280" s="12">
        <v>5.4455869799999999</v>
      </c>
      <c r="O280" s="36"/>
      <c r="P280" s="7"/>
    </row>
    <row r="281" spans="1:16" s="7" customFormat="1" ht="16.5" customHeight="1" outlineLevel="3" thickBot="1">
      <c r="A281" s="25" t="s">
        <v>0</v>
      </c>
      <c r="B281" s="26">
        <f>SUM(B278:B280)</f>
        <v>2120.3103699400003</v>
      </c>
      <c r="C281" s="26">
        <f t="shared" ref="C281:E281" si="12">SUM(C278:C280)</f>
        <v>1374.52013588</v>
      </c>
      <c r="D281" s="26">
        <f t="shared" si="12"/>
        <v>40.486536879999996</v>
      </c>
      <c r="E281" s="26">
        <f t="shared" si="12"/>
        <v>29.065290789999999</v>
      </c>
      <c r="F281" s="27">
        <f>SUM(F278:F280)</f>
        <v>49.659757700000007</v>
      </c>
      <c r="G281" s="43"/>
    </row>
    <row r="282" spans="1:16" s="408" customFormat="1" ht="7.5" customHeight="1" outlineLevel="3"/>
    <row r="283" spans="1:16" s="4" customFormat="1" ht="15" customHeight="1" outlineLevel="3" thickBot="1">
      <c r="A283" s="407">
        <v>45657</v>
      </c>
      <c r="B283" s="407"/>
      <c r="C283" s="407"/>
      <c r="D283" s="407"/>
      <c r="E283" s="407"/>
      <c r="F283" s="407"/>
      <c r="G283" s="85"/>
      <c r="H283" s="1"/>
      <c r="I283" s="1"/>
      <c r="J283" s="1"/>
    </row>
    <row r="284" spans="1:16" s="1" customFormat="1" ht="27" customHeight="1" outlineLevel="3" thickBot="1">
      <c r="A284" s="9" t="s">
        <v>9</v>
      </c>
      <c r="B284" s="10" t="s">
        <v>5</v>
      </c>
      <c r="C284" s="10" t="s">
        <v>8</v>
      </c>
      <c r="D284" s="10" t="s">
        <v>6</v>
      </c>
      <c r="E284" s="10" t="s">
        <v>3</v>
      </c>
      <c r="F284" s="11" t="s">
        <v>2</v>
      </c>
      <c r="H284" s="36"/>
      <c r="I284" s="36"/>
      <c r="J284" s="36"/>
      <c r="K284" s="7"/>
      <c r="M284" s="36"/>
      <c r="N284" s="36"/>
      <c r="O284" s="36"/>
      <c r="P284" s="7"/>
    </row>
    <row r="285" spans="1:16" s="1" customFormat="1" ht="16.5" customHeight="1" outlineLevel="3">
      <c r="A285" s="14" t="s">
        <v>1</v>
      </c>
      <c r="B285" s="23">
        <v>1649.50538456</v>
      </c>
      <c r="C285" s="23">
        <v>983.39353969999991</v>
      </c>
      <c r="D285" s="23">
        <v>32.655611189999995</v>
      </c>
      <c r="E285" s="23">
        <v>21.859307090000001</v>
      </c>
      <c r="F285" s="12">
        <v>46.51032867</v>
      </c>
      <c r="G285" s="132"/>
      <c r="M285" s="36"/>
      <c r="N285" s="36"/>
      <c r="O285" s="36"/>
      <c r="P285" s="7"/>
    </row>
    <row r="286" spans="1:16" s="1" customFormat="1" ht="16.5" customHeight="1" outlineLevel="3">
      <c r="A286" s="15" t="s">
        <v>10</v>
      </c>
      <c r="B286" s="23">
        <v>252.65456512</v>
      </c>
      <c r="C286" s="23">
        <v>165.52647265000002</v>
      </c>
      <c r="D286" s="23">
        <v>0</v>
      </c>
      <c r="E286" s="23">
        <v>0</v>
      </c>
      <c r="F286" s="12">
        <v>1.5164243899999998</v>
      </c>
      <c r="M286" s="36"/>
      <c r="N286" s="36"/>
      <c r="O286" s="36"/>
      <c r="P286" s="7"/>
    </row>
    <row r="287" spans="1:16" s="1" customFormat="1" ht="16.5" customHeight="1" outlineLevel="3">
      <c r="A287" s="15" t="s">
        <v>11</v>
      </c>
      <c r="B287" s="12">
        <v>109.24424186999998</v>
      </c>
      <c r="C287" s="12">
        <v>63.128237590000005</v>
      </c>
      <c r="D287" s="12">
        <v>0</v>
      </c>
      <c r="E287" s="12">
        <v>7.0059836999999998</v>
      </c>
      <c r="F287" s="12">
        <v>6.0093836600000001</v>
      </c>
      <c r="O287" s="36"/>
      <c r="P287" s="7"/>
    </row>
    <row r="288" spans="1:16" s="7" customFormat="1" ht="16.5" customHeight="1" outlineLevel="3" thickBot="1">
      <c r="A288" s="25" t="s">
        <v>0</v>
      </c>
      <c r="B288" s="26">
        <f>SUM(B285:B287)</f>
        <v>2011.40419155</v>
      </c>
      <c r="C288" s="26">
        <f t="shared" ref="C288:E288" si="13">SUM(C285:C287)</f>
        <v>1212.04824994</v>
      </c>
      <c r="D288" s="26">
        <f t="shared" si="13"/>
        <v>32.655611189999995</v>
      </c>
      <c r="E288" s="26">
        <f t="shared" si="13"/>
        <v>28.865290790000003</v>
      </c>
      <c r="F288" s="27">
        <f>SUM(F285:F287)</f>
        <v>54.036136719999995</v>
      </c>
      <c r="G288" s="84"/>
    </row>
    <row r="289" spans="1:16" s="408" customFormat="1" ht="7.5" customHeight="1" outlineLevel="3"/>
    <row r="290" spans="1:16" s="4" customFormat="1" ht="15" customHeight="1" outlineLevel="3" thickBot="1">
      <c r="A290" s="407">
        <v>45565</v>
      </c>
      <c r="B290" s="407"/>
      <c r="C290" s="407"/>
      <c r="D290" s="407"/>
      <c r="E290" s="407"/>
      <c r="F290" s="407"/>
      <c r="G290" s="85"/>
      <c r="H290" s="1"/>
      <c r="I290" s="1"/>
      <c r="J290" s="1"/>
    </row>
    <row r="291" spans="1:16" s="1" customFormat="1" ht="27" customHeight="1" outlineLevel="3" thickBot="1">
      <c r="A291" s="9" t="s">
        <v>9</v>
      </c>
      <c r="B291" s="10" t="s">
        <v>5</v>
      </c>
      <c r="C291" s="10" t="s">
        <v>8</v>
      </c>
      <c r="D291" s="10" t="s">
        <v>6</v>
      </c>
      <c r="E291" s="10" t="s">
        <v>3</v>
      </c>
      <c r="F291" s="11" t="s">
        <v>2</v>
      </c>
      <c r="H291" s="36"/>
      <c r="I291" s="36"/>
      <c r="J291" s="36"/>
      <c r="K291" s="7"/>
      <c r="M291" s="36"/>
      <c r="N291" s="36"/>
      <c r="O291" s="36"/>
      <c r="P291" s="7"/>
    </row>
    <row r="292" spans="1:16" s="1" customFormat="1" ht="16.5" customHeight="1" outlineLevel="3">
      <c r="A292" s="14" t="s">
        <v>1</v>
      </c>
      <c r="B292" s="23">
        <v>1499.6596109900001</v>
      </c>
      <c r="C292" s="23">
        <v>994.61387991000015</v>
      </c>
      <c r="D292" s="23">
        <v>32.520278009999998</v>
      </c>
      <c r="E292" s="23">
        <v>21.91131309</v>
      </c>
      <c r="F292" s="12">
        <v>48.042866719999992</v>
      </c>
      <c r="G292" s="132"/>
      <c r="M292" s="36"/>
      <c r="N292" s="36"/>
      <c r="O292" s="36"/>
      <c r="P292" s="7"/>
    </row>
    <row r="293" spans="1:16" s="1" customFormat="1" ht="16.5" customHeight="1" outlineLevel="3">
      <c r="A293" s="15" t="s">
        <v>10</v>
      </c>
      <c r="B293" s="23">
        <v>246.30993199999995</v>
      </c>
      <c r="C293" s="23">
        <v>161.56850548000003</v>
      </c>
      <c r="D293" s="23">
        <v>0</v>
      </c>
      <c r="E293" s="23">
        <v>0</v>
      </c>
      <c r="F293" s="12">
        <v>1.6092351299999998</v>
      </c>
      <c r="M293" s="36"/>
      <c r="N293" s="36"/>
      <c r="O293" s="36"/>
      <c r="P293" s="7"/>
    </row>
    <row r="294" spans="1:16" s="1" customFormat="1" ht="16.5" customHeight="1" outlineLevel="3">
      <c r="A294" s="15" t="s">
        <v>11</v>
      </c>
      <c r="B294" s="12">
        <v>104.74591524000002</v>
      </c>
      <c r="C294" s="12">
        <v>63.750626449999999</v>
      </c>
      <c r="D294" s="12">
        <v>0</v>
      </c>
      <c r="E294" s="12">
        <v>7.0059836999999998</v>
      </c>
      <c r="F294" s="12">
        <v>6.7535140299999989</v>
      </c>
      <c r="O294" s="36"/>
      <c r="P294" s="7"/>
    </row>
    <row r="295" spans="1:16" s="7" customFormat="1" ht="16.5" customHeight="1" outlineLevel="3" thickBot="1">
      <c r="A295" s="25" t="s">
        <v>0</v>
      </c>
      <c r="B295" s="26">
        <f>SUM(B292:B294)</f>
        <v>1850.71545823</v>
      </c>
      <c r="C295" s="26">
        <f t="shared" ref="C295:E295" si="14">SUM(C292:C294)</f>
        <v>1219.9330118400003</v>
      </c>
      <c r="D295" s="26">
        <f t="shared" si="14"/>
        <v>32.520278009999998</v>
      </c>
      <c r="E295" s="26">
        <f t="shared" si="14"/>
        <v>28.917296790000002</v>
      </c>
      <c r="F295" s="27">
        <f>SUM(F292:F294)</f>
        <v>56.405615879999992</v>
      </c>
      <c r="G295" s="84"/>
    </row>
    <row r="296" spans="1:16" s="408" customFormat="1" ht="7.5" customHeight="1" outlineLevel="3" thickBot="1"/>
    <row r="297" spans="1:16" s="46" customFormat="1" ht="36.6" customHeight="1" outlineLevel="3" collapsed="1">
      <c r="A297" s="430" t="s">
        <v>124</v>
      </c>
      <c r="B297" s="430"/>
      <c r="C297" s="430"/>
      <c r="D297" s="430"/>
      <c r="E297" s="430"/>
      <c r="F297" s="430"/>
      <c r="G297" s="1"/>
      <c r="H297" s="116"/>
      <c r="I297" s="44"/>
      <c r="J297" s="44"/>
      <c r="K297" s="44"/>
      <c r="L297" s="45"/>
    </row>
    <row r="298" spans="1:16" s="434" customFormat="1" ht="12" customHeight="1" outlineLevel="2"/>
    <row r="299" spans="1:16" s="5" customFormat="1" ht="14.25" outlineLevel="2">
      <c r="A299" s="431" t="s">
        <v>74</v>
      </c>
      <c r="B299" s="431"/>
      <c r="C299" s="431"/>
      <c r="D299" s="431"/>
      <c r="E299" s="431"/>
      <c r="F299" s="431"/>
      <c r="G299" s="431"/>
      <c r="H299" s="431"/>
    </row>
    <row r="300" spans="1:16" s="1" customFormat="1" ht="12.6" customHeight="1" outlineLevel="2"/>
    <row r="301" spans="1:16" s="1" customFormat="1" ht="12.6" customHeight="1" outlineLevel="2"/>
    <row r="302" spans="1:16" s="1" customFormat="1" ht="12.6" customHeight="1" outlineLevel="2"/>
    <row r="303" spans="1:16" s="1" customFormat="1" ht="12.6" customHeight="1" outlineLevel="2"/>
    <row r="304" spans="1:16" s="1" customFormat="1" ht="12.6" customHeight="1" outlineLevel="2"/>
    <row r="305" s="1" customFormat="1" ht="12.6" customHeight="1" outlineLevel="2"/>
    <row r="306" s="1" customFormat="1" ht="12.6" customHeight="1" outlineLevel="2"/>
    <row r="307" s="1" customFormat="1" ht="12.6" customHeight="1" outlineLevel="2"/>
    <row r="308" s="1" customFormat="1" ht="12.6" customHeight="1" outlineLevel="2"/>
    <row r="309" s="1" customFormat="1" ht="12.6" customHeight="1" outlineLevel="2"/>
    <row r="310" s="1" customFormat="1" ht="12.6" customHeight="1" outlineLevel="2"/>
    <row r="311" s="1" customFormat="1" ht="12.6" customHeight="1" outlineLevel="2"/>
    <row r="312" s="1" customFormat="1" ht="12.6" customHeight="1" outlineLevel="2"/>
    <row r="313" s="1" customFormat="1" ht="12.6" customHeight="1" outlineLevel="2"/>
    <row r="314" s="1" customFormat="1" ht="12.6" customHeight="1" outlineLevel="2"/>
    <row r="315" s="1" customFormat="1" ht="12.6" customHeight="1" outlineLevel="2"/>
    <row r="316" s="1" customFormat="1" ht="12.6" customHeight="1" outlineLevel="2"/>
    <row r="317" s="1" customFormat="1" ht="12.6" customHeight="1" outlineLevel="2"/>
    <row r="318" s="1" customFormat="1" ht="12.6" customHeight="1" outlineLevel="2"/>
    <row r="319" s="1" customFormat="1" ht="12.6" customHeight="1" outlineLevel="2"/>
    <row r="320" s="1" customFormat="1" ht="12.6" customHeight="1" outlineLevel="2"/>
    <row r="321" spans="1:15" s="1" customFormat="1" ht="12.6" customHeight="1" outlineLevel="2"/>
    <row r="322" spans="1:15" s="1" customFormat="1" ht="12.6" customHeight="1" outlineLevel="2"/>
    <row r="323" spans="1:15" s="1" customFormat="1" ht="12.6" customHeight="1" outlineLevel="2"/>
    <row r="324" spans="1:15" s="1" customFormat="1" ht="12.6" customHeight="1" outlineLevel="2"/>
    <row r="325" spans="1:15" s="1" customFormat="1" ht="12.6" customHeight="1" outlineLevel="2"/>
    <row r="326" spans="1:15" s="1" customFormat="1" ht="12.6" customHeight="1" outlineLevel="2"/>
    <row r="327" spans="1:15" s="1" customFormat="1" ht="12.6" customHeight="1" outlineLevel="2"/>
    <row r="328" spans="1:15" s="1" customFormat="1" ht="12.6" customHeight="1" outlineLevel="2"/>
    <row r="329" spans="1:15" s="1" customFormat="1" ht="12.6" customHeight="1" outlineLevel="2"/>
    <row r="330" spans="1:15" s="1" customFormat="1" ht="12.6" customHeight="1" outlineLevel="2"/>
    <row r="331" spans="1:15" s="1" customFormat="1" ht="12.6" customHeight="1" outlineLevel="2"/>
    <row r="332" spans="1:15" s="389" customFormat="1" outlineLevel="2" collapsed="1"/>
    <row r="333" spans="1:15" s="450" customFormat="1" ht="21" customHeight="1" outlineLevel="1" thickBot="1">
      <c r="A333" s="450" t="s">
        <v>73</v>
      </c>
    </row>
    <row r="334" spans="1:15" s="5" customFormat="1" ht="29.45" customHeight="1" outlineLevel="2" thickBot="1">
      <c r="A334" s="9" t="s">
        <v>17</v>
      </c>
      <c r="B334" s="10" t="s">
        <v>5</v>
      </c>
      <c r="C334" s="10" t="s">
        <v>8</v>
      </c>
      <c r="D334" s="10" t="s">
        <v>6</v>
      </c>
      <c r="E334" s="10" t="s">
        <v>3</v>
      </c>
      <c r="F334" s="11" t="s">
        <v>2</v>
      </c>
      <c r="G334" s="11" t="s">
        <v>18</v>
      </c>
      <c r="H334" s="3" t="s">
        <v>24</v>
      </c>
    </row>
    <row r="335" spans="1:15" s="5" customFormat="1" ht="18" customHeight="1" outlineLevel="2">
      <c r="A335" s="38">
        <v>45565</v>
      </c>
      <c r="B335" s="23">
        <v>3017.7544582300006</v>
      </c>
      <c r="C335" s="23">
        <v>2349.3700118400002</v>
      </c>
      <c r="D335" s="23">
        <v>32.520278009999998</v>
      </c>
      <c r="E335" s="23">
        <v>36.595296789999999</v>
      </c>
      <c r="F335" s="12">
        <v>56.405615879999992</v>
      </c>
      <c r="G335" s="30">
        <v>5492.6456607500013</v>
      </c>
      <c r="H335" s="139"/>
      <c r="I335" s="139"/>
      <c r="J335" s="138"/>
      <c r="K335" s="138"/>
      <c r="L335" s="138"/>
      <c r="M335" s="138"/>
      <c r="N335" s="128"/>
      <c r="O335" s="126"/>
    </row>
    <row r="336" spans="1:15" s="5" customFormat="1" ht="18" hidden="1" customHeight="1" outlineLevel="3">
      <c r="A336" s="295">
        <v>45657</v>
      </c>
      <c r="B336" s="296">
        <v>3218.3181915499999</v>
      </c>
      <c r="C336" s="296">
        <v>2400.7302499400002</v>
      </c>
      <c r="D336" s="296">
        <v>32.655611189999995</v>
      </c>
      <c r="E336" s="296">
        <v>28.865290790000003</v>
      </c>
      <c r="F336" s="297">
        <v>54.036136719999995</v>
      </c>
      <c r="G336" s="298">
        <v>5734.60548019</v>
      </c>
      <c r="H336" s="299"/>
      <c r="I336" s="299"/>
      <c r="J336" s="300"/>
      <c r="K336" s="300"/>
      <c r="L336" s="300"/>
      <c r="M336" s="300"/>
      <c r="N336" s="301"/>
      <c r="O336" s="302"/>
    </row>
    <row r="337" spans="1:15" s="5" customFormat="1" ht="18" hidden="1" customHeight="1" outlineLevel="3">
      <c r="A337" s="295">
        <v>45747</v>
      </c>
      <c r="B337" s="296">
        <v>3327.5051329200001</v>
      </c>
      <c r="C337" s="296">
        <v>2482.5946051399997</v>
      </c>
      <c r="D337" s="296">
        <v>37.834680380000002</v>
      </c>
      <c r="E337" s="296">
        <v>29.08856479</v>
      </c>
      <c r="F337" s="297">
        <v>63.295857150000003</v>
      </c>
      <c r="G337" s="298">
        <v>5940.3188403800004</v>
      </c>
      <c r="H337" s="299"/>
      <c r="I337" s="299"/>
      <c r="J337" s="300"/>
      <c r="K337" s="300"/>
      <c r="L337" s="300"/>
      <c r="M337" s="300"/>
      <c r="N337" s="301"/>
      <c r="O337" s="302"/>
    </row>
    <row r="338" spans="1:15" s="5" customFormat="1" ht="18" customHeight="1" outlineLevel="2" collapsed="1">
      <c r="A338" s="295">
        <v>45838</v>
      </c>
      <c r="B338" s="296">
        <v>3409.8903699400003</v>
      </c>
      <c r="C338" s="296">
        <v>2652.66513588</v>
      </c>
      <c r="D338" s="296">
        <v>40.486536879999996</v>
      </c>
      <c r="E338" s="296">
        <v>29.065290789999999</v>
      </c>
      <c r="F338" s="297">
        <v>49.659757700000007</v>
      </c>
      <c r="G338" s="298">
        <v>6181.7670911900013</v>
      </c>
      <c r="M338" s="300"/>
      <c r="N338" s="301"/>
      <c r="O338" s="302"/>
    </row>
    <row r="339" spans="1:15" s="5" customFormat="1" ht="18" customHeight="1" outlineLevel="2" thickBot="1">
      <c r="A339" s="34">
        <v>45930</v>
      </c>
      <c r="B339" s="367">
        <v>3612.4162324600006</v>
      </c>
      <c r="C339" s="367">
        <v>2691.2607531599997</v>
      </c>
      <c r="D339" s="367">
        <v>46.877054109999989</v>
      </c>
      <c r="E339" s="367">
        <v>29.065290789999999</v>
      </c>
      <c r="F339" s="367">
        <v>54.811476639999995</v>
      </c>
      <c r="G339" s="83">
        <f>SUM(B339:F339)</f>
        <v>6434.4308071600017</v>
      </c>
      <c r="H339" s="299">
        <f>B339/B338-1</f>
        <v>5.9393658020613804E-2</v>
      </c>
      <c r="I339" s="299">
        <f>C339/C338-1</f>
        <v>1.4549751025093371E-2</v>
      </c>
      <c r="J339" s="299">
        <f>D339/D338-1</f>
        <v>0.15784301949413848</v>
      </c>
      <c r="K339" s="299">
        <f>E339/E338-1</f>
        <v>0</v>
      </c>
      <c r="L339" s="299">
        <f>F339/F338-1</f>
        <v>0.10374031567214015</v>
      </c>
      <c r="M339" s="139"/>
      <c r="N339" s="86"/>
      <c r="O339" s="67"/>
    </row>
    <row r="340" spans="1:15" s="46" customFormat="1" outlineLevel="2">
      <c r="A340" s="430" t="s">
        <v>80</v>
      </c>
      <c r="B340" s="430"/>
      <c r="C340" s="430"/>
      <c r="D340" s="430"/>
      <c r="E340" s="430"/>
      <c r="F340" s="430"/>
      <c r="G340" s="430"/>
      <c r="H340" s="140">
        <f>B339/B335-1</f>
        <v>0.19705439341104847</v>
      </c>
      <c r="I340" s="140">
        <f>C339/C335-1</f>
        <v>0.1455244340384827</v>
      </c>
      <c r="J340" s="140">
        <f>D339/D335-1</f>
        <v>0.44147150573513771</v>
      </c>
      <c r="K340" s="140">
        <f>E339/E335-1</f>
        <v>-0.20576431018473507</v>
      </c>
      <c r="L340" s="140">
        <f>F339/F335-1</f>
        <v>-2.8262066021784826E-2</v>
      </c>
      <c r="M340" s="140"/>
    </row>
    <row r="341" spans="1:15" s="5" customFormat="1" ht="15" customHeight="1" outlineLevel="2">
      <c r="A341" s="8"/>
      <c r="B341" s="8"/>
      <c r="C341" s="8"/>
      <c r="D341" s="8"/>
      <c r="E341" s="8"/>
      <c r="F341" s="8"/>
      <c r="G341" s="8"/>
      <c r="H341" s="8"/>
      <c r="J341" s="39"/>
    </row>
    <row r="342" spans="1:15" s="5" customFormat="1" ht="15" customHeight="1" outlineLevel="2">
      <c r="A342" s="8"/>
      <c r="B342" s="8"/>
      <c r="C342" s="8"/>
      <c r="D342" s="8"/>
      <c r="E342" s="8"/>
      <c r="F342" s="8"/>
      <c r="G342" s="8"/>
      <c r="H342" s="8"/>
      <c r="L342" s="40"/>
    </row>
    <row r="343" spans="1:15" s="5" customFormat="1" ht="15" customHeight="1" outlineLevel="2">
      <c r="A343" s="8"/>
      <c r="B343" s="8"/>
      <c r="C343" s="8"/>
      <c r="D343" s="8"/>
      <c r="E343" s="8"/>
      <c r="F343" s="8"/>
      <c r="G343" s="8"/>
      <c r="H343" s="8"/>
      <c r="L343" s="40"/>
    </row>
    <row r="344" spans="1:15" s="5" customFormat="1" ht="15" customHeight="1" outlineLevel="2">
      <c r="A344" s="8"/>
      <c r="B344" s="8"/>
      <c r="C344" s="8"/>
      <c r="D344" s="8"/>
      <c r="E344" s="8"/>
      <c r="F344" s="8"/>
      <c r="G344" s="8"/>
      <c r="H344" s="8"/>
    </row>
    <row r="345" spans="1:15" s="5" customFormat="1" ht="15" customHeight="1" outlineLevel="2">
      <c r="A345" s="8"/>
      <c r="B345" s="8"/>
      <c r="C345" s="8"/>
      <c r="D345" s="8"/>
      <c r="E345" s="8"/>
      <c r="F345" s="8"/>
      <c r="G345" s="8"/>
      <c r="H345" s="8"/>
    </row>
    <row r="346" spans="1:15" s="5" customFormat="1" ht="15" customHeight="1" outlineLevel="2">
      <c r="A346" s="8"/>
      <c r="B346" s="8"/>
      <c r="C346" s="8"/>
      <c r="D346" s="8"/>
      <c r="E346" s="8"/>
      <c r="F346" s="8"/>
      <c r="G346" s="8"/>
      <c r="H346" s="8"/>
    </row>
    <row r="347" spans="1:15" s="5" customFormat="1" ht="15" customHeight="1" outlineLevel="2">
      <c r="A347" s="8"/>
      <c r="B347" s="8"/>
      <c r="C347" s="8"/>
      <c r="D347" s="8"/>
      <c r="E347" s="8"/>
      <c r="F347" s="8"/>
      <c r="G347" s="8"/>
      <c r="H347" s="8"/>
    </row>
    <row r="348" spans="1:15" s="5" customFormat="1" ht="15" customHeight="1" outlineLevel="2">
      <c r="A348" s="8"/>
      <c r="B348" s="8"/>
      <c r="C348" s="8"/>
      <c r="D348" s="8"/>
      <c r="E348" s="8"/>
      <c r="F348" s="8"/>
      <c r="G348" s="8"/>
      <c r="H348" s="8"/>
    </row>
    <row r="349" spans="1:15" s="5" customFormat="1" ht="15" customHeight="1" outlineLevel="2">
      <c r="A349" s="8"/>
      <c r="B349" s="8"/>
      <c r="C349" s="8"/>
      <c r="D349" s="8"/>
      <c r="E349" s="8"/>
      <c r="F349" s="8"/>
      <c r="G349" s="8"/>
      <c r="H349" s="8"/>
    </row>
    <row r="350" spans="1:15" s="5" customFormat="1" ht="15" customHeight="1" outlineLevel="2">
      <c r="A350" s="8"/>
      <c r="B350" s="8"/>
      <c r="C350" s="8"/>
      <c r="D350" s="8"/>
      <c r="E350" s="8"/>
      <c r="F350" s="8"/>
      <c r="G350" s="8"/>
      <c r="H350" s="8"/>
    </row>
    <row r="351" spans="1:15" s="5" customFormat="1" ht="15" customHeight="1" outlineLevel="2">
      <c r="A351" s="8"/>
      <c r="B351" s="8"/>
      <c r="C351" s="8"/>
      <c r="D351" s="8"/>
      <c r="E351" s="8"/>
      <c r="F351" s="8"/>
      <c r="G351" s="8"/>
      <c r="H351" s="8"/>
    </row>
    <row r="352" spans="1:15" s="5" customFormat="1" ht="15" customHeight="1" outlineLevel="2">
      <c r="A352" s="8"/>
      <c r="B352" s="8"/>
      <c r="C352" s="8"/>
      <c r="D352" s="8"/>
      <c r="E352" s="8"/>
      <c r="F352" s="8"/>
      <c r="G352" s="8"/>
      <c r="H352" s="8"/>
    </row>
    <row r="353" spans="1:8" s="5" customFormat="1" ht="15" customHeight="1" outlineLevel="2">
      <c r="A353" s="8"/>
      <c r="B353" s="8"/>
      <c r="C353" s="8"/>
      <c r="D353" s="8"/>
      <c r="E353" s="8"/>
      <c r="F353" s="8"/>
      <c r="G353" s="8"/>
      <c r="H353" s="8"/>
    </row>
    <row r="354" spans="1:8" s="5" customFormat="1" ht="15" customHeight="1" outlineLevel="2">
      <c r="A354" s="8"/>
      <c r="B354" s="8"/>
      <c r="C354" s="8"/>
      <c r="D354" s="8"/>
      <c r="E354" s="8"/>
      <c r="F354" s="8"/>
      <c r="G354" s="8"/>
      <c r="H354" s="8"/>
    </row>
    <row r="355" spans="1:8" s="5" customFormat="1" ht="15" customHeight="1" outlineLevel="2">
      <c r="A355" s="8"/>
      <c r="B355" s="8"/>
      <c r="C355" s="8"/>
      <c r="D355" s="8"/>
      <c r="E355" s="8"/>
      <c r="F355" s="8"/>
      <c r="G355" s="8"/>
      <c r="H355" s="8"/>
    </row>
    <row r="356" spans="1:8" s="5" customFormat="1" ht="15" customHeight="1" outlineLevel="2">
      <c r="A356" s="8"/>
      <c r="B356" s="8"/>
      <c r="C356" s="8"/>
      <c r="D356" s="8"/>
      <c r="E356" s="8"/>
      <c r="F356" s="8"/>
      <c r="G356" s="8"/>
      <c r="H356" s="8"/>
    </row>
    <row r="357" spans="1:8" s="5" customFormat="1" ht="15" customHeight="1" outlineLevel="2">
      <c r="A357" s="8"/>
      <c r="B357" s="8"/>
      <c r="C357" s="8"/>
      <c r="D357" s="8"/>
      <c r="E357" s="8"/>
      <c r="F357" s="8"/>
      <c r="G357" s="8"/>
      <c r="H357" s="8"/>
    </row>
    <row r="358" spans="1:8" s="5" customFormat="1" ht="15" customHeight="1" outlineLevel="2">
      <c r="A358" s="8"/>
      <c r="B358" s="8"/>
      <c r="C358" s="8"/>
      <c r="D358" s="8"/>
      <c r="E358" s="8"/>
      <c r="F358" s="8"/>
      <c r="G358" s="8"/>
      <c r="H358" s="8"/>
    </row>
    <row r="359" spans="1:8" s="5" customFormat="1" ht="15" customHeight="1" outlineLevel="2">
      <c r="A359" s="8"/>
      <c r="B359" s="8"/>
      <c r="C359" s="8"/>
      <c r="D359" s="8"/>
      <c r="E359" s="8"/>
      <c r="F359" s="8"/>
      <c r="G359" s="8"/>
      <c r="H359" s="8"/>
    </row>
    <row r="360" spans="1:8" s="5" customFormat="1" ht="15" customHeight="1" outlineLevel="2">
      <c r="A360" s="8"/>
      <c r="B360" s="8"/>
      <c r="C360" s="8"/>
      <c r="D360" s="8"/>
      <c r="E360" s="8"/>
      <c r="F360" s="8"/>
      <c r="G360" s="8"/>
      <c r="H360" s="8"/>
    </row>
    <row r="361" spans="1:8" s="5" customFormat="1" ht="15" customHeight="1" outlineLevel="2">
      <c r="A361" s="8"/>
      <c r="B361" s="8"/>
      <c r="C361" s="8"/>
      <c r="D361" s="8"/>
      <c r="E361" s="8"/>
      <c r="F361" s="8"/>
      <c r="G361" s="8"/>
      <c r="H361" s="8"/>
    </row>
    <row r="362" spans="1:8" s="5" customFormat="1" ht="15" customHeight="1" outlineLevel="2">
      <c r="A362" s="8"/>
      <c r="B362" s="8"/>
      <c r="C362" s="8"/>
      <c r="D362" s="8"/>
      <c r="E362" s="8"/>
      <c r="F362" s="8"/>
      <c r="G362" s="8"/>
      <c r="H362" s="8"/>
    </row>
    <row r="363" spans="1:8" s="5" customFormat="1" ht="15" customHeight="1" outlineLevel="2">
      <c r="A363" s="8"/>
      <c r="B363" s="8"/>
      <c r="C363" s="8"/>
      <c r="D363" s="8"/>
      <c r="E363" s="8"/>
      <c r="F363" s="8"/>
      <c r="G363" s="8"/>
      <c r="H363" s="8"/>
    </row>
    <row r="364" spans="1:8" s="5" customFormat="1" ht="15" customHeight="1" outlineLevel="2">
      <c r="A364" s="8"/>
      <c r="B364" s="8"/>
      <c r="C364" s="8"/>
      <c r="D364" s="8"/>
      <c r="E364" s="8"/>
      <c r="F364" s="8"/>
      <c r="G364" s="8"/>
      <c r="H364" s="8"/>
    </row>
    <row r="365" spans="1:8" s="5" customFormat="1" ht="15" customHeight="1" outlineLevel="2">
      <c r="A365" s="8"/>
      <c r="B365" s="8"/>
      <c r="C365" s="8"/>
      <c r="D365" s="8"/>
      <c r="E365" s="8"/>
      <c r="F365" s="8"/>
      <c r="G365" s="8"/>
      <c r="H365" s="8"/>
    </row>
    <row r="366" spans="1:8" s="5" customFormat="1" ht="15" customHeight="1" outlineLevel="2">
      <c r="A366" s="8"/>
      <c r="B366" s="8"/>
      <c r="C366" s="8"/>
      <c r="D366" s="8"/>
      <c r="E366" s="8"/>
      <c r="F366" s="8"/>
      <c r="G366" s="8"/>
      <c r="H366" s="8"/>
    </row>
    <row r="367" spans="1:8" s="437" customFormat="1" ht="15" customHeight="1" outlineLevel="2" collapsed="1"/>
    <row r="368" spans="1:8" s="438" customFormat="1" ht="24.75" customHeight="1" outlineLevel="1" thickBot="1">
      <c r="A368" s="438" t="s">
        <v>127</v>
      </c>
    </row>
    <row r="369" spans="1:12" s="1" customFormat="1" ht="18.600000000000001" customHeight="1" outlineLevel="2">
      <c r="A369" s="391" t="s">
        <v>13</v>
      </c>
      <c r="B369" s="446" t="s">
        <v>1</v>
      </c>
      <c r="C369" s="446" t="s">
        <v>10</v>
      </c>
      <c r="D369" s="446" t="s">
        <v>11</v>
      </c>
      <c r="E369" s="395" t="s">
        <v>19</v>
      </c>
      <c r="F369" s="448" t="s">
        <v>20</v>
      </c>
      <c r="G369" s="3" t="s">
        <v>24</v>
      </c>
      <c r="H369" s="435" t="s">
        <v>128</v>
      </c>
      <c r="I369" s="436"/>
      <c r="J369" s="445" t="s">
        <v>107</v>
      </c>
      <c r="K369" s="445"/>
    </row>
    <row r="370" spans="1:12" s="1" customFormat="1" ht="36" customHeight="1" outlineLevel="2" thickBot="1">
      <c r="A370" s="392"/>
      <c r="B370" s="447"/>
      <c r="C370" s="447"/>
      <c r="D370" s="447"/>
      <c r="E370" s="396"/>
      <c r="F370" s="449"/>
      <c r="G370" s="3"/>
      <c r="H370" s="307" t="s">
        <v>19</v>
      </c>
      <c r="I370" s="308" t="s">
        <v>20</v>
      </c>
      <c r="J370" s="306" t="s">
        <v>19</v>
      </c>
      <c r="K370" s="306" t="s">
        <v>20</v>
      </c>
    </row>
    <row r="371" spans="1:12" s="1" customFormat="1" ht="18" customHeight="1" outlineLevel="2">
      <c r="A371" s="14" t="s">
        <v>8</v>
      </c>
      <c r="B371" s="358">
        <v>1121.5149063499998</v>
      </c>
      <c r="C371" s="358">
        <v>172.59536005000001</v>
      </c>
      <c r="D371" s="359">
        <v>70.106486759999996</v>
      </c>
      <c r="E371" s="360">
        <v>1364.2167531599998</v>
      </c>
      <c r="F371" s="361">
        <v>2691.2607531599997</v>
      </c>
      <c r="G371" s="42"/>
      <c r="H371" s="313">
        <f>E371/'[12]Адміністрування НПФ'!E361-1</f>
        <v>-7.4959852904619151E-3</v>
      </c>
      <c r="I371" s="314">
        <f>F371/'[12]Адміністрування НПФ'!F361-1</f>
        <v>1.4549751025093371E-2</v>
      </c>
      <c r="J371" s="315">
        <f>E371/'[13]Адміністрування НПФ'!E326-1</f>
        <v>0.11827185584754307</v>
      </c>
      <c r="K371" s="315">
        <f>F371/'[13]Адміністрування НПФ'!F326-1</f>
        <v>0.1455244340384827</v>
      </c>
      <c r="L371" s="43"/>
    </row>
    <row r="372" spans="1:12" s="1" customFormat="1" ht="18" customHeight="1" outlineLevel="2">
      <c r="A372" s="15" t="s">
        <v>6</v>
      </c>
      <c r="B372" s="23">
        <v>46.877054109999989</v>
      </c>
      <c r="C372" s="368">
        <v>0</v>
      </c>
      <c r="D372" s="369">
        <v>0</v>
      </c>
      <c r="E372" s="362">
        <v>46.877054109999989</v>
      </c>
      <c r="F372" s="363">
        <v>46.877054109999989</v>
      </c>
      <c r="G372" s="370"/>
      <c r="H372" s="313">
        <f>E372/'[12]Адміністрування НПФ'!E362-1</f>
        <v>0.15784301949413848</v>
      </c>
      <c r="I372" s="314">
        <f>F372/'[12]Адміністрування НПФ'!F362-1</f>
        <v>0.15784301949413848</v>
      </c>
      <c r="J372" s="315">
        <f>E372/'[13]Адміністрування НПФ'!E327-1</f>
        <v>0.44147150573513771</v>
      </c>
      <c r="K372" s="315">
        <f>F372/'[13]Адміністрування НПФ'!F327-1</f>
        <v>0.44147150573513771</v>
      </c>
      <c r="L372" s="43"/>
    </row>
    <row r="373" spans="1:12" s="1" customFormat="1" ht="18" customHeight="1" outlineLevel="2">
      <c r="A373" s="14" t="s">
        <v>3</v>
      </c>
      <c r="B373" s="23">
        <v>22.059307090000001</v>
      </c>
      <c r="C373" s="368">
        <v>0</v>
      </c>
      <c r="D373" s="12">
        <v>7.0059836999999998</v>
      </c>
      <c r="E373" s="362">
        <v>29.065290789999999</v>
      </c>
      <c r="F373" s="363">
        <v>29.065290789999999</v>
      </c>
      <c r="G373" s="156"/>
      <c r="H373" s="313">
        <f>E373/'[12]Адміністрування НПФ'!E363-1</f>
        <v>0</v>
      </c>
      <c r="I373" s="314">
        <f>F373/'[12]Адміністрування НПФ'!F363-1</f>
        <v>0</v>
      </c>
      <c r="J373" s="315">
        <f>E373/'[13]Адміністрування НПФ'!E328-1</f>
        <v>5.1178366039794643E-3</v>
      </c>
      <c r="K373" s="315">
        <f>F373/'[13]Адміністрування НПФ'!F328-1</f>
        <v>-0.20576431018473507</v>
      </c>
      <c r="L373" s="43"/>
    </row>
    <row r="374" spans="1:12" s="1" customFormat="1" ht="18" customHeight="1" outlineLevel="2">
      <c r="A374" s="31" t="s">
        <v>2</v>
      </c>
      <c r="B374" s="12">
        <v>44.675112189999993</v>
      </c>
      <c r="C374" s="12">
        <v>1.9949191100000001</v>
      </c>
      <c r="D374" s="12">
        <v>8.1414453400000006</v>
      </c>
      <c r="E374" s="30">
        <v>54.811476639999995</v>
      </c>
      <c r="F374" s="363">
        <v>54.811476639999995</v>
      </c>
      <c r="G374" s="42"/>
      <c r="H374" s="313">
        <f>E374/'[12]Адміністрування НПФ'!E364-1</f>
        <v>0.10374031567214015</v>
      </c>
      <c r="I374" s="314">
        <f>F374/'[12]Адміністрування НПФ'!F364-1</f>
        <v>0.10374031567214015</v>
      </c>
      <c r="J374" s="315">
        <f>E374/'[13]Адміністрування НПФ'!E329-1</f>
        <v>-2.8262066021784826E-2</v>
      </c>
      <c r="K374" s="315">
        <f>F374/'[13]Адміністрування НПФ'!F329-1</f>
        <v>-2.8262066021784826E-2</v>
      </c>
      <c r="L374" s="43"/>
    </row>
    <row r="375" spans="1:12" s="1" customFormat="1" ht="18" customHeight="1" outlineLevel="2">
      <c r="A375" s="32" t="s">
        <v>4</v>
      </c>
      <c r="B375" s="364">
        <v>51.19393771</v>
      </c>
      <c r="C375" s="364">
        <v>0</v>
      </c>
      <c r="D375" s="364">
        <v>4.2637999999999998</v>
      </c>
      <c r="E375" s="365">
        <v>55.457737710000004</v>
      </c>
      <c r="F375" s="366">
        <v>66.192737710000003</v>
      </c>
      <c r="G375" s="370"/>
      <c r="H375" s="313">
        <f>E375/'[12]Адміністрування НПФ'!E365-1</f>
        <v>0.10280770195235323</v>
      </c>
      <c r="I375" s="314">
        <f>F375/'[12]Адміністрування НПФ'!F365-1</f>
        <v>8.4721982160184561E-2</v>
      </c>
      <c r="J375" s="315">
        <f>E375/'[13]Адміністрування НПФ'!E330-1</f>
        <v>0.32925010679112354</v>
      </c>
      <c r="K375" s="315">
        <f>F375/'[13]Адміністрування НПФ'!F330-1</f>
        <v>0.35824356004053559</v>
      </c>
    </row>
    <row r="376" spans="1:12" s="1" customFormat="1" ht="18" customHeight="1" outlineLevel="2">
      <c r="A376" s="15" t="s">
        <v>78</v>
      </c>
      <c r="B376" s="23">
        <v>328.47268645999998</v>
      </c>
      <c r="C376" s="23">
        <v>42.710473559999997</v>
      </c>
      <c r="D376" s="23">
        <v>10.201811880000003</v>
      </c>
      <c r="E376" s="362">
        <v>381.38497189999993</v>
      </c>
      <c r="F376" s="363">
        <v>381.38497189999993</v>
      </c>
      <c r="G376" s="42"/>
      <c r="H376" s="313">
        <f>E376/'[12]Адміністрування НПФ'!E366-1</f>
        <v>0.25676192063016035</v>
      </c>
      <c r="I376" s="314">
        <f>F376/'[12]Адміністрування НПФ'!F366-1</f>
        <v>0.25676192063016035</v>
      </c>
      <c r="J376" s="315">
        <f>E376/'[13]Адміністрування НПФ'!E331-1</f>
        <v>0.64219609737136074</v>
      </c>
      <c r="K376" s="315">
        <f>F376/'[13]Адміністрування НПФ'!F331-1</f>
        <v>0.64219609737136074</v>
      </c>
    </row>
    <row r="377" spans="1:12" s="1" customFormat="1" ht="18" customHeight="1" outlineLevel="2">
      <c r="A377" s="15" t="s">
        <v>104</v>
      </c>
      <c r="B377" s="368">
        <v>0</v>
      </c>
      <c r="C377" s="368">
        <v>0</v>
      </c>
      <c r="D377" s="368">
        <v>0</v>
      </c>
      <c r="E377" s="379">
        <v>0</v>
      </c>
      <c r="F377" s="380">
        <v>0</v>
      </c>
      <c r="G377" s="127"/>
      <c r="H377" s="313">
        <f>E377/'[12]Адміністрування НПФ'!E367-1</f>
        <v>-1</v>
      </c>
      <c r="I377" s="314">
        <f>F377/'[12]Адміністрування НПФ'!F367-1</f>
        <v>-1</v>
      </c>
      <c r="J377" s="315">
        <f>E377/'[13]Адміністрування НПФ'!E332-1</f>
        <v>-1</v>
      </c>
      <c r="K377" s="315">
        <f>F377/'[13]Адміністрування НПФ'!F332-1</f>
        <v>-1</v>
      </c>
    </row>
    <row r="378" spans="1:12" s="1" customFormat="1" ht="30" customHeight="1" outlineLevel="2">
      <c r="A378" s="15" t="s">
        <v>15</v>
      </c>
      <c r="B378" s="23">
        <v>1521.4354009200006</v>
      </c>
      <c r="C378" s="23">
        <v>218.01821941999995</v>
      </c>
      <c r="D378" s="23">
        <v>95.550902509999986</v>
      </c>
      <c r="E378" s="362">
        <v>1835.0045228500005</v>
      </c>
      <c r="F378" s="363">
        <v>3164.8385228500006</v>
      </c>
      <c r="G378" s="42"/>
      <c r="H378" s="313">
        <f>E378/'[12]Адміністрування НПФ'!E368-1</f>
        <v>5.1179120375635767E-2</v>
      </c>
      <c r="I378" s="314">
        <f>F378/'[12]Адміністрування НПФ'!F368-1</f>
        <v>4.6397793271079735E-2</v>
      </c>
      <c r="J378" s="315">
        <f>E378/'[13]Адміністрування НПФ'!E333-1</f>
        <v>0.17975804871942969</v>
      </c>
      <c r="K378" s="315">
        <f>F378/'[13]Адміністрування НПФ'!F333-1</f>
        <v>0.16550028466257372</v>
      </c>
    </row>
    <row r="379" spans="1:12" s="1" customFormat="1" ht="18" customHeight="1" outlineLevel="2" thickBot="1">
      <c r="A379" s="16" t="s">
        <v>5</v>
      </c>
      <c r="B379" s="37">
        <f>SUM(B375:B378)</f>
        <v>1901.1020250900006</v>
      </c>
      <c r="C379" s="37">
        <f>SUM(C375:C378)</f>
        <v>260.72869297999995</v>
      </c>
      <c r="D379" s="37">
        <f>SUM(D375:D378)</f>
        <v>110.01651438999998</v>
      </c>
      <c r="E379" s="26">
        <f t="shared" ref="E379" si="15">SUM(B379:D379)</f>
        <v>2271.8472324600002</v>
      </c>
      <c r="F379" s="27">
        <f>SUM(F375:F378)</f>
        <v>3612.4162324600006</v>
      </c>
      <c r="G379" s="43"/>
      <c r="H379" s="313">
        <f>E379/'[12]Адміністрування НПФ'!E369-1</f>
        <v>7.1469188977408171E-2</v>
      </c>
      <c r="I379" s="314">
        <f>F379/'[12]Адміністрування НПФ'!F369-1</f>
        <v>5.9393658020613804E-2</v>
      </c>
      <c r="J379" s="315">
        <f>E379/'[13]Адміністрування НПФ'!E334-1</f>
        <v>0.22755079521125587</v>
      </c>
      <c r="K379" s="315">
        <f>F379/'[13]Адміністрування НПФ'!F334-1</f>
        <v>0.19705439341104847</v>
      </c>
    </row>
    <row r="380" spans="1:12" s="1" customFormat="1" ht="18" customHeight="1" outlineLevel="3">
      <c r="A380" s="3" t="s">
        <v>21</v>
      </c>
      <c r="B380" s="6">
        <f>B379/B381</f>
        <v>0.60617460838061954</v>
      </c>
      <c r="C380" s="6">
        <f>C379/C381</f>
        <v>0.59893712350342676</v>
      </c>
      <c r="D380" s="6">
        <f>D379/D381</f>
        <v>0.56340590986025307</v>
      </c>
      <c r="E380" s="6">
        <f>E379/E381</f>
        <v>0.60312108224126293</v>
      </c>
      <c r="F380" s="6">
        <f>F379/F381</f>
        <v>0.56141970295806676</v>
      </c>
      <c r="H380" s="316">
        <f>E380/'[12]Адміністрування НПФ'!E370-1</f>
        <v>2.801222321318475E-2</v>
      </c>
      <c r="I380" s="317">
        <f>F380/'[12]Адміністрування НПФ'!F370-1</f>
        <v>1.7793966247926507E-2</v>
      </c>
      <c r="J380" s="318">
        <f>E380/'[13]Адміністрування НПФ'!E335-1</f>
        <v>3.9082768016623692E-2</v>
      </c>
      <c r="K380" s="318">
        <f>F380/'[13]Адміністрування НПФ'!F335-1</f>
        <v>2.1845726017366562E-2</v>
      </c>
    </row>
    <row r="381" spans="1:12" s="1" customFormat="1" ht="18" customHeight="1" outlineLevel="2" thickBot="1">
      <c r="A381" s="33" t="s">
        <v>18</v>
      </c>
      <c r="B381" s="35">
        <f>SUM(B371:B378)</f>
        <v>3136.2284048300003</v>
      </c>
      <c r="C381" s="35">
        <f>SUM(C371:C378)</f>
        <v>435.31897213999997</v>
      </c>
      <c r="D381" s="35">
        <f>SUM(D371:D378)</f>
        <v>195.27043019000001</v>
      </c>
      <c r="E381" s="35">
        <f>SUM(B381:D381)</f>
        <v>3766.81780716</v>
      </c>
      <c r="F381" s="13">
        <f>SUM(F371:F378)</f>
        <v>6434.4308071599999</v>
      </c>
      <c r="G381" s="117"/>
      <c r="H381" s="319">
        <f>E381/'[12]Адміністрування НПФ'!E371-1</f>
        <v>4.2272810364445856E-2</v>
      </c>
      <c r="I381" s="320">
        <f>F381/'[12]Адміністрування НПФ'!F371-1</f>
        <v>4.087240949761517E-2</v>
      </c>
      <c r="J381" s="321">
        <f>E381/'[13]Адміністрування НПФ'!E336-1</f>
        <v>0.18137922502013537</v>
      </c>
      <c r="K381" s="321">
        <f>F381/'[13]Адміністрування НПФ'!F336-1</f>
        <v>0.17146293509153887</v>
      </c>
    </row>
    <row r="382" spans="1:12" s="46" customFormat="1" ht="18" customHeight="1" outlineLevel="2">
      <c r="A382" s="430" t="s">
        <v>71</v>
      </c>
      <c r="B382" s="430"/>
      <c r="C382" s="430"/>
      <c r="D382" s="430"/>
      <c r="E382" s="430"/>
      <c r="F382" s="430"/>
      <c r="G382" s="1"/>
      <c r="H382" s="44"/>
      <c r="I382" s="44"/>
      <c r="J382" s="44"/>
      <c r="K382" s="44"/>
    </row>
    <row r="383" spans="1:12" s="1" customFormat="1" ht="12.6" customHeight="1" outlineLevel="2"/>
    <row r="384" spans="1:12" s="1" customFormat="1" ht="12.6" customHeight="1" outlineLevel="2"/>
    <row r="385" s="1" customFormat="1" ht="12.6" customHeight="1" outlineLevel="2"/>
    <row r="386" s="1" customFormat="1" ht="12.6" customHeight="1" outlineLevel="2"/>
    <row r="387" s="1" customFormat="1" ht="12.6" customHeight="1" outlineLevel="2"/>
    <row r="388" s="1" customFormat="1" ht="12.6" customHeight="1" outlineLevel="2"/>
    <row r="389" s="1" customFormat="1" ht="12.6" customHeight="1" outlineLevel="2"/>
    <row r="390" s="1" customFormat="1" ht="12.6" customHeight="1" outlineLevel="2"/>
    <row r="391" s="1" customFormat="1" ht="12.6" customHeight="1" outlineLevel="2"/>
    <row r="392" s="1" customFormat="1" ht="12.6" customHeight="1" outlineLevel="2"/>
    <row r="393" s="1" customFormat="1" ht="12.6" customHeight="1" outlineLevel="2"/>
    <row r="394" s="1" customFormat="1" ht="12.6" customHeight="1" outlineLevel="2"/>
    <row r="395" s="1" customFormat="1" ht="12.6" customHeight="1" outlineLevel="2"/>
    <row r="396" s="1" customFormat="1" ht="12.6" customHeight="1" outlineLevel="2"/>
    <row r="397" s="1" customFormat="1" ht="12.6" customHeight="1" outlineLevel="2"/>
    <row r="398" s="1" customFormat="1" ht="12.6" customHeight="1" outlineLevel="2"/>
    <row r="399" s="1" customFormat="1" ht="12.6" customHeight="1" outlineLevel="2"/>
    <row r="400" s="1" customFormat="1" ht="12.6" customHeight="1" outlineLevel="2"/>
    <row r="401" spans="5:5" s="1" customFormat="1" ht="12.6" customHeight="1" outlineLevel="2"/>
    <row r="402" spans="5:5" s="1" customFormat="1" ht="12.6" customHeight="1" outlineLevel="2"/>
    <row r="403" spans="5:5" s="1" customFormat="1" ht="12.6" customHeight="1" outlineLevel="2"/>
    <row r="404" spans="5:5" s="1" customFormat="1" ht="12.6" customHeight="1" outlineLevel="2"/>
    <row r="405" spans="5:5" s="1" customFormat="1" ht="12.6" customHeight="1" outlineLevel="2"/>
    <row r="406" spans="5:5" s="1" customFormat="1" ht="12.6" customHeight="1" outlineLevel="2"/>
    <row r="407" spans="5:5" s="1" customFormat="1" ht="12.6" customHeight="1" outlineLevel="2"/>
    <row r="408" spans="5:5" s="1" customFormat="1" ht="12.6" customHeight="1" outlineLevel="2"/>
    <row r="409" spans="5:5" s="1" customFormat="1" ht="12.6" customHeight="1" outlineLevel="2"/>
    <row r="410" spans="5:5" s="1" customFormat="1" ht="12.6" customHeight="1" outlineLevel="2"/>
    <row r="411" spans="5:5" s="1" customFormat="1" ht="12.6" customHeight="1" outlineLevel="2"/>
    <row r="412" spans="5:5" s="1" customFormat="1" outlineLevel="2">
      <c r="E412" s="2"/>
    </row>
    <row r="413" spans="5:5" s="1" customFormat="1" outlineLevel="2"/>
    <row r="414" spans="5:5" s="1" customFormat="1" outlineLevel="2"/>
    <row r="415" spans="5:5" s="1" customFormat="1" outlineLevel="2"/>
    <row r="416" spans="5:5" s="1" customFormat="1" outlineLevel="2"/>
    <row r="417" s="1" customFormat="1" outlineLevel="2"/>
    <row r="418" s="1" customFormat="1" outlineLevel="2"/>
    <row r="419" s="1" customFormat="1" outlineLevel="2"/>
    <row r="420" s="1" customFormat="1" outlineLevel="2"/>
    <row r="421" s="1" customFormat="1" outlineLevel="2"/>
    <row r="422" s="1" customFormat="1" outlineLevel="2"/>
    <row r="423" s="1" customFormat="1" outlineLevel="2"/>
    <row r="424" s="1" customFormat="1" outlineLevel="2"/>
    <row r="425" s="1" customFormat="1" outlineLevel="2"/>
    <row r="426" s="1" customFormat="1" outlineLevel="2"/>
    <row r="427" s="1" customFormat="1" outlineLevel="2"/>
    <row r="428" s="1" customFormat="1" outlineLevel="2"/>
    <row r="429" s="1" customFormat="1" outlineLevel="2"/>
    <row r="430" s="1" customFormat="1" outlineLevel="2"/>
    <row r="431" s="1" customFormat="1" outlineLevel="2"/>
    <row r="432" s="1" customFormat="1" outlineLevel="2"/>
    <row r="433" outlineLevel="1"/>
  </sheetData>
  <mergeCells count="88">
    <mergeCell ref="A333:XFD333"/>
    <mergeCell ref="A340:G340"/>
    <mergeCell ref="J369:K369"/>
    <mergeCell ref="A369:A370"/>
    <mergeCell ref="B369:B370"/>
    <mergeCell ref="C369:C370"/>
    <mergeCell ref="D369:D370"/>
    <mergeCell ref="E369:E370"/>
    <mergeCell ref="F369:F370"/>
    <mergeCell ref="A368:XFD368"/>
    <mergeCell ref="A297:F297"/>
    <mergeCell ref="B246:D246"/>
    <mergeCell ref="E246:G246"/>
    <mergeCell ref="B247:D247"/>
    <mergeCell ref="E247:G247"/>
    <mergeCell ref="A265:G265"/>
    <mergeCell ref="B263:D263"/>
    <mergeCell ref="E263:G263"/>
    <mergeCell ref="E250:G250"/>
    <mergeCell ref="B253:D253"/>
    <mergeCell ref="E253:G253"/>
    <mergeCell ref="E257:G257"/>
    <mergeCell ref="B257:D257"/>
    <mergeCell ref="B259:D259"/>
    <mergeCell ref="E259:G259"/>
    <mergeCell ref="A240:E240"/>
    <mergeCell ref="E245:G245"/>
    <mergeCell ref="A127:D127"/>
    <mergeCell ref="A150:L150"/>
    <mergeCell ref="A382:F382"/>
    <mergeCell ref="A299:H299"/>
    <mergeCell ref="A267:XFD267"/>
    <mergeCell ref="A269:F269"/>
    <mergeCell ref="H269:O269"/>
    <mergeCell ref="A275:XFD275"/>
    <mergeCell ref="A290:F290"/>
    <mergeCell ref="A296:XFD296"/>
    <mergeCell ref="A298:XFD298"/>
    <mergeCell ref="H369:I369"/>
    <mergeCell ref="A332:XFD332"/>
    <mergeCell ref="A367:XFD367"/>
    <mergeCell ref="A1:XFD1"/>
    <mergeCell ref="A2:XFD2"/>
    <mergeCell ref="A3:XFD3"/>
    <mergeCell ref="A45:XFD45"/>
    <mergeCell ref="A87:XFD87"/>
    <mergeCell ref="A24:L24"/>
    <mergeCell ref="A85:E85"/>
    <mergeCell ref="A86:XFD86"/>
    <mergeCell ref="A44:XFD44"/>
    <mergeCell ref="A215:E215"/>
    <mergeCell ref="A129:XFD129"/>
    <mergeCell ref="A189:E189"/>
    <mergeCell ref="A194:XFD194"/>
    <mergeCell ref="A128:XFD128"/>
    <mergeCell ref="A244:XFD244"/>
    <mergeCell ref="B245:D245"/>
    <mergeCell ref="B251:D251"/>
    <mergeCell ref="E251:G251"/>
    <mergeCell ref="B252:D252"/>
    <mergeCell ref="E252:G252"/>
    <mergeCell ref="B250:D250"/>
    <mergeCell ref="B248:D248"/>
    <mergeCell ref="E248:G248"/>
    <mergeCell ref="B249:D249"/>
    <mergeCell ref="E249:G249"/>
    <mergeCell ref="A289:XFD289"/>
    <mergeCell ref="B255:D255"/>
    <mergeCell ref="E255:G255"/>
    <mergeCell ref="B256:D256"/>
    <mergeCell ref="E256:G256"/>
    <mergeCell ref="A268:XFD268"/>
    <mergeCell ref="A266:XFD266"/>
    <mergeCell ref="B264:D264"/>
    <mergeCell ref="E264:G264"/>
    <mergeCell ref="B258:D258"/>
    <mergeCell ref="E258:G258"/>
    <mergeCell ref="B260:D260"/>
    <mergeCell ref="E260:G260"/>
    <mergeCell ref="A276:F276"/>
    <mergeCell ref="A282:XFD282"/>
    <mergeCell ref="B262:D262"/>
    <mergeCell ref="B261:D261"/>
    <mergeCell ref="E261:G261"/>
    <mergeCell ref="B254:D254"/>
    <mergeCell ref="E254:G254"/>
    <mergeCell ref="A283:F283"/>
    <mergeCell ref="E262:G262"/>
  </mergeCells>
  <conditionalFormatting sqref="A3 C88:D88">
    <cfRule type="cellIs" dxfId="13" priority="27" stopIfTrue="1" operator="lessThan">
      <formula>0</formula>
    </cfRule>
  </conditionalFormatting>
  <conditionalFormatting sqref="A45">
    <cfRule type="cellIs" dxfId="12" priority="26" stopIfTrue="1" operator="lessThan">
      <formula>0</formula>
    </cfRule>
  </conditionalFormatting>
  <conditionalFormatting sqref="A87">
    <cfRule type="cellIs" dxfId="11" priority="23" stopIfTrue="1" operator="lessThan">
      <formula>0</formula>
    </cfRule>
  </conditionalFormatting>
  <conditionalFormatting sqref="A129">
    <cfRule type="cellIs" dxfId="10" priority="22" stopIfTrue="1" operator="lessThan">
      <formula>0</formula>
    </cfRule>
  </conditionalFormatting>
  <conditionalFormatting sqref="A194">
    <cfRule type="cellIs" dxfId="9" priority="20" stopIfTrue="1" operator="lessThan">
      <formula>0</formula>
    </cfRule>
  </conditionalFormatting>
  <conditionalFormatting sqref="A244">
    <cfRule type="cellIs" dxfId="8" priority="19" stopIfTrue="1" operator="lessThan">
      <formula>0</formula>
    </cfRule>
  </conditionalFormatting>
  <conditionalFormatting sqref="C46:E46">
    <cfRule type="cellIs" dxfId="7" priority="25" stopIfTrue="1" operator="lessThan">
      <formula>0</formula>
    </cfRule>
  </conditionalFormatting>
  <conditionalFormatting sqref="C170:E170">
    <cfRule type="cellIs" dxfId="6" priority="13" stopIfTrue="1" operator="lessThan">
      <formula>0</formula>
    </cfRule>
  </conditionalFormatting>
  <conditionalFormatting sqref="C195:E195">
    <cfRule type="cellIs" dxfId="5" priority="21" stopIfTrue="1" operator="lessThan">
      <formula>0</formula>
    </cfRule>
  </conditionalFormatting>
  <conditionalFormatting sqref="C221:E221">
    <cfRule type="cellIs" dxfId="4" priority="4" stopIfTrue="1" operator="lessThan">
      <formula>0</formula>
    </cfRule>
  </conditionalFormatting>
  <conditionalFormatting sqref="C4:L4">
    <cfRule type="cellIs" dxfId="3" priority="24" stopIfTrue="1" operator="lessThan">
      <formula>0</formula>
    </cfRule>
  </conditionalFormatting>
  <conditionalFormatting sqref="C130:L130">
    <cfRule type="cellIs" dxfId="2" priority="17" stopIfTrue="1" operator="lessThan">
      <formula>0</formula>
    </cfRule>
  </conditionalFormatting>
  <conditionalFormatting sqref="H371:K381">
    <cfRule type="cellIs" dxfId="1" priority="1" operator="lessThan">
      <formula>0</formula>
    </cfRule>
  </conditionalFormatting>
  <conditionalFormatting sqref="H271:O274">
    <cfRule type="cellIs" dxfId="0" priority="3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2025-12-30T17:06:22Z</dcterms:modified>
</cp:coreProperties>
</file>