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EC96F3DB-2324-40DF-A80C-F56F2B914F3A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НПФ в управлінні" sheetId="47" r:id="rId1"/>
    <sheet name="Адміністрування НПФ" sheetId="48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a11" localSheetId="1" hidden="1">{#N/A,#N/A,FALSE,"т02бд"}</definedName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1" hidden="1">{#N/A,#N/A,FALSE,"т04"}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1" hidden="1">{#N/A,#N/A,FALSE,"т02бд"}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1" hidden="1">{#N/A,#N/A,FALSE,"т04"}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1" hidden="1">{#N/A,#N/A,FALSE,"т02бд"}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1" hidden="1">{#N/A,#N/A,FALSE,"т04"}</definedName>
    <definedName name="________________t06" localSheetId="0" hidden="1">{#N/A,#N/A,FALSE,"т04"}</definedName>
    <definedName name="________________t06" hidden="1">{#N/A,#N/A,FALSE,"т04"}</definedName>
    <definedName name="______________a11" localSheetId="1" hidden="1">{#N/A,#N/A,FALSE,"т02бд"}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1" hidden="1">{#N/A,#N/A,FALSE,"т04"}</definedName>
    <definedName name="______________t06" localSheetId="0" hidden="1">{#N/A,#N/A,FALSE,"т04"}</definedName>
    <definedName name="______________t06" hidden="1">{#N/A,#N/A,FALSE,"т04"}</definedName>
    <definedName name="____________a11" localSheetId="1" hidden="1">{#N/A,#N/A,FALSE,"т02бд"}</definedName>
    <definedName name="____________a11" localSheetId="0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0" hidden="1">{#N/A,#N/A,FALSE,"т04"}</definedName>
    <definedName name="____________t06" hidden="1">{#N/A,#N/A,FALSE,"т04"}</definedName>
    <definedName name="___________a11" localSheetId="1" hidden="1">{#N/A,#N/A,FALSE,"т02бд"}</definedName>
    <definedName name="___________a11" localSheetId="0" hidden="1">{#N/A,#N/A,FALSE,"т02бд"}</definedName>
    <definedName name="___________a11" hidden="1">{#N/A,#N/A,FALSE,"т02бд"}</definedName>
    <definedName name="___________t06" localSheetId="1" hidden="1">{#N/A,#N/A,FALSE,"т04"}</definedName>
    <definedName name="___________t06" localSheetId="0" hidden="1">{#N/A,#N/A,FALSE,"т04"}</definedName>
    <definedName name="___________t06" hidden="1">{#N/A,#N/A,FALSE,"т04"}</definedName>
    <definedName name="__________a11" localSheetId="1" hidden="1">{#N/A,#N/A,FALSE,"т02бд"}</definedName>
    <definedName name="__________a11" localSheetId="0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0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0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0" hidden="1">{#N/A,#N/A,FALSE,"т04"}</definedName>
    <definedName name="________t06" hidden="1">{#N/A,#N/A,FALSE,"т04"}</definedName>
    <definedName name="_______a11" localSheetId="1" hidden="1">{#N/A,#N/A,FALSE,"т02бд"}</definedName>
    <definedName name="_______a11" localSheetId="0" hidden="1">{#N/A,#N/A,FALSE,"т02бд"}</definedName>
    <definedName name="_______a11" hidden="1">{#N/A,#N/A,FALSE,"т02бд"}</definedName>
    <definedName name="_______t06" localSheetId="1" hidden="1">{#N/A,#N/A,FALSE,"т04"}</definedName>
    <definedName name="_______t06" localSheetId="0" hidden="1">{#N/A,#N/A,FALSE,"т04"}</definedName>
    <definedName name="_______t06" hidden="1">{#N/A,#N/A,FALSE,"т04"}</definedName>
    <definedName name="______a11" localSheetId="1" hidden="1">{#N/A,#N/A,FALSE,"т02бд"}</definedName>
    <definedName name="______a11" localSheetId="0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0" hidden="1">{#N/A,#N/A,FALSE,"т04"}</definedName>
    <definedName name="______t06" hidden="1">{#N/A,#N/A,FALSE,"т04"}</definedName>
    <definedName name="____a11" localSheetId="1" hidden="1">{#N/A,#N/A,FALSE,"т02бд"}</definedName>
    <definedName name="____a11" localSheetId="0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0" hidden="1">{#N/A,#N/A,FALSE,"т04"}</definedName>
    <definedName name="____t06" hidden="1">{#N/A,#N/A,FALSE,"т04"}</definedName>
    <definedName name="___a11" localSheetId="1" hidden="1">{#N/A,#N/A,FALSE,"т02бд"}</definedName>
    <definedName name="___a11" localSheetId="0" hidden="1">{#N/A,#N/A,FALSE,"т02бд"}</definedName>
    <definedName name="___a11" hidden="1">{#N/A,#N/A,FALSE,"т02бд"}</definedName>
    <definedName name="___t06" localSheetId="1" hidden="1">{#N/A,#N/A,FALSE,"т04"}</definedName>
    <definedName name="___t06" localSheetId="0" hidden="1">{#N/A,#N/A,FALSE,"т04"}</definedName>
    <definedName name="___t06" hidden="1">{#N/A,#N/A,FALSE,"т04"}</definedName>
    <definedName name="__a11" localSheetId="1" hidden="1">{#N/A,#N/A,FALSE,"т02бд"}</definedName>
    <definedName name="__a11" localSheetId="0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0" hidden="1">{#N/A,#N/A,FALSE,"т04"}</definedName>
    <definedName name="__t06" hidden="1">{#N/A,#N/A,FALSE,"т04"}</definedName>
    <definedName name="_18_Лют_09" localSheetId="1">#REF!</definedName>
    <definedName name="_18_Лют_09" localSheetId="0">#REF!</definedName>
    <definedName name="_18_Лют_09">#REF!</definedName>
    <definedName name="_19_Лют_09" localSheetId="1">#REF!</definedName>
    <definedName name="_19_Лют_09" localSheetId="0">#REF!</definedName>
    <definedName name="_19_Лют_09">#REF!</definedName>
    <definedName name="_19_Лют_09_ВЧА" localSheetId="1">#REF!</definedName>
    <definedName name="_19_Лют_09_ВЧА" localSheetId="0">#REF!</definedName>
    <definedName name="_19_Лют_09_ВЧА">#REF!</definedName>
    <definedName name="_a11" localSheetId="1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1" hidden="1">{#N/A,#N/A,FALSE,"т04"}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1">[2]табл1!#REF!</definedName>
    <definedName name="cevv" localSheetId="0">[3]табл1!#REF!</definedName>
    <definedName name="cevv">[2]табл1!#REF!</definedName>
    <definedName name="d" localSheetId="1" hidden="1">{#N/A,#N/A,FALSE,"т02бд"}</definedName>
    <definedName name="d" localSheetId="0" hidden="1">{#N/A,#N/A,FALSE,"т02бд"}</definedName>
    <definedName name="d" hidden="1">{#N/A,#N/A,FALSE,"т02бд"}</definedName>
    <definedName name="ic" localSheetId="1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1" hidden="1">{#N/A,#N/A,FALSE,"т02бд"}</definedName>
    <definedName name="q" localSheetId="0" hidden="1">{#N/A,#N/A,FALSE,"т02бд"}</definedName>
    <definedName name="q" hidden="1">{#N/A,#N/A,FALSE,"т02бд"}</definedName>
    <definedName name="tt" localSheetId="1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0" hidden="1">{#N/A,#N/A,FALSE,"т02бд"}</definedName>
    <definedName name="ven_vcha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0">#REF!</definedName>
    <definedName name="_xlnm.Database">#REF!</definedName>
    <definedName name="ГЦ" localSheetId="1" hidden="1">{#N/A,#N/A,FALSE,"т02бд"}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1" hidden="1">{#N/A,#N/A,FALSE,"т02бд"}</definedName>
    <definedName name="ее" localSheetId="0" hidden="1">{#N/A,#N/A,FALSE,"т02бд"}</definedName>
    <definedName name="ее" hidden="1">{#N/A,#N/A,FALSE,"т02бд"}</definedName>
    <definedName name="збз1998" localSheetId="1">#REF!</definedName>
    <definedName name="збз1998" localSheetId="0">#REF!</definedName>
    <definedName name="збз1998">#REF!</definedName>
    <definedName name="ии" localSheetId="1" hidden="1">{#N/A,#N/A,FALSE,"т02бд"}</definedName>
    <definedName name="ии" localSheetId="0" hidden="1">{#N/A,#N/A,FALSE,"т02бд"}</definedName>
    <definedName name="ии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1" hidden="1">{#N/A,#N/A,FALSE,"т02бд"}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0">#REF!</definedName>
    <definedName name="т01">#REF!</definedName>
    <definedName name="т05" localSheetId="1" hidden="1">{#N/A,#N/A,FALSE,"т04"}</definedName>
    <definedName name="т05" localSheetId="0" hidden="1">{#N/A,#N/A,FALSE,"т04"}</definedName>
    <definedName name="т05" hidden="1">{#N/A,#N/A,FALSE,"т04"}</definedName>
    <definedName name="т06" localSheetId="1">#REF!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0">#REF!</definedName>
    <definedName name="т17.4">#REF!</definedName>
    <definedName name="т17.4.1999" localSheetId="1">#REF!</definedName>
    <definedName name="т17.4.1999" localSheetId="0">#REF!</definedName>
    <definedName name="т17.4.1999">#REF!</definedName>
    <definedName name="т17.4.2001" localSheetId="1">#REF!</definedName>
    <definedName name="т17.4.2001" localSheetId="0">#REF!</definedName>
    <definedName name="т17.4.2001">#REF!</definedName>
    <definedName name="т17.5" localSheetId="1">#REF!</definedName>
    <definedName name="т17.5" localSheetId="0">#REF!</definedName>
    <definedName name="т17.5">#REF!</definedName>
    <definedName name="т17.5.2001" localSheetId="1">#REF!</definedName>
    <definedName name="т17.5.2001" localSheetId="0">#REF!</definedName>
    <definedName name="т17.5.2001">#REF!</definedName>
    <definedName name="т17.7" localSheetId="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1" hidden="1">{#N/A,#N/A,FALSE,"т02бд"}</definedName>
    <definedName name="ц" localSheetId="0" hidden="1">{#N/A,#N/A,FALSE,"т02бд"}</definedName>
    <definedName name="ц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8" i="48" l="1"/>
  <c r="I347" i="48"/>
  <c r="H348" i="48"/>
  <c r="H347" i="48"/>
  <c r="J271" i="48" l="1"/>
  <c r="K275" i="48"/>
  <c r="J275" i="48"/>
  <c r="I271" i="48"/>
  <c r="H271" i="48"/>
  <c r="I275" i="48"/>
  <c r="H275" i="48"/>
  <c r="N49" i="47" l="1"/>
  <c r="J31" i="47"/>
  <c r="N284" i="48" l="1"/>
  <c r="O284" i="48" s="1"/>
  <c r="N283" i="48"/>
  <c r="O283" i="48" s="1"/>
  <c r="O282" i="48"/>
  <c r="N282" i="48"/>
  <c r="J284" i="48"/>
  <c r="K284" i="48" s="1"/>
  <c r="J283" i="48"/>
  <c r="K283" i="48" s="1"/>
  <c r="J282" i="48"/>
  <c r="K282" i="48" s="1"/>
  <c r="H282" i="48"/>
  <c r="L275" i="48"/>
  <c r="K386" i="48"/>
  <c r="J386" i="48"/>
  <c r="K385" i="48"/>
  <c r="J385" i="48"/>
  <c r="K384" i="48"/>
  <c r="J384" i="48"/>
  <c r="K383" i="48"/>
  <c r="J383" i="48"/>
  <c r="K382" i="48"/>
  <c r="J382" i="48"/>
  <c r="K381" i="48"/>
  <c r="J381" i="48"/>
  <c r="K380" i="48"/>
  <c r="J380" i="48"/>
  <c r="K379" i="48"/>
  <c r="J379" i="48"/>
  <c r="I386" i="48" l="1"/>
  <c r="H386" i="48"/>
  <c r="I384" i="48"/>
  <c r="H384" i="48"/>
  <c r="I383" i="48"/>
  <c r="H383" i="48"/>
  <c r="I382" i="48"/>
  <c r="H382" i="48"/>
  <c r="I381" i="48"/>
  <c r="H381" i="48"/>
  <c r="I380" i="48"/>
  <c r="H380" i="48"/>
  <c r="I379" i="48"/>
  <c r="H379" i="48"/>
  <c r="F292" i="48" l="1"/>
  <c r="E292" i="48"/>
  <c r="D292" i="48"/>
  <c r="C292" i="48"/>
  <c r="B292" i="48"/>
  <c r="K271" i="48"/>
  <c r="S46" i="47"/>
  <c r="R49" i="47"/>
  <c r="Q49" i="47"/>
  <c r="R47" i="47"/>
  <c r="Q47" i="47"/>
  <c r="R46" i="47"/>
  <c r="Q46" i="47"/>
  <c r="R45" i="47"/>
  <c r="Q45" i="47"/>
  <c r="N46" i="47"/>
  <c r="S45" i="47"/>
  <c r="G48" i="47"/>
  <c r="G50" i="47" s="1"/>
  <c r="F48" i="47"/>
  <c r="F50" i="47" s="1"/>
  <c r="E48" i="47"/>
  <c r="E50" i="47" s="1"/>
  <c r="D48" i="47"/>
  <c r="D50" i="47" s="1"/>
  <c r="C48" i="47"/>
  <c r="C50" i="47" s="1"/>
  <c r="B48" i="47"/>
  <c r="B50" i="47" s="1"/>
  <c r="K48" i="47"/>
  <c r="K50" i="47" s="1"/>
  <c r="J48" i="47"/>
  <c r="J50" i="47" s="1"/>
  <c r="I48" i="47"/>
  <c r="I50" i="47" s="1"/>
  <c r="H48" i="47"/>
  <c r="H50" i="47" s="1"/>
  <c r="J38" i="47"/>
  <c r="I38" i="47"/>
  <c r="H38" i="47"/>
  <c r="J37" i="47"/>
  <c r="I37" i="47"/>
  <c r="H37" i="47"/>
  <c r="J36" i="47"/>
  <c r="I36" i="47"/>
  <c r="H36" i="47"/>
  <c r="G39" i="47"/>
  <c r="F39" i="47"/>
  <c r="E39" i="47"/>
  <c r="I30" i="47"/>
  <c r="H28" i="47"/>
  <c r="J30" i="47"/>
  <c r="J29" i="47"/>
  <c r="J28" i="47"/>
  <c r="D39" i="47"/>
  <c r="C39" i="47"/>
  <c r="B39" i="47"/>
  <c r="L271" i="48" l="1"/>
  <c r="I39" i="47"/>
  <c r="J39" i="47"/>
  <c r="H39" i="47"/>
  <c r="L348" i="48" l="1"/>
  <c r="F126" i="48" l="1"/>
  <c r="I28" i="47" l="1"/>
  <c r="K348" i="48" l="1"/>
  <c r="L48" i="47" l="1"/>
  <c r="Q48" i="47" l="1"/>
  <c r="R48" i="47"/>
  <c r="C24" i="47"/>
  <c r="D24" i="47" s="1"/>
  <c r="O48" i="47"/>
  <c r="P47" i="47"/>
  <c r="O45" i="47"/>
  <c r="H284" i="48" l="1"/>
  <c r="L282" i="48"/>
  <c r="F299" i="48"/>
  <c r="E299" i="48"/>
  <c r="D299" i="48"/>
  <c r="C299" i="48"/>
  <c r="B299" i="48"/>
  <c r="P45" i="47"/>
  <c r="N47" i="47"/>
  <c r="N45" i="47"/>
  <c r="H31" i="47"/>
  <c r="H30" i="47"/>
  <c r="H29" i="47"/>
  <c r="L347" i="48" l="1"/>
  <c r="K347" i="48"/>
  <c r="J347" i="48"/>
  <c r="J348" i="48"/>
  <c r="N48" i="47" l="1"/>
  <c r="B195" i="48" l="1"/>
  <c r="F195" i="48" l="1"/>
  <c r="G195" i="48"/>
  <c r="B131" i="48"/>
  <c r="F132" i="48" s="1"/>
  <c r="B87" i="48"/>
  <c r="B67" i="48"/>
  <c r="G88" i="48" l="1"/>
  <c r="G87" i="48"/>
  <c r="F87" i="48"/>
  <c r="F88" i="48"/>
  <c r="E132" i="48"/>
  <c r="E131" i="48"/>
  <c r="F131" i="48"/>
  <c r="P49" i="47"/>
  <c r="I31" i="47"/>
  <c r="B240" i="48" l="1"/>
  <c r="B214" i="48"/>
  <c r="B187" i="48"/>
  <c r="D147" i="48"/>
  <c r="C147" i="48"/>
  <c r="B147" i="48" l="1"/>
  <c r="B389" i="48" l="1"/>
  <c r="I29" i="47" l="1"/>
  <c r="M48" i="47" l="1"/>
  <c r="P48" i="47" l="1"/>
  <c r="B235" i="48"/>
  <c r="B209" i="48"/>
  <c r="B182" i="48"/>
  <c r="D142" i="48"/>
  <c r="C142" i="48"/>
  <c r="B142" i="48" l="1"/>
  <c r="O49" i="47"/>
  <c r="O47" i="47"/>
  <c r="P46" i="47"/>
  <c r="O46" i="47"/>
  <c r="L284" i="48" l="1"/>
  <c r="M284" i="48" s="1"/>
  <c r="L283" i="48"/>
  <c r="M283" i="48" s="1"/>
  <c r="M282" i="48"/>
  <c r="I284" i="48"/>
  <c r="H283" i="48"/>
  <c r="I283" i="48" s="1"/>
  <c r="I282" i="48"/>
  <c r="C389" i="48" l="1"/>
  <c r="D24" i="48"/>
  <c r="C24" i="48"/>
  <c r="G347" i="48"/>
  <c r="B24" i="48" l="1"/>
  <c r="N24" i="48" l="1"/>
  <c r="M24" i="48"/>
  <c r="D9" i="48"/>
  <c r="C9" i="48"/>
  <c r="B9" i="48" l="1"/>
  <c r="D138" i="48" l="1"/>
  <c r="C138" i="48"/>
  <c r="B138" i="48" l="1"/>
  <c r="D137" i="48" l="1"/>
  <c r="C137" i="48"/>
  <c r="B50" i="48"/>
  <c r="B137" i="48" l="1"/>
  <c r="E285" i="48" l="1"/>
  <c r="D285" i="48"/>
  <c r="C285" i="48"/>
  <c r="N285" i="48" s="1"/>
  <c r="O285" i="48" s="1"/>
  <c r="L285" i="48" l="1"/>
  <c r="M285" i="48" s="1"/>
  <c r="B285" i="48"/>
  <c r="J285" i="48" s="1"/>
  <c r="K285" i="48" s="1"/>
  <c r="F285" i="48"/>
  <c r="B387" i="48"/>
  <c r="C387" i="48"/>
  <c r="C388" i="48" s="1"/>
  <c r="D387" i="48"/>
  <c r="F387" i="48"/>
  <c r="D389" i="48"/>
  <c r="F389" i="48"/>
  <c r="K389" i="48" l="1"/>
  <c r="I389" i="48"/>
  <c r="K387" i="48"/>
  <c r="I387" i="48"/>
  <c r="H285" i="48"/>
  <c r="I285" i="48" s="1"/>
  <c r="B388" i="48"/>
  <c r="L50" i="47"/>
  <c r="F388" i="48"/>
  <c r="D388" i="48"/>
  <c r="E387" i="48"/>
  <c r="E389" i="48"/>
  <c r="K388" i="48" l="1"/>
  <c r="I388" i="48"/>
  <c r="J389" i="48"/>
  <c r="H389" i="48"/>
  <c r="J387" i="48"/>
  <c r="H387" i="48"/>
  <c r="Q50" i="47"/>
  <c r="R50" i="47"/>
  <c r="O50" i="47"/>
  <c r="N50" i="47"/>
  <c r="P50" i="47"/>
  <c r="E388" i="48"/>
  <c r="J388" i="48" l="1"/>
  <c r="H388" i="48"/>
  <c r="B248" i="48"/>
  <c r="G248" i="48" s="1"/>
  <c r="B222" i="48"/>
  <c r="G222" i="48" l="1"/>
  <c r="F222" i="48"/>
  <c r="F248" i="48"/>
  <c r="G249" i="48"/>
  <c r="F249" i="48"/>
  <c r="D155" i="48"/>
  <c r="C155" i="48"/>
  <c r="B112" i="48"/>
  <c r="B68" i="48"/>
  <c r="D136" i="48"/>
  <c r="C136" i="48"/>
  <c r="B48" i="48"/>
  <c r="D5" i="48"/>
  <c r="C5" i="48"/>
  <c r="B155" i="48" l="1"/>
  <c r="B5" i="48"/>
  <c r="B136" i="48"/>
  <c r="N155" i="48" l="1"/>
  <c r="M155" i="48"/>
  <c r="S47" i="47"/>
  <c r="M50" i="47" l="1"/>
  <c r="S50" i="47" s="1"/>
  <c r="S48" i="47"/>
</calcChain>
</file>

<file path=xl/sharedStrings.xml><?xml version="1.0" encoding="utf-8"?>
<sst xmlns="http://schemas.openxmlformats.org/spreadsheetml/2006/main" count="329" uniqueCount="136">
  <si>
    <t>Всього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</si>
  <si>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</si>
  <si>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</si>
  <si>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</si>
  <si>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</si>
  <si>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</si>
  <si>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</si>
  <si>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</si>
  <si>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</si>
  <si>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</si>
  <si>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</si>
  <si>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</si>
  <si>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Кількість НПФ, щодо яких подано звітність</t>
  </si>
  <si>
    <t>Актив / Вид НПФ</t>
  </si>
  <si>
    <t>Кількість КУА, що мають активи НПФ в управлінні</t>
  </si>
  <si>
    <t>Облігації державні (у т. ч. ОВДП)</t>
  </si>
  <si>
    <t xml:space="preserve"> </t>
  </si>
  <si>
    <t>Дата</t>
  </si>
  <si>
    <t>Разом</t>
  </si>
  <si>
    <t>Усі НПФ (без КНПФ НБУ)</t>
  </si>
  <si>
    <t>Усі НПФ (із КНПФ НБУ)*</t>
  </si>
  <si>
    <t>частка ЦП</t>
  </si>
  <si>
    <t>КНПФ НБУ</t>
  </si>
  <si>
    <t>Активи, млн грн</t>
  </si>
  <si>
    <t>(млн грн)</t>
  </si>
  <si>
    <t>Всього*</t>
  </si>
  <si>
    <t>Разом**</t>
  </si>
  <si>
    <t>Кількість учасників НПФ*</t>
  </si>
  <si>
    <t>Всього, осіб</t>
  </si>
  <si>
    <t>жінок</t>
  </si>
  <si>
    <t>чоловіків</t>
  </si>
  <si>
    <t>жінок віком до 25 років включно</t>
  </si>
  <si>
    <t>жінок віком від 25 до 50 років включно</t>
  </si>
  <si>
    <t>жінок віком від 50 до 60 років включно</t>
  </si>
  <si>
    <t>жінок віком понад 60 років</t>
  </si>
  <si>
    <t>чоловіків віком до 25 років включно</t>
  </si>
  <si>
    <t>чоловіків віком від 25 до 50 років включно</t>
  </si>
  <si>
    <t>чоловіків віком від 50 до 60 років включно</t>
  </si>
  <si>
    <t>чоловіків віком понад 60 років</t>
  </si>
  <si>
    <t>Дата / Період</t>
  </si>
  <si>
    <t>Кількість укладених пенсійних контрактів, шт.</t>
  </si>
  <si>
    <t>3 кв. 2020</t>
  </si>
  <si>
    <t>Кількість вкладників НПФ, осіб</t>
  </si>
  <si>
    <t>юридичних осіб та ФОП</t>
  </si>
  <si>
    <t>фізичних осіб</t>
  </si>
  <si>
    <t>Період</t>
  </si>
  <si>
    <t>на визначений строк</t>
  </si>
  <si>
    <t xml:space="preserve"> одноразові</t>
  </si>
  <si>
    <t>перераховані до банку, страховика, іншого НПФ</t>
  </si>
  <si>
    <t>Кількість укладених пенсійних контрактів*</t>
  </si>
  <si>
    <t>4 кв. 2020</t>
  </si>
  <si>
    <t>Кількість вкладників НПФ*</t>
  </si>
  <si>
    <t>Пенсійні внески*</t>
  </si>
  <si>
    <t>Пенсійні виплати*</t>
  </si>
  <si>
    <t>Вартість активів НПФ в управлінні</t>
  </si>
  <si>
    <t>Кількість НПФ в управлінні*</t>
  </si>
  <si>
    <t>Загальна сума пенсійних коштів на індивідуальних пенсійних рахунках учасників - Сукупна ЧВА фондів, млн грн</t>
  </si>
  <si>
    <t>від юридичних осіб</t>
  </si>
  <si>
    <t>від ФОПів</t>
  </si>
  <si>
    <t>Пенсійні внески всього, млн грн</t>
  </si>
  <si>
    <t>від фізичних осіб (у т. ч. переведені до фонду)</t>
  </si>
  <si>
    <t>Пенсійні виплати всього, млн грн</t>
  </si>
  <si>
    <t>н.д.</t>
  </si>
  <si>
    <t>із вкладниками - фізичними особами (крім ФОП)</t>
  </si>
  <si>
    <t>із вкладниками - ФОП</t>
  </si>
  <si>
    <t>із вкладниками - юридичними особами</t>
  </si>
  <si>
    <t>* Без урахування корпоративного пенсійного фонду НБУ.</t>
  </si>
  <si>
    <t>1 кв. 2021</t>
  </si>
  <si>
    <t>Пенсійні активи, інвестиційний прибуток*</t>
  </si>
  <si>
    <t>Сума прибутку (збитку) від інвестування активів пенсійних фондів, млн грн</t>
  </si>
  <si>
    <t>н.д</t>
  </si>
  <si>
    <t>** За даними звітів АНПФ щодо НПФ та даними КНПФ НБУ.</t>
  </si>
  <si>
    <t>Структура активів НПФ*</t>
  </si>
  <si>
    <t>Агрегований портфель активів НПФ (із КНПФ НБУ)*</t>
  </si>
  <si>
    <t>Агрегований портфель активів НПФ (без КНПФ НБУ)</t>
  </si>
  <si>
    <t>2 кв. 2021</t>
  </si>
  <si>
    <t>Всього, млн грн</t>
  </si>
  <si>
    <t>3 кв. 2021</t>
  </si>
  <si>
    <t>Корпоративні облігації</t>
  </si>
  <si>
    <t>Агрегований портфель активів НПФ (без КНПФ НБУ)*</t>
  </si>
  <si>
    <t>* За даними звітів АНПФ щодо НПФ в адмініструванні та даними КНПФ НБУ.</t>
  </si>
  <si>
    <t>4 кв. 2021</t>
  </si>
  <si>
    <t>4 кв. 2022</t>
  </si>
  <si>
    <t>Зміна активів у ЦП за квартал</t>
  </si>
  <si>
    <t>Зміна за квартал, %</t>
  </si>
  <si>
    <t>Зміна обсягу грошей за квартал</t>
  </si>
  <si>
    <t>1 кв. 2023</t>
  </si>
  <si>
    <t>2 кв. 2023</t>
  </si>
  <si>
    <t>Зміна за рік, %</t>
  </si>
  <si>
    <t>3 кв. 2023</t>
  </si>
  <si>
    <t>3 кв. 2022</t>
  </si>
  <si>
    <t>Зміна активів у ЦП за рік</t>
  </si>
  <si>
    <t>Зміна обсягу грошей за рік</t>
  </si>
  <si>
    <t xml:space="preserve">** За даними звітів КУА щодо НПФ в управлінні та даними КНПФ НБУ. </t>
  </si>
  <si>
    <t>4 кв. 2023</t>
  </si>
  <si>
    <t>1 кв. 2024</t>
  </si>
  <si>
    <t>2 кв. 2024</t>
  </si>
  <si>
    <t>3 кв. 2024</t>
  </si>
  <si>
    <t>Професійні*</t>
  </si>
  <si>
    <t>* Без урахування двох фондів, що ліквідуються.</t>
  </si>
  <si>
    <t>Професійні**</t>
  </si>
  <si>
    <t>* Без урахування корпоративного пенсійного фонду НБУ. ** Без урахування двох фондів, що ліквідуються.</t>
  </si>
  <si>
    <t>4 кв. 2024</t>
  </si>
  <si>
    <t>Облігації місцевих позик</t>
  </si>
  <si>
    <t>Зміна за рік</t>
  </si>
  <si>
    <t>за рік</t>
  </si>
  <si>
    <t>1 кв. 2025</t>
  </si>
  <si>
    <t>2 кв. 2025</t>
  </si>
  <si>
    <t>3 кв. 2025</t>
  </si>
  <si>
    <t>Рік</t>
  </si>
  <si>
    <t>Активи НПФ в управлінні, млн грн (ліва шкала)</t>
  </si>
  <si>
    <t>Зміна активів НПФ в управлінні</t>
  </si>
  <si>
    <t>Статистика ринку управління активами НПФ за 4-й квартал та весь 2025 рік</t>
  </si>
  <si>
    <t>Зміна з 2021 року</t>
  </si>
  <si>
    <t>Зміна за 4-й квартал 2025 року</t>
  </si>
  <si>
    <t>Зміна активів НПФ в управлінні за 4-й квартал 2025 року, %</t>
  </si>
  <si>
    <t>Зміна за 2025 рік, %</t>
  </si>
  <si>
    <t>Зміна за 2025 рік, млн грн</t>
  </si>
  <si>
    <t xml:space="preserve">Cередній розмір фонду на 31.12.2025, млн грн </t>
  </si>
  <si>
    <t>Зміна з 2021 року, %</t>
  </si>
  <si>
    <t>Зміна з 2021 року, млн грн</t>
  </si>
  <si>
    <t>Адміністрування НПФ за 4-й квартал та весь 2025 рік</t>
  </si>
  <si>
    <t>4 кв. 2025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</si>
  <si>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31.03.2025-30.06.2025 - 48 фондів, 30.09.2025 - 46 фондів, 31.12.2025 - 44 фондів.</t>
  </si>
  <si>
    <t>* За даними 48 фондів за 3 кв. 2020, 54-х фондів - 4 кв. 2020, 55-ти фондів - 1 кв. 2021, за 2 кв. 2021-3 кв. 2023 - 57-ми фондів (окрім 1 кв. 2023 - 56-ти фондів), за 4 кв. 2023-1 кв. 2024 - 54-х фондів, 2-3 кв. 2024 - 52-х фондів, 4 кв. 2024 - 49-ти фондів, 1-2 кв. 2025 - 48 фондів, 3 кв. 2025 - 46 фондів, 4 кв. 2025 - 44 фондів.</t>
  </si>
  <si>
    <t>* За даними 48 фондів станом на 30.09.2020, 54-х фондів - на 31.12.2020, 55-ти фондів - на 31.03.2021, на 30.06.2021-30.09.2023 - 57-ми фондів (окрім 31.03.2023 - 56-ти фондів із 99.99% активів усіх НПФ, крім КНПФ НБУ), на 31.12.2023-31.03.2024 - 54-х фондів, 30.06.2024-30.09.2024 - 52-х фондів, 31.12.2024 - 49-ти фондів, 31.03.2025-30.06.2025 - 48 фондів, 30.09.2025 - 46 фондів, 31.12.2025 - 44 фондів.</t>
  </si>
  <si>
    <t xml:space="preserve">* Активи НПФ в управлінні КУА, за даними звітів АНПФ щодо НПФ в адмініструванні (станом на 31.12.2021-30.09.2023 - для 57-ми фондів, на 31.12.2023-31.03.2024 - 54-х фондів, 30.06.2024-30.09.2024 - 52-х фондів, 31.12.2024 - 49-ти фондів, 31.03.2025-30.06.2025 - 48 фондів, 30.09.2025 - 46 фондів, 31.12.2025 - 44 фондів. </t>
  </si>
  <si>
    <t>Структура активів НПФ за видами фондів та інструментами станом на 31.12.2025</t>
  </si>
  <si>
    <t>за 4-й квартал 2025 року</t>
  </si>
  <si>
    <t>х</t>
  </si>
  <si>
    <t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фондів, 30.09.2025 - 46 фондів, 31.12.2025 - 44 фондів.</t>
  </si>
  <si>
    <t xml:space="preserve">* За даними 48 фондів станом на 30.09.2020, 54-х фондів - на 31.12.2020, 55-ти фондів - на 31.03.2021, на 30.06.2021-30.09.2023 - 57-ми фондів (окрім 31.03.2023 - 56-ти фондів), на 31.12.2023-31.03.2024 - 54-х фондів, 30.06.2024-30.09.2024 - 52-х фондів, 31.12.2024 - 49-ти фондів, 31.03.2025-30.06.2025 - 49 фондів, 30.09.2025 - 47 фондів, 31.12.2025 - 45 фондів (з урахуванням КНПФ "СТИРОЛ", який до припинення діяльності у 2025 році здійснив виплат на суму майже 20 млн грн). </t>
  </si>
  <si>
    <t>РІК</t>
  </si>
  <si>
    <t>квартал</t>
  </si>
  <si>
    <t>за квартал</t>
  </si>
  <si>
    <t>Динаміка найбільших складових пенсійних активів за 4-й кв. 2025 року та за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</si>
</sst>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₴_-;\-* #,##0.00\ _₴_-;_-* &quot;-&quot;??\ _₴_-;_-@_-"/>
    <numFmt numFmtId="165" formatCode="_-* #,##0.00_₴_-;\-* #,##0.00_₴_-;_-* &quot;-&quot;??_₴_-;_-@_-"/>
    <numFmt numFmtId="166" formatCode="_(* #,##0.00_);_(* \(#,##0.00\);_(* &quot;-&quot;??_);_(@_)"/>
    <numFmt numFmtId="167" formatCode="0.0%"/>
    <numFmt numFmtId="168" formatCode="0.0"/>
    <numFmt numFmtId="169" formatCode="&quot;$&quot;#,##0_);[Red]\(&quot;$&quot;#,##0\)"/>
    <numFmt numFmtId="170" formatCode="#,##0.0"/>
    <numFmt numFmtId="171" formatCode="_-* #,##0_₴_-;\-* #,##0_₴_-;_-* &quot;-&quot;??_₴_-;_-@_-"/>
    <numFmt numFmtId="172" formatCode="#,##0_ ;\-#,##0\ "/>
    <numFmt numFmtId="173" formatCode="_-* #,##0.0_₴_-;\-* #,##0.0_₴_-;_-* &quot;-&quot;??_₴_-;_-@_-"/>
    <numFmt numFmtId="174" formatCode="_-* #,##0.000_₴_-;\-* #,##0.000_₴_-;_-* &quot;-&quot;??_₴_-;_-@_-"/>
    <numFmt numFmtId="175" formatCode="_-* #,##0.0_₴_-;\-* #,##0.0_₴_-;_-* &quot;-&quot;?_₴_-;_-@_-"/>
    <numFmt numFmtId="176" formatCode="_-* #,##0.0\ _₴_-;\-* #,##0.0\ _₴_-;_-* &quot;-&quot;?\ _₴_-;_-@_-"/>
  </numFmts>
  <fonts count="6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u/>
      <sz val="8"/>
      <color indexed="12"/>
      <name val="Arial"/>
      <family val="2"/>
      <charset val="204"/>
    </font>
    <font>
      <i/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6"/>
      <color theme="0"/>
      <name val="Arial"/>
      <family val="2"/>
      <charset val="204"/>
    </font>
    <font>
      <i/>
      <sz val="9"/>
      <color theme="5" tint="-0.249977111117893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color theme="7" tint="-0.49998474074526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u/>
      <sz val="10"/>
      <color indexed="12"/>
      <name val="Arial"/>
      <family val="2"/>
      <charset val="204"/>
    </font>
    <font>
      <b/>
      <sz val="16"/>
      <color theme="7" tint="-0.499984740745262"/>
      <name val="Arial"/>
      <family val="2"/>
      <charset val="204"/>
    </font>
    <font>
      <i/>
      <sz val="12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1"/>
      <color indexed="8"/>
      <name val="Arial"/>
      <family val="2"/>
      <charset val="204"/>
    </font>
    <font>
      <i/>
      <sz val="9"/>
      <name val="Arial"/>
      <family val="2"/>
      <charset val="204"/>
    </font>
    <font>
      <sz val="12"/>
      <color indexed="8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/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rgb="FF00206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/>
      <right/>
      <top style="dotted">
        <color theme="0" tint="-0.34998626667073579"/>
      </top>
      <bottom style="medium">
        <color rgb="FF002060"/>
      </bottom>
      <diagonal/>
    </border>
    <border>
      <left/>
      <right/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 style="thin">
        <color rgb="FF002060"/>
      </left>
      <right style="dotted">
        <color theme="0" tint="-0.34998626667073579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/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rgb="FF002060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rgb="FF002060"/>
      </right>
      <top/>
      <bottom/>
      <diagonal/>
    </border>
    <border>
      <left/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/>
      <top style="medium">
        <color rgb="FF002060"/>
      </top>
      <bottom/>
      <diagonal/>
    </border>
    <border>
      <left style="thin">
        <color rgb="FF002060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rgb="FF002060"/>
      </top>
      <bottom/>
      <diagonal/>
    </border>
    <border>
      <left style="dotted">
        <color theme="0" tint="-0.34998626667073579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/>
      <top/>
      <bottom style="medium">
        <color rgb="FF002060"/>
      </bottom>
      <diagonal/>
    </border>
    <border>
      <left style="thin">
        <color rgb="FF002060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rgb="FF002060"/>
      </bottom>
      <diagonal/>
    </border>
    <border>
      <left style="dotted">
        <color theme="0" tint="-0.34998626667073579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 style="thin">
        <color rgb="FF002060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dotted">
        <color rgb="FF002060"/>
      </bottom>
      <diagonal/>
    </border>
    <border>
      <left/>
      <right style="dotted">
        <color theme="0" tint="-0.34998626667073579"/>
      </right>
      <top style="medium">
        <color rgb="FF002060"/>
      </top>
      <bottom style="dotted">
        <color rgb="FF002060"/>
      </bottom>
      <diagonal/>
    </border>
    <border>
      <left style="dotted">
        <color indexed="23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thin">
        <color rgb="FF002060"/>
      </right>
      <top style="dotted">
        <color rgb="FF002060"/>
      </top>
      <bottom style="dotted">
        <color rgb="FF002060"/>
      </bottom>
      <diagonal/>
    </border>
    <border>
      <left/>
      <right/>
      <top style="medium">
        <color rgb="FF002060"/>
      </top>
      <bottom style="dotted">
        <color rgb="FF002060"/>
      </bottom>
      <diagonal/>
    </border>
    <border>
      <left style="dotted">
        <color theme="0" tint="-0.34998626667073579"/>
      </left>
      <right/>
      <top style="dotted">
        <color rgb="FF002060"/>
      </top>
      <bottom style="medium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indexed="20"/>
      </bottom>
      <diagonal/>
    </border>
    <border>
      <left/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00206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rgb="FF002060"/>
      </top>
      <bottom style="dotted">
        <color theme="0" tint="-0.34998626667073579"/>
      </bottom>
      <diagonal/>
    </border>
    <border>
      <left style="thin">
        <color rgb="FF002060"/>
      </left>
      <right/>
      <top style="dotted">
        <color theme="0" tint="-0.34998626667073579"/>
      </top>
      <bottom style="medium">
        <color rgb="FF00206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 style="thin">
        <color rgb="FF00206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/>
      <bottom style="thin">
        <color rgb="FF00206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00206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thin">
        <color rgb="FF7030A0"/>
      </top>
      <bottom/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7030A0"/>
      </right>
      <top style="thin">
        <color auto="1"/>
      </top>
      <bottom/>
      <diagonal/>
    </border>
    <border>
      <left/>
      <right style="thin">
        <color rgb="FF7030A0"/>
      </right>
      <top/>
      <bottom style="thin">
        <color auto="1"/>
      </bottom>
      <diagonal/>
    </border>
    <border>
      <left/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/>
      <right style="dotted">
        <color theme="0" tint="-0.24994659260841701"/>
      </right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/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</borders>
  <cellStyleXfs count="125">
    <xf numFmtId="0" fontId="0" fillId="0" borderId="0"/>
    <xf numFmtId="49" fontId="15" fillId="0" borderId="0">
      <alignment horizontal="centerContinuous" vertical="top" wrapText="1"/>
    </xf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3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7" borderId="1" applyNumberFormat="0" applyAlignment="0" applyProtection="0"/>
    <xf numFmtId="0" fontId="24" fillId="20" borderId="2" applyNumberFormat="0" applyAlignment="0" applyProtection="0"/>
    <xf numFmtId="0" fontId="25" fillId="20" borderId="1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5" fillId="0" borderId="3">
      <alignment horizontal="centerContinuous" vertical="top" wrapText="1"/>
    </xf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21" borderId="8" applyNumberFormat="0" applyAlignment="0" applyProtection="0"/>
    <xf numFmtId="0" fontId="31" fillId="0" borderId="0" applyNumberFormat="0" applyFill="0" applyBorder="0" applyAlignment="0" applyProtection="0"/>
    <xf numFmtId="0" fontId="32" fillId="22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12" fillId="0" borderId="0"/>
    <xf numFmtId="0" fontId="43" fillId="0" borderId="0"/>
    <xf numFmtId="0" fontId="8" fillId="0" borderId="0"/>
    <xf numFmtId="0" fontId="12" fillId="0" borderId="0"/>
    <xf numFmtId="0" fontId="8" fillId="0" borderId="0"/>
    <xf numFmtId="0" fontId="10" fillId="0" borderId="0"/>
    <xf numFmtId="0" fontId="10" fillId="0" borderId="0"/>
    <xf numFmtId="0" fontId="39" fillId="0" borderId="0"/>
    <xf numFmtId="0" fontId="21" fillId="0" borderId="0"/>
    <xf numFmtId="0" fontId="43" fillId="0" borderId="0"/>
    <xf numFmtId="0" fontId="8" fillId="0" borderId="0"/>
    <xf numFmtId="0" fontId="8" fillId="0" borderId="0"/>
    <xf numFmtId="0" fontId="33" fillId="3" borderId="0" applyNumberFormat="0" applyBorder="0" applyAlignment="0" applyProtection="0"/>
    <xf numFmtId="0" fontId="34" fillId="0" borderId="0" applyNumberFormat="0" applyFill="0" applyBorder="0" applyAlignment="0" applyProtection="0"/>
    <xf numFmtId="0" fontId="8" fillId="23" borderId="9" applyNumberFormat="0" applyFon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5" fillId="0" borderId="10" applyNumberFormat="0" applyFill="0" applyAlignment="0" applyProtection="0"/>
    <xf numFmtId="0" fontId="36" fillId="0" borderId="0" applyNumberForma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7" fillId="4" borderId="0" applyNumberFormat="0" applyBorder="0" applyAlignment="0" applyProtection="0"/>
    <xf numFmtId="49" fontId="15" fillId="0" borderId="11">
      <alignment horizontal="center" vertical="center" wrapText="1"/>
    </xf>
    <xf numFmtId="0" fontId="5" fillId="0" borderId="0"/>
    <xf numFmtId="0" fontId="6" fillId="0" borderId="0"/>
    <xf numFmtId="9" fontId="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4" fillId="0" borderId="0"/>
    <xf numFmtId="9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46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0">
    <xf numFmtId="0" fontId="0" fillId="0" borderId="0" xfId="0"/>
    <xf numFmtId="0" fontId="8" fillId="0" borderId="0" xfId="57" applyAlignment="1">
      <alignment vertical="center"/>
    </xf>
    <xf numFmtId="3" fontId="8" fillId="0" borderId="0" xfId="57" applyNumberFormat="1" applyAlignment="1">
      <alignment vertical="center"/>
    </xf>
    <xf numFmtId="0" fontId="17" fillId="0" borderId="0" xfId="57" applyFont="1" applyAlignment="1">
      <alignment vertical="center"/>
    </xf>
    <xf numFmtId="14" fontId="9" fillId="0" borderId="0" xfId="57" applyNumberFormat="1" applyFont="1" applyAlignment="1">
      <alignment horizontal="left"/>
    </xf>
    <xf numFmtId="0" fontId="20" fillId="0" borderId="0" xfId="57" applyFont="1" applyAlignment="1">
      <alignment horizontal="left" vertical="center"/>
    </xf>
    <xf numFmtId="167" fontId="17" fillId="0" borderId="0" xfId="57" applyNumberFormat="1" applyFont="1" applyAlignment="1">
      <alignment vertical="center"/>
    </xf>
    <xf numFmtId="0" fontId="9" fillId="0" borderId="0" xfId="57" applyFont="1" applyAlignment="1">
      <alignment vertical="center"/>
    </xf>
    <xf numFmtId="0" fontId="14" fillId="0" borderId="0" xfId="57" applyFont="1" applyAlignment="1">
      <alignment horizontal="left" vertical="center"/>
    </xf>
    <xf numFmtId="0" fontId="9" fillId="0" borderId="16" xfId="57" applyFont="1" applyBorder="1" applyAlignment="1">
      <alignment horizontal="center" vertical="center" wrapText="1"/>
    </xf>
    <xf numFmtId="14" fontId="9" fillId="0" borderId="17" xfId="57" applyNumberFormat="1" applyFont="1" applyBorder="1" applyAlignment="1">
      <alignment horizontal="center" vertical="center" wrapText="1"/>
    </xf>
    <xf numFmtId="14" fontId="9" fillId="0" borderId="18" xfId="57" applyNumberFormat="1" applyFont="1" applyBorder="1" applyAlignment="1">
      <alignment horizontal="center" vertical="center" wrapText="1"/>
    </xf>
    <xf numFmtId="170" fontId="8" fillId="0" borderId="15" xfId="57" applyNumberFormat="1" applyBorder="1" applyAlignment="1">
      <alignment vertical="center"/>
    </xf>
    <xf numFmtId="170" fontId="9" fillId="0" borderId="22" xfId="57" applyNumberFormat="1" applyFont="1" applyBorder="1" applyAlignment="1">
      <alignment vertical="center"/>
    </xf>
    <xf numFmtId="0" fontId="8" fillId="0" borderId="12" xfId="57" applyBorder="1" applyAlignment="1">
      <alignment horizontal="left" vertical="center" wrapText="1"/>
    </xf>
    <xf numFmtId="0" fontId="8" fillId="0" borderId="13" xfId="57" applyBorder="1" applyAlignment="1">
      <alignment horizontal="left" vertical="center" wrapText="1"/>
    </xf>
    <xf numFmtId="0" fontId="17" fillId="0" borderId="19" xfId="57" applyFont="1" applyBorder="1" applyAlignment="1">
      <alignment horizontal="left" vertical="center" wrapText="1"/>
    </xf>
    <xf numFmtId="167" fontId="8" fillId="0" borderId="14" xfId="57" applyNumberFormat="1" applyBorder="1" applyAlignment="1">
      <alignment vertical="center"/>
    </xf>
    <xf numFmtId="170" fontId="8" fillId="0" borderId="43" xfId="57" applyNumberFormat="1" applyBorder="1" applyAlignment="1">
      <alignment horizontal="right" vertical="center"/>
    </xf>
    <xf numFmtId="170" fontId="20" fillId="0" borderId="40" xfId="57" applyNumberFormat="1" applyFont="1" applyBorder="1" applyAlignment="1">
      <alignment horizontal="right" vertical="center"/>
    </xf>
    <xf numFmtId="0" fontId="40" fillId="0" borderId="0" xfId="57" applyFont="1" applyAlignment="1">
      <alignment vertical="center"/>
    </xf>
    <xf numFmtId="14" fontId="9" fillId="0" borderId="27" xfId="57" applyNumberFormat="1" applyFont="1" applyBorder="1" applyAlignment="1">
      <alignment horizontal="center" vertical="center" wrapText="1"/>
    </xf>
    <xf numFmtId="14" fontId="9" fillId="0" borderId="28" xfId="57" applyNumberFormat="1" applyFont="1" applyBorder="1" applyAlignment="1">
      <alignment horizontal="center" vertical="center" wrapText="1"/>
    </xf>
    <xf numFmtId="170" fontId="8" fillId="0" borderId="14" xfId="57" applyNumberFormat="1" applyBorder="1" applyAlignment="1">
      <alignment vertical="center"/>
    </xf>
    <xf numFmtId="167" fontId="8" fillId="0" borderId="30" xfId="57" applyNumberFormat="1" applyBorder="1" applyAlignment="1">
      <alignment vertical="center"/>
    </xf>
    <xf numFmtId="0" fontId="20" fillId="0" borderId="19" xfId="57" applyFont="1" applyBorder="1" applyAlignment="1">
      <alignment horizontal="left" vertical="center" wrapText="1"/>
    </xf>
    <xf numFmtId="170" fontId="20" fillId="0" borderId="20" xfId="57" applyNumberFormat="1" applyFont="1" applyBorder="1" applyAlignment="1">
      <alignment vertical="center"/>
    </xf>
    <xf numFmtId="170" fontId="20" fillId="0" borderId="22" xfId="57" applyNumberFormat="1" applyFont="1" applyBorder="1" applyAlignment="1">
      <alignment vertical="center"/>
    </xf>
    <xf numFmtId="167" fontId="20" fillId="0" borderId="20" xfId="57" applyNumberFormat="1" applyFont="1" applyBorder="1" applyAlignment="1">
      <alignment vertical="center"/>
    </xf>
    <xf numFmtId="167" fontId="20" fillId="0" borderId="34" xfId="57" applyNumberFormat="1" applyFont="1" applyBorder="1" applyAlignment="1">
      <alignment vertical="center"/>
    </xf>
    <xf numFmtId="170" fontId="9" fillId="0" borderId="15" xfId="57" applyNumberFormat="1" applyFont="1" applyBorder="1" applyAlignment="1">
      <alignment vertical="center"/>
    </xf>
    <xf numFmtId="0" fontId="8" fillId="0" borderId="23" xfId="57" applyBorder="1" applyAlignment="1">
      <alignment horizontal="left" vertical="center" wrapText="1"/>
    </xf>
    <xf numFmtId="0" fontId="8" fillId="0" borderId="24" xfId="57" applyBorder="1" applyAlignment="1">
      <alignment horizontal="left" vertical="center" wrapText="1"/>
    </xf>
    <xf numFmtId="0" fontId="9" fillId="0" borderId="19" xfId="57" applyFont="1" applyBorder="1" applyAlignment="1">
      <alignment horizontal="left" vertical="center" wrapText="1"/>
    </xf>
    <xf numFmtId="14" fontId="9" fillId="0" borderId="44" xfId="57" applyNumberFormat="1" applyFont="1" applyBorder="1" applyAlignment="1">
      <alignment horizontal="center" vertical="center" wrapText="1"/>
    </xf>
    <xf numFmtId="170" fontId="9" fillId="0" borderId="20" xfId="57" applyNumberFormat="1" applyFont="1" applyBorder="1" applyAlignment="1">
      <alignment vertical="center"/>
    </xf>
    <xf numFmtId="168" fontId="8" fillId="0" borderId="0" xfId="57" applyNumberFormat="1" applyAlignment="1">
      <alignment vertical="center"/>
    </xf>
    <xf numFmtId="170" fontId="17" fillId="0" borderId="20" xfId="57" applyNumberFormat="1" applyFont="1" applyBorder="1" applyAlignment="1">
      <alignment vertical="center"/>
    </xf>
    <xf numFmtId="14" fontId="8" fillId="0" borderId="45" xfId="57" applyNumberFormat="1" applyBorder="1" applyAlignment="1">
      <alignment horizontal="center" vertical="center" wrapText="1"/>
    </xf>
    <xf numFmtId="0" fontId="8" fillId="0" borderId="0" xfId="57" applyAlignment="1">
      <alignment horizontal="left" vertical="center"/>
    </xf>
    <xf numFmtId="0" fontId="20" fillId="0" borderId="0" xfId="57" applyFont="1" applyAlignment="1">
      <alignment horizontal="right" vertical="center"/>
    </xf>
    <xf numFmtId="0" fontId="17" fillId="0" borderId="0" xfId="57" applyFont="1" applyAlignment="1">
      <alignment horizontal="center" vertical="center"/>
    </xf>
    <xf numFmtId="167" fontId="8" fillId="0" borderId="0" xfId="86" applyNumberFormat="1" applyFont="1" applyAlignment="1">
      <alignment vertical="center"/>
    </xf>
    <xf numFmtId="167" fontId="9" fillId="0" borderId="0" xfId="86" applyNumberFormat="1" applyFont="1" applyAlignment="1">
      <alignment vertical="center"/>
    </xf>
    <xf numFmtId="0" fontId="47" fillId="0" borderId="0" xfId="31" applyFont="1" applyBorder="1" applyAlignment="1" applyProtection="1">
      <alignment vertical="center" wrapText="1"/>
    </xf>
    <xf numFmtId="0" fontId="49" fillId="0" borderId="0" xfId="57" applyFont="1" applyAlignment="1">
      <alignment horizontal="right" vertical="center"/>
    </xf>
    <xf numFmtId="0" fontId="49" fillId="0" borderId="0" xfId="57" applyFont="1" applyAlignment="1">
      <alignment vertical="center"/>
    </xf>
    <xf numFmtId="170" fontId="8" fillId="0" borderId="29" xfId="57" applyNumberFormat="1" applyBorder="1" applyAlignment="1">
      <alignment vertical="center"/>
    </xf>
    <xf numFmtId="170" fontId="20" fillId="0" borderId="33" xfId="57" applyNumberFormat="1" applyFont="1" applyBorder="1" applyAlignment="1">
      <alignment vertical="center"/>
    </xf>
    <xf numFmtId="0" fontId="45" fillId="0" borderId="47" xfId="73" applyFont="1" applyBorder="1" applyAlignment="1">
      <alignment horizontal="center" vertical="center" wrapText="1"/>
    </xf>
    <xf numFmtId="0" fontId="8" fillId="0" borderId="48" xfId="73" applyFont="1" applyBorder="1" applyAlignment="1">
      <alignment horizontal="center" vertical="center" wrapText="1"/>
    </xf>
    <xf numFmtId="0" fontId="8" fillId="0" borderId="49" xfId="73" applyFont="1" applyBorder="1" applyAlignment="1">
      <alignment horizontal="center" vertical="center" wrapText="1"/>
    </xf>
    <xf numFmtId="0" fontId="8" fillId="0" borderId="50" xfId="73" applyFont="1" applyBorder="1" applyAlignment="1">
      <alignment horizontal="center" vertical="center" wrapText="1"/>
    </xf>
    <xf numFmtId="0" fontId="8" fillId="0" borderId="51" xfId="73" applyFont="1" applyBorder="1" applyAlignment="1">
      <alignment horizontal="center" vertical="center" wrapText="1"/>
    </xf>
    <xf numFmtId="0" fontId="8" fillId="0" borderId="47" xfId="73" applyFont="1" applyBorder="1" applyAlignment="1">
      <alignment horizontal="center" vertical="center" wrapText="1"/>
    </xf>
    <xf numFmtId="0" fontId="6" fillId="0" borderId="0" xfId="73"/>
    <xf numFmtId="0" fontId="48" fillId="0" borderId="0" xfId="73" applyFont="1"/>
    <xf numFmtId="2" fontId="6" fillId="0" borderId="0" xfId="73" applyNumberFormat="1"/>
    <xf numFmtId="0" fontId="45" fillId="0" borderId="49" xfId="73" applyFont="1" applyBorder="1" applyAlignment="1">
      <alignment horizontal="center" vertical="center" wrapText="1"/>
    </xf>
    <xf numFmtId="0" fontId="45" fillId="0" borderId="59" xfId="73" applyFont="1" applyBorder="1" applyAlignment="1">
      <alignment horizontal="center" vertical="center" wrapText="1"/>
    </xf>
    <xf numFmtId="14" fontId="9" fillId="0" borderId="61" xfId="73" applyNumberFormat="1" applyFont="1" applyBorder="1" applyAlignment="1">
      <alignment horizontal="center" vertical="center"/>
    </xf>
    <xf numFmtId="0" fontId="9" fillId="0" borderId="51" xfId="73" applyFont="1" applyBorder="1" applyAlignment="1">
      <alignment horizontal="center" vertical="center" wrapText="1"/>
    </xf>
    <xf numFmtId="0" fontId="9" fillId="0" borderId="52" xfId="73" applyFont="1" applyBorder="1" applyAlignment="1">
      <alignment horizontal="center" vertical="center" wrapText="1"/>
    </xf>
    <xf numFmtId="14" fontId="19" fillId="0" borderId="0" xfId="73" applyNumberFormat="1" applyFont="1" applyAlignment="1">
      <alignment vertical="center" wrapText="1"/>
    </xf>
    <xf numFmtId="0" fontId="45" fillId="0" borderId="50" xfId="73" applyFont="1" applyBorder="1" applyAlignment="1">
      <alignment horizontal="center" vertical="center" wrapText="1"/>
    </xf>
    <xf numFmtId="173" fontId="6" fillId="0" borderId="0" xfId="73" applyNumberFormat="1"/>
    <xf numFmtId="10" fontId="6" fillId="0" borderId="0" xfId="86" applyNumberFormat="1" applyFont="1"/>
    <xf numFmtId="167" fontId="9" fillId="0" borderId="0" xfId="86" applyNumberFormat="1" applyFont="1" applyFill="1" applyAlignment="1">
      <alignment horizontal="right" vertical="center"/>
    </xf>
    <xf numFmtId="173" fontId="54" fillId="0" borderId="0" xfId="81" applyNumberFormat="1" applyFont="1" applyFill="1" applyBorder="1" applyAlignment="1">
      <alignment vertical="center"/>
    </xf>
    <xf numFmtId="14" fontId="9" fillId="0" borderId="0" xfId="73" applyNumberFormat="1" applyFont="1" applyAlignment="1">
      <alignment horizontal="center" vertical="center"/>
    </xf>
    <xf numFmtId="14" fontId="9" fillId="0" borderId="84" xfId="73" applyNumberFormat="1" applyFont="1" applyBorder="1" applyAlignment="1">
      <alignment horizontal="center" vertical="center"/>
    </xf>
    <xf numFmtId="171" fontId="45" fillId="0" borderId="97" xfId="81" applyNumberFormat="1" applyFont="1" applyBorder="1" applyAlignment="1">
      <alignment vertical="center"/>
    </xf>
    <xf numFmtId="171" fontId="45" fillId="0" borderId="98" xfId="81" applyNumberFormat="1" applyFont="1" applyBorder="1" applyAlignment="1">
      <alignment vertical="center"/>
    </xf>
    <xf numFmtId="171" fontId="45" fillId="0" borderId="99" xfId="81" applyNumberFormat="1" applyFont="1" applyBorder="1" applyAlignment="1">
      <alignment vertical="center"/>
    </xf>
    <xf numFmtId="171" fontId="0" fillId="0" borderId="100" xfId="81" applyNumberFormat="1" applyFont="1" applyBorder="1" applyAlignment="1">
      <alignment vertical="center"/>
    </xf>
    <xf numFmtId="171" fontId="0" fillId="0" borderId="101" xfId="81" applyNumberFormat="1" applyFont="1" applyBorder="1" applyAlignment="1">
      <alignment vertical="center"/>
    </xf>
    <xf numFmtId="171" fontId="0" fillId="0" borderId="102" xfId="81" applyNumberFormat="1" applyFont="1" applyBorder="1" applyAlignment="1">
      <alignment vertical="center"/>
    </xf>
    <xf numFmtId="171" fontId="0" fillId="0" borderId="98" xfId="81" applyNumberFormat="1" applyFont="1" applyBorder="1" applyAlignment="1">
      <alignment vertical="center"/>
    </xf>
    <xf numFmtId="171" fontId="0" fillId="0" borderId="99" xfId="81" applyNumberFormat="1" applyFont="1" applyBorder="1" applyAlignment="1">
      <alignment vertical="center"/>
    </xf>
    <xf numFmtId="173" fontId="45" fillId="0" borderId="91" xfId="81" applyNumberFormat="1" applyFont="1" applyBorder="1" applyAlignment="1">
      <alignment vertical="center"/>
    </xf>
    <xf numFmtId="14" fontId="9" fillId="0" borderId="106" xfId="73" applyNumberFormat="1" applyFont="1" applyBorder="1" applyAlignment="1">
      <alignment horizontal="center" vertical="center"/>
    </xf>
    <xf numFmtId="173" fontId="45" fillId="0" borderId="107" xfId="81" applyNumberFormat="1" applyFont="1" applyBorder="1" applyAlignment="1">
      <alignment vertical="center"/>
    </xf>
    <xf numFmtId="173" fontId="6" fillId="0" borderId="108" xfId="81" applyNumberFormat="1" applyFont="1" applyBorder="1" applyAlignment="1">
      <alignment vertical="center"/>
    </xf>
    <xf numFmtId="170" fontId="45" fillId="0" borderId="0" xfId="31" applyNumberFormat="1" applyFont="1" applyFill="1" applyBorder="1" applyAlignment="1" applyProtection="1">
      <alignment vertical="center" wrapText="1"/>
    </xf>
    <xf numFmtId="165" fontId="9" fillId="0" borderId="0" xfId="87" applyFont="1" applyAlignment="1">
      <alignment vertical="center"/>
    </xf>
    <xf numFmtId="167" fontId="8" fillId="0" borderId="0" xfId="86" applyNumberFormat="1" applyFont="1" applyAlignment="1">
      <alignment horizontal="left"/>
    </xf>
    <xf numFmtId="167" fontId="8" fillId="0" borderId="0" xfId="86" applyNumberFormat="1" applyFont="1" applyFill="1" applyAlignment="1">
      <alignment horizontal="right" vertical="center"/>
    </xf>
    <xf numFmtId="173" fontId="45" fillId="0" borderId="80" xfId="81" applyNumberFormat="1" applyFont="1" applyBorder="1" applyAlignment="1">
      <alignment vertical="center"/>
    </xf>
    <xf numFmtId="14" fontId="9" fillId="0" borderId="111" xfId="73" applyNumberFormat="1" applyFont="1" applyBorder="1" applyAlignment="1">
      <alignment horizontal="center" vertical="center"/>
    </xf>
    <xf numFmtId="173" fontId="45" fillId="0" borderId="97" xfId="81" applyNumberFormat="1" applyFont="1" applyBorder="1" applyAlignment="1">
      <alignment vertical="center"/>
    </xf>
    <xf numFmtId="173" fontId="6" fillId="0" borderId="98" xfId="81" applyNumberFormat="1" applyFont="1" applyBorder="1" applyAlignment="1">
      <alignment vertical="center"/>
    </xf>
    <xf numFmtId="173" fontId="6" fillId="0" borderId="84" xfId="81" applyNumberFormat="1" applyFont="1" applyBorder="1" applyAlignment="1">
      <alignment vertical="center"/>
    </xf>
    <xf numFmtId="0" fontId="8" fillId="0" borderId="52" xfId="73" applyFont="1" applyBorder="1" applyAlignment="1">
      <alignment horizontal="center" vertical="center" wrapText="1"/>
    </xf>
    <xf numFmtId="173" fontId="6" fillId="0" borderId="112" xfId="81" applyNumberFormat="1" applyFont="1" applyBorder="1" applyAlignment="1">
      <alignment vertical="center"/>
    </xf>
    <xf numFmtId="173" fontId="45" fillId="0" borderId="60" xfId="81" applyNumberFormat="1" applyFont="1" applyFill="1" applyBorder="1" applyAlignment="1">
      <alignment vertical="center"/>
    </xf>
    <xf numFmtId="173" fontId="0" fillId="0" borderId="82" xfId="81" applyNumberFormat="1" applyFont="1" applyBorder="1" applyAlignment="1">
      <alignment vertical="center"/>
    </xf>
    <xf numFmtId="173" fontId="0" fillId="0" borderId="68" xfId="81" applyNumberFormat="1" applyFont="1" applyBorder="1" applyAlignment="1">
      <alignment vertical="center"/>
    </xf>
    <xf numFmtId="173" fontId="0" fillId="0" borderId="69" xfId="81" applyNumberFormat="1" applyFont="1" applyBorder="1" applyAlignment="1">
      <alignment vertical="center"/>
    </xf>
    <xf numFmtId="165" fontId="6" fillId="0" borderId="0" xfId="73" applyNumberFormat="1"/>
    <xf numFmtId="174" fontId="6" fillId="0" borderId="0" xfId="73" applyNumberFormat="1"/>
    <xf numFmtId="173" fontId="0" fillId="0" borderId="83" xfId="81" applyNumberFormat="1" applyFont="1" applyBorder="1" applyAlignment="1">
      <alignment vertical="center"/>
    </xf>
    <xf numFmtId="173" fontId="0" fillId="0" borderId="81" xfId="81" applyNumberFormat="1" applyFont="1" applyBorder="1" applyAlignment="1">
      <alignment vertical="center"/>
    </xf>
    <xf numFmtId="173" fontId="45" fillId="0" borderId="81" xfId="81" applyNumberFormat="1" applyFont="1" applyBorder="1" applyAlignment="1">
      <alignment vertical="center"/>
    </xf>
    <xf numFmtId="173" fontId="45" fillId="0" borderId="69" xfId="81" applyNumberFormat="1" applyFont="1" applyBorder="1" applyAlignment="1">
      <alignment vertical="center"/>
    </xf>
    <xf numFmtId="173" fontId="45" fillId="0" borderId="60" xfId="81" applyNumberFormat="1" applyFont="1" applyBorder="1" applyAlignment="1">
      <alignment vertical="center"/>
    </xf>
    <xf numFmtId="173" fontId="45" fillId="0" borderId="56" xfId="81" applyNumberFormat="1" applyFont="1" applyBorder="1" applyAlignment="1">
      <alignment vertical="center"/>
    </xf>
    <xf numFmtId="173" fontId="45" fillId="0" borderId="58" xfId="81" applyNumberFormat="1" applyFont="1" applyBorder="1" applyAlignment="1">
      <alignment vertical="center"/>
    </xf>
    <xf numFmtId="14" fontId="9" fillId="0" borderId="114" xfId="73" applyNumberFormat="1" applyFont="1" applyBorder="1" applyAlignment="1">
      <alignment horizontal="center" vertical="center"/>
    </xf>
    <xf numFmtId="171" fontId="45" fillId="0" borderId="115" xfId="81" applyNumberFormat="1" applyFont="1" applyBorder="1" applyAlignment="1">
      <alignment horizontal="right" vertical="center"/>
    </xf>
    <xf numFmtId="171" fontId="6" fillId="0" borderId="115" xfId="81" applyNumberFormat="1" applyFont="1" applyFill="1" applyBorder="1" applyAlignment="1">
      <alignment horizontal="right" vertical="center"/>
    </xf>
    <xf numFmtId="171" fontId="6" fillId="0" borderId="116" xfId="81" applyNumberFormat="1" applyFont="1" applyFill="1" applyBorder="1" applyAlignment="1">
      <alignment horizontal="right" vertical="center"/>
    </xf>
    <xf numFmtId="173" fontId="0" fillId="0" borderId="115" xfId="81" applyNumberFormat="1" applyFont="1" applyBorder="1" applyAlignment="1">
      <alignment vertical="center"/>
    </xf>
    <xf numFmtId="173" fontId="0" fillId="0" borderId="116" xfId="81" applyNumberFormat="1" applyFont="1" applyBorder="1" applyAlignment="1">
      <alignment vertical="center"/>
    </xf>
    <xf numFmtId="170" fontId="8" fillId="0" borderId="116" xfId="57" applyNumberFormat="1" applyBorder="1" applyAlignment="1">
      <alignment horizontal="right" vertical="center"/>
    </xf>
    <xf numFmtId="170" fontId="17" fillId="0" borderId="122" xfId="57" applyNumberFormat="1" applyFont="1" applyBorder="1" applyAlignment="1">
      <alignment horizontal="right" vertical="center"/>
    </xf>
    <xf numFmtId="0" fontId="59" fillId="0" borderId="0" xfId="31" applyFont="1" applyBorder="1" applyAlignment="1" applyProtection="1">
      <alignment vertical="center" wrapText="1"/>
    </xf>
    <xf numFmtId="170" fontId="8" fillId="0" borderId="0" xfId="57" applyNumberFormat="1" applyAlignment="1">
      <alignment vertical="center"/>
    </xf>
    <xf numFmtId="171" fontId="45" fillId="0" borderId="115" xfId="81" applyNumberFormat="1" applyFont="1" applyBorder="1" applyAlignment="1">
      <alignment vertical="center"/>
    </xf>
    <xf numFmtId="171" fontId="0" fillId="0" borderId="115" xfId="81" applyNumberFormat="1" applyFont="1" applyBorder="1" applyAlignment="1">
      <alignment vertical="center"/>
    </xf>
    <xf numFmtId="171" fontId="0" fillId="0" borderId="116" xfId="81" applyNumberFormat="1" applyFont="1" applyBorder="1" applyAlignment="1">
      <alignment vertical="center"/>
    </xf>
    <xf numFmtId="172" fontId="0" fillId="0" borderId="115" xfId="81" applyNumberFormat="1" applyFont="1" applyBorder="1" applyAlignment="1">
      <alignment horizontal="right" vertical="center" indent="1"/>
    </xf>
    <xf numFmtId="171" fontId="6" fillId="0" borderId="115" xfId="81" applyNumberFormat="1" applyFont="1" applyBorder="1" applyAlignment="1">
      <alignment horizontal="right" vertical="center"/>
    </xf>
    <xf numFmtId="171" fontId="6" fillId="0" borderId="116" xfId="81" applyNumberFormat="1" applyFont="1" applyBorder="1" applyAlignment="1">
      <alignment horizontal="right" vertical="center"/>
    </xf>
    <xf numFmtId="14" fontId="9" fillId="0" borderId="105" xfId="73" applyNumberFormat="1" applyFont="1" applyBorder="1" applyAlignment="1">
      <alignment horizontal="center" vertical="center"/>
    </xf>
    <xf numFmtId="10" fontId="9" fillId="0" borderId="0" xfId="86" applyNumberFormat="1" applyFont="1" applyFill="1" applyAlignment="1">
      <alignment horizontal="right" vertical="center"/>
    </xf>
    <xf numFmtId="165" fontId="8" fillId="0" borderId="0" xfId="87" applyFont="1" applyAlignment="1">
      <alignment vertical="center"/>
    </xf>
    <xf numFmtId="10" fontId="8" fillId="0" borderId="0" xfId="86" applyNumberFormat="1" applyFont="1" applyFill="1" applyAlignment="1">
      <alignment horizontal="right" vertical="center"/>
    </xf>
    <xf numFmtId="174" fontId="8" fillId="0" borderId="0" xfId="57" applyNumberFormat="1" applyAlignment="1">
      <alignment vertical="center"/>
    </xf>
    <xf numFmtId="14" fontId="19" fillId="0" borderId="0" xfId="73" applyNumberFormat="1" applyFont="1" applyAlignment="1">
      <alignment horizontal="left"/>
    </xf>
    <xf numFmtId="171" fontId="6" fillId="0" borderId="0" xfId="73" applyNumberFormat="1"/>
    <xf numFmtId="167" fontId="6" fillId="0" borderId="0" xfId="86" applyNumberFormat="1" applyFont="1"/>
    <xf numFmtId="9" fontId="54" fillId="0" borderId="0" xfId="86" applyFont="1" applyFill="1" applyBorder="1" applyAlignment="1">
      <alignment vertical="center"/>
    </xf>
    <xf numFmtId="167" fontId="54" fillId="0" borderId="0" xfId="86" applyNumberFormat="1" applyFont="1" applyFill="1" applyBorder="1" applyAlignment="1">
      <alignment vertical="center"/>
    </xf>
    <xf numFmtId="14" fontId="9" fillId="0" borderId="0" xfId="57" applyNumberFormat="1" applyFont="1" applyAlignment="1">
      <alignment horizontal="center" vertical="center" wrapText="1"/>
    </xf>
    <xf numFmtId="167" fontId="8" fillId="0" borderId="0" xfId="86" applyNumberFormat="1" applyFont="1" applyFill="1" applyBorder="1" applyAlignment="1">
      <alignment horizontal="right" vertical="center"/>
    </xf>
    <xf numFmtId="167" fontId="9" fillId="0" borderId="0" xfId="86" applyNumberFormat="1" applyFont="1" applyFill="1" applyBorder="1" applyAlignment="1">
      <alignment horizontal="right" vertical="center"/>
    </xf>
    <xf numFmtId="171" fontId="45" fillId="0" borderId="91" xfId="81" applyNumberFormat="1" applyFont="1" applyFill="1" applyBorder="1" applyAlignment="1">
      <alignment vertical="center"/>
    </xf>
    <xf numFmtId="171" fontId="45" fillId="0" borderId="92" xfId="81" applyNumberFormat="1" applyFont="1" applyFill="1" applyBorder="1" applyAlignment="1">
      <alignment vertical="center"/>
    </xf>
    <xf numFmtId="171" fontId="45" fillId="0" borderId="93" xfId="81" applyNumberFormat="1" applyFont="1" applyFill="1" applyBorder="1" applyAlignment="1">
      <alignment vertical="center"/>
    </xf>
    <xf numFmtId="165" fontId="54" fillId="0" borderId="0" xfId="87" applyFont="1" applyFill="1" applyBorder="1" applyAlignment="1">
      <alignment vertical="center"/>
    </xf>
    <xf numFmtId="171" fontId="45" fillId="0" borderId="115" xfId="81" applyNumberFormat="1" applyFont="1" applyBorder="1" applyAlignment="1">
      <alignment horizontal="right" vertical="center" indent="1"/>
    </xf>
    <xf numFmtId="171" fontId="0" fillId="0" borderId="115" xfId="81" applyNumberFormat="1" applyFont="1" applyBorder="1" applyAlignment="1">
      <alignment horizontal="right" vertical="center" indent="1"/>
    </xf>
    <xf numFmtId="9" fontId="6" fillId="0" borderId="0" xfId="86" applyFont="1"/>
    <xf numFmtId="167" fontId="8" fillId="0" borderId="46" xfId="63" applyNumberFormat="1" applyFont="1" applyBorder="1" applyAlignment="1">
      <alignment horizontal="right"/>
    </xf>
    <xf numFmtId="167" fontId="8" fillId="0" borderId="14" xfId="63" applyNumberFormat="1" applyFont="1" applyBorder="1" applyAlignment="1">
      <alignment horizontal="right"/>
    </xf>
    <xf numFmtId="167" fontId="17" fillId="0" borderId="20" xfId="63" applyNumberFormat="1" applyFont="1" applyBorder="1" applyAlignment="1">
      <alignment horizontal="right"/>
    </xf>
    <xf numFmtId="171" fontId="0" fillId="0" borderId="127" xfId="81" applyNumberFormat="1" applyFont="1" applyBorder="1" applyAlignment="1">
      <alignment horizontal="right" vertical="center"/>
    </xf>
    <xf numFmtId="172" fontId="45" fillId="0" borderId="70" xfId="81" applyNumberFormat="1" applyFont="1" applyFill="1" applyBorder="1" applyAlignment="1">
      <alignment horizontal="right" vertical="center" indent="1"/>
    </xf>
    <xf numFmtId="172" fontId="0" fillId="0" borderId="70" xfId="81" applyNumberFormat="1" applyFont="1" applyFill="1" applyBorder="1" applyAlignment="1">
      <alignment horizontal="right" vertical="center" indent="1"/>
    </xf>
    <xf numFmtId="172" fontId="0" fillId="0" borderId="71" xfId="81" applyNumberFormat="1" applyFont="1" applyFill="1" applyBorder="1" applyAlignment="1">
      <alignment horizontal="right" vertical="center" indent="1"/>
    </xf>
    <xf numFmtId="172" fontId="0" fillId="0" borderId="127" xfId="81" applyNumberFormat="1" applyFont="1" applyFill="1" applyBorder="1" applyAlignment="1">
      <alignment horizontal="right" vertical="center" indent="1"/>
    </xf>
    <xf numFmtId="10" fontId="8" fillId="0" borderId="0" xfId="86" applyNumberFormat="1" applyFont="1" applyAlignment="1">
      <alignment vertical="center"/>
    </xf>
    <xf numFmtId="171" fontId="45" fillId="0" borderId="57" xfId="81" applyNumberFormat="1" applyFont="1" applyFill="1" applyBorder="1" applyAlignment="1">
      <alignment vertical="center"/>
    </xf>
    <xf numFmtId="171" fontId="45" fillId="0" borderId="73" xfId="81" applyNumberFormat="1" applyFont="1" applyFill="1" applyBorder="1" applyAlignment="1">
      <alignment horizontal="right" vertical="center"/>
    </xf>
    <xf numFmtId="171" fontId="6" fillId="0" borderId="73" xfId="81" applyNumberFormat="1" applyFont="1" applyFill="1" applyBorder="1" applyAlignment="1">
      <alignment horizontal="right" vertical="center"/>
    </xf>
    <xf numFmtId="10" fontId="45" fillId="0" borderId="0" xfId="86" applyNumberFormat="1" applyFont="1" applyFill="1"/>
    <xf numFmtId="165" fontId="6" fillId="0" borderId="0" xfId="87" applyFont="1"/>
    <xf numFmtId="165" fontId="61" fillId="0" borderId="0" xfId="87" applyFont="1" applyBorder="1" applyAlignment="1">
      <alignment vertical="center" wrapText="1"/>
    </xf>
    <xf numFmtId="10" fontId="62" fillId="0" borderId="0" xfId="86" applyNumberFormat="1" applyFont="1"/>
    <xf numFmtId="0" fontId="6" fillId="0" borderId="0" xfId="73" applyAlignment="1">
      <alignment horizontal="right"/>
    </xf>
    <xf numFmtId="0" fontId="9" fillId="0" borderId="20" xfId="57" applyFont="1" applyBorder="1" applyAlignment="1">
      <alignment horizontal="center" vertical="center" wrapText="1"/>
    </xf>
    <xf numFmtId="14" fontId="9" fillId="0" borderId="20" xfId="57" applyNumberFormat="1" applyFont="1" applyBorder="1" applyAlignment="1">
      <alignment horizontal="center" vertical="center" wrapText="1"/>
    </xf>
    <xf numFmtId="0" fontId="8" fillId="0" borderId="41" xfId="57" applyBorder="1" applyAlignment="1">
      <alignment horizontal="left" vertical="center" wrapText="1"/>
    </xf>
    <xf numFmtId="3" fontId="8" fillId="0" borderId="42" xfId="57" applyNumberFormat="1" applyBorder="1" applyAlignment="1">
      <alignment horizontal="right" vertical="center"/>
    </xf>
    <xf numFmtId="167" fontId="8" fillId="0" borderId="42" xfId="57" applyNumberFormat="1" applyBorder="1" applyAlignment="1">
      <alignment vertical="center"/>
    </xf>
    <xf numFmtId="0" fontId="20" fillId="0" borderId="31" xfId="57" applyFont="1" applyBorder="1" applyAlignment="1">
      <alignment horizontal="left" vertical="center" wrapText="1"/>
    </xf>
    <xf numFmtId="3" fontId="20" fillId="0" borderId="32" xfId="57" applyNumberFormat="1" applyFont="1" applyBorder="1" applyAlignment="1">
      <alignment horizontal="right" vertical="center"/>
    </xf>
    <xf numFmtId="167" fontId="20" fillId="0" borderId="32" xfId="57" applyNumberFormat="1" applyFont="1" applyBorder="1" applyAlignment="1">
      <alignment vertical="center"/>
    </xf>
    <xf numFmtId="167" fontId="8" fillId="0" borderId="42" xfId="57" applyNumberFormat="1" applyBorder="1" applyAlignment="1">
      <alignment horizontal="right" vertical="center"/>
    </xf>
    <xf numFmtId="170" fontId="58" fillId="0" borderId="32" xfId="57" applyNumberFormat="1" applyFont="1" applyBorder="1" applyAlignment="1">
      <alignment horizontal="right" vertical="center"/>
    </xf>
    <xf numFmtId="0" fontId="8" fillId="0" borderId="117" xfId="57" applyBorder="1" applyAlignment="1">
      <alignment horizontal="left" vertical="center" wrapText="1"/>
    </xf>
    <xf numFmtId="167" fontId="8" fillId="0" borderId="118" xfId="57" applyNumberFormat="1" applyBorder="1" applyAlignment="1">
      <alignment vertical="center"/>
    </xf>
    <xf numFmtId="170" fontId="8" fillId="0" borderId="119" xfId="57" applyNumberFormat="1" applyBorder="1" applyAlignment="1">
      <alignment horizontal="right" vertical="center"/>
    </xf>
    <xf numFmtId="0" fontId="8" fillId="0" borderId="114" xfId="57" applyBorder="1" applyAlignment="1">
      <alignment horizontal="left" vertical="center" wrapText="1"/>
    </xf>
    <xf numFmtId="167" fontId="8" fillId="0" borderId="115" xfId="57" applyNumberFormat="1" applyBorder="1" applyAlignment="1">
      <alignment vertical="center"/>
    </xf>
    <xf numFmtId="0" fontId="17" fillId="0" borderId="120" xfId="57" applyFont="1" applyBorder="1" applyAlignment="1">
      <alignment horizontal="left" vertical="center" wrapText="1"/>
    </xf>
    <xf numFmtId="3" fontId="17" fillId="0" borderId="121" xfId="57" applyNumberFormat="1" applyFont="1" applyBorder="1" applyAlignment="1">
      <alignment horizontal="right" vertical="center"/>
    </xf>
    <xf numFmtId="170" fontId="17" fillId="0" borderId="121" xfId="57" applyNumberFormat="1" applyFont="1" applyBorder="1" applyAlignment="1">
      <alignment horizontal="right" vertical="center"/>
    </xf>
    <xf numFmtId="167" fontId="17" fillId="0" borderId="121" xfId="57" applyNumberFormat="1" applyFont="1" applyBorder="1" applyAlignment="1">
      <alignment vertical="center"/>
    </xf>
    <xf numFmtId="14" fontId="9" fillId="0" borderId="72" xfId="73" applyNumberFormat="1" applyFont="1" applyBorder="1" applyAlignment="1">
      <alignment horizontal="center" vertical="center"/>
    </xf>
    <xf numFmtId="167" fontId="8" fillId="0" borderId="46" xfId="63" applyNumberFormat="1" applyFont="1" applyFill="1" applyBorder="1" applyAlignment="1">
      <alignment horizontal="right"/>
    </xf>
    <xf numFmtId="167" fontId="8" fillId="0" borderId="15" xfId="63" applyNumberFormat="1" applyFont="1" applyFill="1" applyBorder="1" applyAlignment="1">
      <alignment horizontal="right"/>
    </xf>
    <xf numFmtId="167" fontId="17" fillId="0" borderId="22" xfId="63" applyNumberFormat="1" applyFont="1" applyFill="1" applyBorder="1" applyAlignment="1">
      <alignment horizontal="right"/>
    </xf>
    <xf numFmtId="167" fontId="45" fillId="0" borderId="0" xfId="86" applyNumberFormat="1" applyFont="1" applyFill="1"/>
    <xf numFmtId="167" fontId="45" fillId="0" borderId="0" xfId="86" applyNumberFormat="1" applyFont="1"/>
    <xf numFmtId="165" fontId="63" fillId="0" borderId="0" xfId="87" applyFont="1" applyBorder="1" applyAlignment="1">
      <alignment vertical="center" wrapText="1"/>
    </xf>
    <xf numFmtId="167" fontId="61" fillId="0" borderId="0" xfId="86" applyNumberFormat="1" applyFont="1" applyBorder="1" applyAlignment="1">
      <alignment vertical="center" wrapText="1"/>
    </xf>
    <xf numFmtId="173" fontId="45" fillId="0" borderId="0" xfId="87" applyNumberFormat="1" applyFont="1" applyFill="1" applyBorder="1" applyAlignment="1">
      <alignment vertical="center"/>
    </xf>
    <xf numFmtId="14" fontId="9" fillId="0" borderId="132" xfId="73" applyNumberFormat="1" applyFont="1" applyBorder="1" applyAlignment="1">
      <alignment horizontal="center" vertical="center"/>
    </xf>
    <xf numFmtId="165" fontId="19" fillId="0" borderId="0" xfId="87" applyFont="1" applyBorder="1" applyAlignment="1">
      <alignment vertical="center" wrapText="1"/>
    </xf>
    <xf numFmtId="14" fontId="20" fillId="0" borderId="84" xfId="73" applyNumberFormat="1" applyFont="1" applyBorder="1" applyAlignment="1">
      <alignment horizontal="center" vertical="center"/>
    </xf>
    <xf numFmtId="171" fontId="58" fillId="0" borderId="97" xfId="81" applyNumberFormat="1" applyFont="1" applyBorder="1" applyAlignment="1">
      <alignment vertical="center"/>
    </xf>
    <xf numFmtId="171" fontId="58" fillId="0" borderId="98" xfId="81" applyNumberFormat="1" applyFont="1" applyBorder="1" applyAlignment="1">
      <alignment vertical="center"/>
    </xf>
    <xf numFmtId="171" fontId="58" fillId="0" borderId="99" xfId="81" applyNumberFormat="1" applyFont="1" applyBorder="1" applyAlignment="1">
      <alignment vertical="center"/>
    </xf>
    <xf numFmtId="171" fontId="18" fillId="0" borderId="100" xfId="81" applyNumberFormat="1" applyFont="1" applyBorder="1" applyAlignment="1">
      <alignment vertical="center"/>
    </xf>
    <xf numFmtId="171" fontId="18" fillId="0" borderId="101" xfId="81" applyNumberFormat="1" applyFont="1" applyBorder="1" applyAlignment="1">
      <alignment vertical="center"/>
    </xf>
    <xf numFmtId="171" fontId="18" fillId="0" borderId="102" xfId="81" applyNumberFormat="1" applyFont="1" applyBorder="1" applyAlignment="1">
      <alignment vertical="center"/>
    </xf>
    <xf numFmtId="171" fontId="18" fillId="0" borderId="98" xfId="81" applyNumberFormat="1" applyFont="1" applyBorder="1" applyAlignment="1">
      <alignment vertical="center"/>
    </xf>
    <xf numFmtId="171" fontId="18" fillId="0" borderId="99" xfId="81" applyNumberFormat="1" applyFont="1" applyBorder="1" applyAlignment="1">
      <alignment vertical="center"/>
    </xf>
    <xf numFmtId="10" fontId="58" fillId="0" borderId="0" xfId="86" applyNumberFormat="1" applyFont="1" applyFill="1"/>
    <xf numFmtId="0" fontId="18" fillId="0" borderId="0" xfId="73" applyFont="1"/>
    <xf numFmtId="14" fontId="20" fillId="0" borderId="75" xfId="73" applyNumberFormat="1" applyFont="1" applyBorder="1" applyAlignment="1">
      <alignment horizontal="center" vertical="center"/>
    </xf>
    <xf numFmtId="171" fontId="58" fillId="0" borderId="85" xfId="81" applyNumberFormat="1" applyFont="1" applyBorder="1" applyAlignment="1">
      <alignment vertical="center"/>
    </xf>
    <xf numFmtId="171" fontId="58" fillId="0" borderId="86" xfId="81" applyNumberFormat="1" applyFont="1" applyBorder="1" applyAlignment="1">
      <alignment vertical="center"/>
    </xf>
    <xf numFmtId="171" fontId="58" fillId="0" borderId="87" xfId="81" applyNumberFormat="1" applyFont="1" applyBorder="1" applyAlignment="1">
      <alignment vertical="center"/>
    </xf>
    <xf numFmtId="171" fontId="18" fillId="0" borderId="88" xfId="81" applyNumberFormat="1" applyFont="1" applyBorder="1" applyAlignment="1">
      <alignment vertical="center"/>
    </xf>
    <xf numFmtId="171" fontId="18" fillId="0" borderId="89" xfId="81" applyNumberFormat="1" applyFont="1" applyBorder="1" applyAlignment="1">
      <alignment vertical="center"/>
    </xf>
    <xf numFmtId="171" fontId="18" fillId="0" borderId="90" xfId="81" applyNumberFormat="1" applyFont="1" applyBorder="1" applyAlignment="1">
      <alignment vertical="center"/>
    </xf>
    <xf numFmtId="171" fontId="18" fillId="0" borderId="86" xfId="81" applyNumberFormat="1" applyFont="1" applyBorder="1" applyAlignment="1">
      <alignment vertical="center"/>
    </xf>
    <xf numFmtId="171" fontId="18" fillId="0" borderId="87" xfId="81" applyNumberFormat="1" applyFont="1" applyBorder="1" applyAlignment="1">
      <alignment vertical="center"/>
    </xf>
    <xf numFmtId="14" fontId="20" fillId="0" borderId="53" xfId="73" applyNumberFormat="1" applyFont="1" applyBorder="1" applyAlignment="1">
      <alignment horizontal="center" vertical="center"/>
    </xf>
    <xf numFmtId="171" fontId="58" fillId="0" borderId="54" xfId="81" applyNumberFormat="1" applyFont="1" applyBorder="1" applyAlignment="1">
      <alignment vertical="center"/>
    </xf>
    <xf numFmtId="171" fontId="18" fillId="0" borderId="54" xfId="81" applyNumberFormat="1" applyFont="1" applyBorder="1" applyAlignment="1">
      <alignment vertical="center"/>
    </xf>
    <xf numFmtId="172" fontId="18" fillId="0" borderId="54" xfId="81" applyNumberFormat="1" applyFont="1" applyBorder="1" applyAlignment="1">
      <alignment horizontal="right" vertical="center" indent="1"/>
    </xf>
    <xf numFmtId="171" fontId="18" fillId="0" borderId="55" xfId="81" applyNumberFormat="1" applyFont="1" applyBorder="1" applyAlignment="1">
      <alignment vertical="center"/>
    </xf>
    <xf numFmtId="14" fontId="20" fillId="0" borderId="114" xfId="73" applyNumberFormat="1" applyFont="1" applyBorder="1" applyAlignment="1">
      <alignment horizontal="center" vertical="center"/>
    </xf>
    <xf numFmtId="171" fontId="58" fillId="0" borderId="115" xfId="81" applyNumberFormat="1" applyFont="1" applyBorder="1" applyAlignment="1">
      <alignment vertical="center"/>
    </xf>
    <xf numFmtId="171" fontId="18" fillId="0" borderId="115" xfId="81" applyNumberFormat="1" applyFont="1" applyBorder="1" applyAlignment="1">
      <alignment vertical="center"/>
    </xf>
    <xf numFmtId="172" fontId="18" fillId="0" borderId="115" xfId="81" applyNumberFormat="1" applyFont="1" applyBorder="1" applyAlignment="1">
      <alignment horizontal="right" vertical="center" indent="1"/>
    </xf>
    <xf numFmtId="171" fontId="18" fillId="0" borderId="116" xfId="81" applyNumberFormat="1" applyFont="1" applyBorder="1" applyAlignment="1">
      <alignment vertical="center"/>
    </xf>
    <xf numFmtId="14" fontId="20" fillId="0" borderId="72" xfId="73" applyNumberFormat="1" applyFont="1" applyBorder="1" applyAlignment="1">
      <alignment horizontal="center" vertical="center"/>
    </xf>
    <xf numFmtId="171" fontId="58" fillId="0" borderId="73" xfId="81" applyNumberFormat="1" applyFont="1" applyFill="1" applyBorder="1" applyAlignment="1">
      <alignment vertical="center"/>
    </xf>
    <xf numFmtId="171" fontId="18" fillId="0" borderId="73" xfId="81" applyNumberFormat="1" applyFont="1" applyFill="1" applyBorder="1" applyAlignment="1">
      <alignment horizontal="right" vertical="center" indent="1"/>
    </xf>
    <xf numFmtId="172" fontId="18" fillId="0" borderId="73" xfId="81" applyNumberFormat="1" applyFont="1" applyFill="1" applyBorder="1" applyAlignment="1">
      <alignment horizontal="right" vertical="center" indent="1"/>
    </xf>
    <xf numFmtId="171" fontId="18" fillId="0" borderId="74" xfId="81" applyNumberFormat="1" applyFont="1" applyFill="1" applyBorder="1" applyAlignment="1">
      <alignment horizontal="right" vertical="center" indent="1"/>
    </xf>
    <xf numFmtId="171" fontId="58" fillId="0" borderId="115" xfId="81" applyNumberFormat="1" applyFont="1" applyBorder="1" applyAlignment="1">
      <alignment horizontal="right" vertical="center" indent="1"/>
    </xf>
    <xf numFmtId="171" fontId="18" fillId="0" borderId="115" xfId="81" applyNumberFormat="1" applyFont="1" applyBorder="1" applyAlignment="1">
      <alignment horizontal="right" vertical="center" indent="1"/>
    </xf>
    <xf numFmtId="172" fontId="18" fillId="0" borderId="127" xfId="81" applyNumberFormat="1" applyFont="1" applyFill="1" applyBorder="1" applyAlignment="1">
      <alignment horizontal="right" vertical="center" indent="1"/>
    </xf>
    <xf numFmtId="14" fontId="20" fillId="0" borderId="130" xfId="73" applyNumberFormat="1" applyFont="1" applyBorder="1" applyAlignment="1">
      <alignment horizontal="center" vertical="center"/>
    </xf>
    <xf numFmtId="171" fontId="58" fillId="0" borderId="131" xfId="81" applyNumberFormat="1" applyFont="1" applyFill="1" applyBorder="1" applyAlignment="1">
      <alignment horizontal="right" vertical="center" indent="1"/>
    </xf>
    <xf numFmtId="171" fontId="18" fillId="0" borderId="131" xfId="81" applyNumberFormat="1" applyFont="1" applyFill="1" applyBorder="1" applyAlignment="1">
      <alignment horizontal="right" vertical="center" indent="1"/>
    </xf>
    <xf numFmtId="172" fontId="18" fillId="0" borderId="131" xfId="81" applyNumberFormat="1" applyFont="1" applyFill="1" applyBorder="1" applyAlignment="1">
      <alignment horizontal="right" vertical="center" indent="1"/>
    </xf>
    <xf numFmtId="172" fontId="18" fillId="0" borderId="128" xfId="81" applyNumberFormat="1" applyFont="1" applyFill="1" applyBorder="1" applyAlignment="1">
      <alignment horizontal="right" vertical="center" indent="1"/>
    </xf>
    <xf numFmtId="171" fontId="6" fillId="0" borderId="115" xfId="81" applyNumberFormat="1" applyFont="1" applyBorder="1" applyAlignment="1">
      <alignment vertical="center"/>
    </xf>
    <xf numFmtId="172" fontId="6" fillId="0" borderId="115" xfId="81" applyNumberFormat="1" applyFont="1" applyBorder="1" applyAlignment="1">
      <alignment horizontal="right" vertical="center" indent="1"/>
    </xf>
    <xf numFmtId="171" fontId="6" fillId="0" borderId="116" xfId="81" applyNumberFormat="1" applyFont="1" applyBorder="1" applyAlignment="1">
      <alignment vertical="center"/>
    </xf>
    <xf numFmtId="171" fontId="58" fillId="0" borderId="54" xfId="81" applyNumberFormat="1" applyFont="1" applyBorder="1" applyAlignment="1">
      <alignment horizontal="right" vertical="center"/>
    </xf>
    <xf numFmtId="171" fontId="18" fillId="0" borderId="54" xfId="81" applyNumberFormat="1" applyFont="1" applyFill="1" applyBorder="1" applyAlignment="1">
      <alignment horizontal="right" vertical="center"/>
    </xf>
    <xf numFmtId="171" fontId="18" fillId="0" borderId="55" xfId="81" applyNumberFormat="1" applyFont="1" applyFill="1" applyBorder="1" applyAlignment="1">
      <alignment horizontal="right" vertical="center"/>
    </xf>
    <xf numFmtId="171" fontId="58" fillId="0" borderId="115" xfId="81" applyNumberFormat="1" applyFont="1" applyBorder="1" applyAlignment="1">
      <alignment horizontal="right" vertical="center"/>
    </xf>
    <xf numFmtId="171" fontId="18" fillId="0" borderId="115" xfId="81" applyNumberFormat="1" applyFont="1" applyFill="1" applyBorder="1" applyAlignment="1">
      <alignment horizontal="right" vertical="center"/>
    </xf>
    <xf numFmtId="171" fontId="18" fillId="0" borderId="116" xfId="81" applyNumberFormat="1" applyFont="1" applyFill="1" applyBorder="1" applyAlignment="1">
      <alignment horizontal="right" vertical="center"/>
    </xf>
    <xf numFmtId="171" fontId="18" fillId="0" borderId="0" xfId="73" applyNumberFormat="1" applyFont="1"/>
    <xf numFmtId="167" fontId="18" fillId="0" borderId="0" xfId="86" applyNumberFormat="1" applyFont="1"/>
    <xf numFmtId="14" fontId="20" fillId="0" borderId="123" xfId="73" applyNumberFormat="1" applyFont="1" applyBorder="1" applyAlignment="1">
      <alignment horizontal="center" vertical="center"/>
    </xf>
    <xf numFmtId="171" fontId="58" fillId="0" borderId="124" xfId="81" applyNumberFormat="1" applyFont="1" applyBorder="1" applyAlignment="1">
      <alignment vertical="center"/>
    </xf>
    <xf numFmtId="171" fontId="18" fillId="0" borderId="124" xfId="81" applyNumberFormat="1" applyFont="1" applyBorder="1" applyAlignment="1">
      <alignment horizontal="right" vertical="center"/>
    </xf>
    <xf numFmtId="171" fontId="18" fillId="0" borderId="125" xfId="81" applyNumberFormat="1" applyFont="1" applyBorder="1" applyAlignment="1">
      <alignment horizontal="right" vertical="center"/>
    </xf>
    <xf numFmtId="171" fontId="18" fillId="0" borderId="115" xfId="81" applyNumberFormat="1" applyFont="1" applyBorder="1" applyAlignment="1">
      <alignment horizontal="right" vertical="center"/>
    </xf>
    <xf numFmtId="171" fontId="18" fillId="0" borderId="116" xfId="81" applyNumberFormat="1" applyFont="1" applyBorder="1" applyAlignment="1">
      <alignment horizontal="right" vertical="center"/>
    </xf>
    <xf numFmtId="14" fontId="20" fillId="0" borderId="62" xfId="73" applyNumberFormat="1" applyFont="1" applyBorder="1" applyAlignment="1">
      <alignment horizontal="center" vertical="center"/>
    </xf>
    <xf numFmtId="173" fontId="58" fillId="0" borderId="63" xfId="81" applyNumberFormat="1" applyFont="1" applyBorder="1" applyAlignment="1">
      <alignment vertical="center"/>
    </xf>
    <xf numFmtId="173" fontId="58" fillId="0" borderId="53" xfId="81" applyNumberFormat="1" applyFont="1" applyBorder="1" applyAlignment="1">
      <alignment vertical="center"/>
    </xf>
    <xf numFmtId="173" fontId="58" fillId="0" borderId="55" xfId="81" applyNumberFormat="1" applyFont="1" applyBorder="1" applyAlignment="1">
      <alignment vertical="center"/>
    </xf>
    <xf numFmtId="173" fontId="18" fillId="0" borderId="64" xfId="81" applyNumberFormat="1" applyFont="1" applyBorder="1" applyAlignment="1">
      <alignment vertical="center"/>
    </xf>
    <xf numFmtId="173" fontId="18" fillId="0" borderId="54" xfId="81" applyNumberFormat="1" applyFont="1" applyBorder="1" applyAlignment="1">
      <alignment vertical="center"/>
    </xf>
    <xf numFmtId="173" fontId="18" fillId="0" borderId="65" xfId="81" applyNumberFormat="1" applyFont="1" applyBorder="1" applyAlignment="1">
      <alignment vertical="center"/>
    </xf>
    <xf numFmtId="173" fontId="18" fillId="0" borderId="53" xfId="81" applyNumberFormat="1" applyFont="1" applyBorder="1" applyAlignment="1">
      <alignment vertical="center"/>
    </xf>
    <xf numFmtId="173" fontId="18" fillId="0" borderId="55" xfId="81" applyNumberFormat="1" applyFont="1" applyBorder="1" applyAlignment="1">
      <alignment vertical="center"/>
    </xf>
    <xf numFmtId="14" fontId="20" fillId="0" borderId="0" xfId="73" applyNumberFormat="1" applyFont="1" applyAlignment="1">
      <alignment horizontal="center" vertical="center"/>
    </xf>
    <xf numFmtId="173" fontId="58" fillId="0" borderId="80" xfId="81" applyNumberFormat="1" applyFont="1" applyBorder="1" applyAlignment="1">
      <alignment vertical="center"/>
    </xf>
    <xf numFmtId="173" fontId="58" fillId="0" borderId="81" xfId="81" applyNumberFormat="1" applyFont="1" applyBorder="1" applyAlignment="1">
      <alignment vertical="center"/>
    </xf>
    <xf numFmtId="173" fontId="58" fillId="0" borderId="69" xfId="81" applyNumberFormat="1" applyFont="1" applyBorder="1" applyAlignment="1">
      <alignment vertical="center"/>
    </xf>
    <xf numFmtId="173" fontId="18" fillId="0" borderId="82" xfId="81" applyNumberFormat="1" applyFont="1" applyBorder="1" applyAlignment="1">
      <alignment vertical="center"/>
    </xf>
    <xf numFmtId="173" fontId="18" fillId="0" borderId="68" xfId="81" applyNumberFormat="1" applyFont="1" applyBorder="1" applyAlignment="1">
      <alignment vertical="center"/>
    </xf>
    <xf numFmtId="173" fontId="18" fillId="0" borderId="83" xfId="81" applyNumberFormat="1" applyFont="1" applyBorder="1" applyAlignment="1">
      <alignment vertical="center"/>
    </xf>
    <xf numFmtId="173" fontId="18" fillId="0" borderId="81" xfId="81" applyNumberFormat="1" applyFont="1" applyBorder="1" applyAlignment="1">
      <alignment vertical="center"/>
    </xf>
    <xf numFmtId="173" fontId="18" fillId="0" borderId="69" xfId="81" applyNumberFormat="1" applyFont="1" applyBorder="1" applyAlignment="1">
      <alignment vertical="center"/>
    </xf>
    <xf numFmtId="165" fontId="18" fillId="0" borderId="0" xfId="87" applyFont="1"/>
    <xf numFmtId="14" fontId="20" fillId="0" borderId="111" xfId="73" applyNumberFormat="1" applyFont="1" applyBorder="1" applyAlignment="1">
      <alignment horizontal="center" vertical="center"/>
    </xf>
    <xf numFmtId="173" fontId="58" fillId="0" borderId="97" xfId="81" applyNumberFormat="1" applyFont="1" applyBorder="1" applyAlignment="1">
      <alignment vertical="center"/>
    </xf>
    <xf numFmtId="173" fontId="18" fillId="0" borderId="98" xfId="81" applyNumberFormat="1" applyFont="1" applyBorder="1" applyAlignment="1">
      <alignment vertical="center"/>
    </xf>
    <xf numFmtId="173" fontId="18" fillId="0" borderId="84" xfId="81" applyNumberFormat="1" applyFont="1" applyBorder="1" applyAlignment="1">
      <alignment vertical="center"/>
    </xf>
    <xf numFmtId="175" fontId="18" fillId="0" borderId="0" xfId="73" applyNumberFormat="1" applyFont="1"/>
    <xf numFmtId="165" fontId="18" fillId="0" borderId="0" xfId="73" applyNumberFormat="1" applyFont="1"/>
    <xf numFmtId="173" fontId="18" fillId="0" borderId="115" xfId="81" applyNumberFormat="1" applyFont="1" applyBorder="1" applyAlignment="1">
      <alignment vertical="center"/>
    </xf>
    <xf numFmtId="173" fontId="18" fillId="0" borderId="116" xfId="81" applyNumberFormat="1" applyFont="1" applyBorder="1" applyAlignment="1">
      <alignment vertical="center"/>
    </xf>
    <xf numFmtId="14" fontId="20" fillId="0" borderId="76" xfId="73" applyNumberFormat="1" applyFont="1" applyBorder="1" applyAlignment="1">
      <alignment horizontal="center" vertical="center"/>
    </xf>
    <xf numFmtId="173" fontId="57" fillId="0" borderId="0" xfId="81" applyNumberFormat="1" applyFont="1" applyFill="1" applyBorder="1" applyAlignment="1">
      <alignment vertical="center"/>
    </xf>
    <xf numFmtId="14" fontId="20" fillId="0" borderId="105" xfId="73" applyNumberFormat="1" applyFont="1" applyBorder="1" applyAlignment="1">
      <alignment horizontal="center" vertical="center"/>
    </xf>
    <xf numFmtId="167" fontId="57" fillId="0" borderId="0" xfId="86" applyNumberFormat="1" applyFont="1" applyFill="1" applyBorder="1" applyAlignment="1">
      <alignment vertical="center"/>
    </xf>
    <xf numFmtId="165" fontId="57" fillId="0" borderId="0" xfId="87" applyFont="1" applyFill="1" applyBorder="1" applyAlignment="1">
      <alignment vertical="center"/>
    </xf>
    <xf numFmtId="9" fontId="57" fillId="0" borderId="0" xfId="86" applyFont="1" applyFill="1" applyBorder="1" applyAlignment="1">
      <alignment vertical="center"/>
    </xf>
    <xf numFmtId="167" fontId="58" fillId="0" borderId="0" xfId="86" applyNumberFormat="1" applyFont="1"/>
    <xf numFmtId="173" fontId="58" fillId="0" borderId="0" xfId="87" applyNumberFormat="1" applyFont="1" applyFill="1" applyBorder="1" applyAlignment="1">
      <alignment vertical="center"/>
    </xf>
    <xf numFmtId="9" fontId="58" fillId="0" borderId="0" xfId="86" applyFont="1" applyFill="1" applyBorder="1" applyAlignment="1">
      <alignment vertical="center"/>
    </xf>
    <xf numFmtId="173" fontId="57" fillId="0" borderId="0" xfId="87" applyNumberFormat="1" applyFont="1" applyFill="1" applyBorder="1" applyAlignment="1">
      <alignment vertical="center"/>
    </xf>
    <xf numFmtId="14" fontId="17" fillId="0" borderId="45" xfId="57" applyNumberFormat="1" applyFont="1" applyBorder="1" applyAlignment="1">
      <alignment horizontal="center" vertical="center" wrapText="1"/>
    </xf>
    <xf numFmtId="170" fontId="17" fillId="0" borderId="14" xfId="57" applyNumberFormat="1" applyFont="1" applyBorder="1" applyAlignment="1">
      <alignment vertical="center"/>
    </xf>
    <xf numFmtId="170" fontId="17" fillId="0" borderId="15" xfId="57" applyNumberFormat="1" applyFont="1" applyBorder="1" applyAlignment="1">
      <alignment vertical="center"/>
    </xf>
    <xf numFmtId="170" fontId="20" fillId="0" borderId="15" xfId="57" applyNumberFormat="1" applyFont="1" applyBorder="1" applyAlignment="1">
      <alignment vertical="center"/>
    </xf>
    <xf numFmtId="167" fontId="17" fillId="0" borderId="0" xfId="86" applyNumberFormat="1" applyFont="1" applyFill="1" applyBorder="1" applyAlignment="1">
      <alignment horizontal="right" vertical="center"/>
    </xf>
    <xf numFmtId="14" fontId="20" fillId="0" borderId="0" xfId="57" applyNumberFormat="1" applyFont="1" applyAlignment="1">
      <alignment horizontal="center" vertical="center" wrapText="1"/>
    </xf>
    <xf numFmtId="10" fontId="17" fillId="0" borderId="0" xfId="86" applyNumberFormat="1" applyFont="1" applyFill="1" applyAlignment="1">
      <alignment horizontal="right" vertical="center"/>
    </xf>
    <xf numFmtId="10" fontId="20" fillId="0" borderId="0" xfId="86" applyNumberFormat="1" applyFont="1" applyFill="1" applyAlignment="1">
      <alignment horizontal="right" vertical="center"/>
    </xf>
    <xf numFmtId="171" fontId="45" fillId="0" borderId="133" xfId="81" applyNumberFormat="1" applyFont="1" applyFill="1" applyBorder="1" applyAlignment="1">
      <alignment horizontal="right" vertical="center" indent="1"/>
    </xf>
    <xf numFmtId="171" fontId="18" fillId="0" borderId="0" xfId="87" applyNumberFormat="1" applyFont="1"/>
    <xf numFmtId="176" fontId="18" fillId="0" borderId="0" xfId="73" applyNumberFormat="1" applyFont="1"/>
    <xf numFmtId="14" fontId="9" fillId="0" borderId="140" xfId="57" applyNumberFormat="1" applyFont="1" applyBorder="1" applyAlignment="1">
      <alignment horizontal="center" vertical="center" wrapText="1"/>
    </xf>
    <xf numFmtId="14" fontId="20" fillId="0" borderId="140" xfId="57" applyNumberFormat="1" applyFont="1" applyBorder="1" applyAlignment="1">
      <alignment horizontal="center" vertical="center" wrapText="1"/>
    </xf>
    <xf numFmtId="14" fontId="20" fillId="0" borderId="142" xfId="57" applyNumberFormat="1" applyFont="1" applyBorder="1" applyAlignment="1">
      <alignment horizontal="center" vertical="center" wrapText="1"/>
    </xf>
    <xf numFmtId="14" fontId="19" fillId="0" borderId="0" xfId="73" applyNumberFormat="1" applyFont="1" applyAlignment="1">
      <alignment horizontal="left" vertical="center" wrapText="1"/>
    </xf>
    <xf numFmtId="170" fontId="6" fillId="0" borderId="42" xfId="57" applyNumberFormat="1" applyFont="1" applyBorder="1" applyAlignment="1">
      <alignment horizontal="right" vertical="center"/>
    </xf>
    <xf numFmtId="170" fontId="8" fillId="0" borderId="118" xfId="57" applyNumberFormat="1" applyBorder="1" applyAlignment="1">
      <alignment vertical="center"/>
    </xf>
    <xf numFmtId="168" fontId="8" fillId="0" borderId="115" xfId="57" applyNumberFormat="1" applyBorder="1" applyAlignment="1">
      <alignment vertical="center"/>
    </xf>
    <xf numFmtId="3" fontId="18" fillId="0" borderId="20" xfId="57" applyNumberFormat="1" applyFont="1" applyBorder="1" applyAlignment="1">
      <alignment vertical="center"/>
    </xf>
    <xf numFmtId="3" fontId="17" fillId="0" borderId="20" xfId="57" applyNumberFormat="1" applyFont="1" applyBorder="1" applyAlignment="1">
      <alignment vertical="center"/>
    </xf>
    <xf numFmtId="0" fontId="6" fillId="0" borderId="46" xfId="57" applyFont="1" applyBorder="1" applyAlignment="1">
      <alignment vertical="center"/>
    </xf>
    <xf numFmtId="0" fontId="6" fillId="0" borderId="14" xfId="57" applyFont="1" applyBorder="1" applyAlignment="1">
      <alignment vertical="center"/>
    </xf>
    <xf numFmtId="176" fontId="45" fillId="0" borderId="0" xfId="73" applyNumberFormat="1" applyFont="1" applyAlignment="1">
      <alignment vertical="center" wrapText="1"/>
    </xf>
    <xf numFmtId="167" fontId="58" fillId="0" borderId="0" xfId="74" applyNumberFormat="1" applyFont="1" applyFill="1" applyBorder="1" applyAlignment="1">
      <alignment vertical="center"/>
    </xf>
    <xf numFmtId="167" fontId="58" fillId="0" borderId="143" xfId="74" applyNumberFormat="1" applyFont="1" applyFill="1" applyBorder="1" applyAlignment="1">
      <alignment vertical="center"/>
    </xf>
    <xf numFmtId="167" fontId="45" fillId="0" borderId="0" xfId="74" applyNumberFormat="1" applyFont="1" applyFill="1" applyBorder="1" applyAlignment="1">
      <alignment vertical="center"/>
    </xf>
    <xf numFmtId="167" fontId="18" fillId="0" borderId="144" xfId="74" applyNumberFormat="1" applyFont="1" applyFill="1" applyBorder="1" applyAlignment="1">
      <alignment vertical="center"/>
    </xf>
    <xf numFmtId="167" fontId="18" fillId="0" borderId="145" xfId="74" applyNumberFormat="1" applyFont="1" applyFill="1" applyBorder="1" applyAlignment="1">
      <alignment vertical="center"/>
    </xf>
    <xf numFmtId="167" fontId="6" fillId="0" borderId="144" xfId="74" applyNumberFormat="1" applyFont="1" applyFill="1" applyBorder="1" applyAlignment="1">
      <alignment vertical="center"/>
    </xf>
    <xf numFmtId="167" fontId="58" fillId="0" borderId="3" xfId="74" applyNumberFormat="1" applyFont="1" applyFill="1" applyBorder="1" applyAlignment="1">
      <alignment vertical="center"/>
    </xf>
    <xf numFmtId="167" fontId="58" fillId="0" borderId="146" xfId="74" applyNumberFormat="1" applyFont="1" applyFill="1" applyBorder="1" applyAlignment="1">
      <alignment vertical="center"/>
    </xf>
    <xf numFmtId="167" fontId="45" fillId="0" borderId="3" xfId="74" applyNumberFormat="1" applyFont="1" applyFill="1" applyBorder="1" applyAlignment="1">
      <alignment vertical="center"/>
    </xf>
    <xf numFmtId="171" fontId="0" fillId="0" borderId="94" xfId="81" applyNumberFormat="1" applyFont="1" applyFill="1" applyBorder="1" applyAlignment="1">
      <alignment vertical="center"/>
    </xf>
    <xf numFmtId="171" fontId="0" fillId="0" borderId="95" xfId="81" applyNumberFormat="1" applyFont="1" applyFill="1" applyBorder="1" applyAlignment="1">
      <alignment vertical="center"/>
    </xf>
    <xf numFmtId="171" fontId="0" fillId="0" borderId="96" xfId="81" applyNumberFormat="1" applyFont="1" applyFill="1" applyBorder="1" applyAlignment="1">
      <alignment vertical="center"/>
    </xf>
    <xf numFmtId="171" fontId="0" fillId="0" borderId="92" xfId="81" applyNumberFormat="1" applyFont="1" applyFill="1" applyBorder="1" applyAlignment="1">
      <alignment vertical="center"/>
    </xf>
    <xf numFmtId="171" fontId="0" fillId="0" borderId="93" xfId="81" applyNumberFormat="1" applyFont="1" applyFill="1" applyBorder="1" applyAlignment="1">
      <alignment vertical="center"/>
    </xf>
    <xf numFmtId="171" fontId="0" fillId="0" borderId="133" xfId="81" applyNumberFormat="1" applyFont="1" applyFill="1" applyBorder="1" applyAlignment="1">
      <alignment horizontal="right" vertical="center" indent="1"/>
    </xf>
    <xf numFmtId="172" fontId="0" fillId="0" borderId="133" xfId="81" applyNumberFormat="1" applyFont="1" applyFill="1" applyBorder="1" applyAlignment="1">
      <alignment horizontal="right" vertical="center" indent="1"/>
    </xf>
    <xf numFmtId="172" fontId="0" fillId="0" borderId="134" xfId="81" applyNumberFormat="1" applyFont="1" applyFill="1" applyBorder="1" applyAlignment="1">
      <alignment horizontal="right" vertical="center" indent="1"/>
    </xf>
    <xf numFmtId="171" fontId="6" fillId="0" borderId="74" xfId="81" applyNumberFormat="1" applyFont="1" applyFill="1" applyBorder="1" applyAlignment="1">
      <alignment vertical="center"/>
    </xf>
    <xf numFmtId="171" fontId="0" fillId="0" borderId="57" xfId="81" applyNumberFormat="1" applyFont="1" applyFill="1" applyBorder="1" applyAlignment="1">
      <alignment vertical="center"/>
    </xf>
    <xf numFmtId="171" fontId="0" fillId="0" borderId="58" xfId="81" applyNumberFormat="1" applyFont="1" applyFill="1" applyBorder="1" applyAlignment="1">
      <alignment vertical="center"/>
    </xf>
    <xf numFmtId="173" fontId="0" fillId="0" borderId="66" xfId="81" applyNumberFormat="1" applyFont="1" applyFill="1" applyBorder="1" applyAlignment="1">
      <alignment vertical="center"/>
    </xf>
    <xf numFmtId="173" fontId="0" fillId="0" borderId="57" xfId="81" applyNumberFormat="1" applyFont="1" applyFill="1" applyBorder="1" applyAlignment="1">
      <alignment vertical="center"/>
    </xf>
    <xf numFmtId="173" fontId="0" fillId="0" borderId="67" xfId="81" applyNumberFormat="1" applyFont="1" applyFill="1" applyBorder="1" applyAlignment="1">
      <alignment vertical="center"/>
    </xf>
    <xf numFmtId="173" fontId="0" fillId="0" borderId="56" xfId="81" applyNumberFormat="1" applyFont="1" applyFill="1" applyBorder="1" applyAlignment="1">
      <alignment vertical="center"/>
    </xf>
    <xf numFmtId="173" fontId="0" fillId="0" borderId="58" xfId="81" applyNumberFormat="1" applyFont="1" applyFill="1" applyBorder="1" applyAlignment="1">
      <alignment vertical="center"/>
    </xf>
    <xf numFmtId="173" fontId="6" fillId="0" borderId="92" xfId="81" applyNumberFormat="1" applyFont="1" applyFill="1" applyBorder="1" applyAlignment="1">
      <alignment vertical="center"/>
    </xf>
    <xf numFmtId="173" fontId="6" fillId="0" borderId="113" xfId="81" applyNumberFormat="1" applyFont="1" applyFill="1" applyBorder="1" applyAlignment="1">
      <alignment vertical="center"/>
    </xf>
    <xf numFmtId="171" fontId="6" fillId="0" borderId="100" xfId="81" applyNumberFormat="1" applyFont="1" applyBorder="1" applyAlignment="1">
      <alignment vertical="center"/>
    </xf>
    <xf numFmtId="171" fontId="6" fillId="0" borderId="101" xfId="81" applyNumberFormat="1" applyFont="1" applyBorder="1" applyAlignment="1">
      <alignment vertical="center"/>
    </xf>
    <xf numFmtId="171" fontId="6" fillId="0" borderId="102" xfId="81" applyNumberFormat="1" applyFont="1" applyBorder="1" applyAlignment="1">
      <alignment vertical="center"/>
    </xf>
    <xf numFmtId="171" fontId="6" fillId="0" borderId="98" xfId="81" applyNumberFormat="1" applyFont="1" applyBorder="1" applyAlignment="1">
      <alignment vertical="center"/>
    </xf>
    <xf numFmtId="171" fontId="6" fillId="0" borderId="99" xfId="81" applyNumberFormat="1" applyFont="1" applyBorder="1" applyAlignment="1">
      <alignment vertical="center"/>
    </xf>
    <xf numFmtId="171" fontId="6" fillId="0" borderId="115" xfId="81" applyNumberFormat="1" applyFont="1" applyBorder="1" applyAlignment="1">
      <alignment horizontal="right" vertical="center" indent="1"/>
    </xf>
    <xf numFmtId="172" fontId="6" fillId="0" borderId="127" xfId="81" applyNumberFormat="1" applyFont="1" applyFill="1" applyBorder="1" applyAlignment="1">
      <alignment horizontal="right" vertical="center" indent="1"/>
    </xf>
    <xf numFmtId="173" fontId="6" fillId="0" borderId="82" xfId="81" applyNumberFormat="1" applyFont="1" applyBorder="1" applyAlignment="1">
      <alignment vertical="center"/>
    </xf>
    <xf numFmtId="173" fontId="6" fillId="0" borderId="68" xfId="81" applyNumberFormat="1" applyFont="1" applyBorder="1" applyAlignment="1">
      <alignment vertical="center"/>
    </xf>
    <xf numFmtId="173" fontId="6" fillId="0" borderId="83" xfId="81" applyNumberFormat="1" applyFont="1" applyBorder="1" applyAlignment="1">
      <alignment vertical="center"/>
    </xf>
    <xf numFmtId="173" fontId="6" fillId="0" borderId="81" xfId="81" applyNumberFormat="1" applyFont="1" applyBorder="1" applyAlignment="1">
      <alignment vertical="center"/>
    </xf>
    <xf numFmtId="173" fontId="6" fillId="0" borderId="69" xfId="81" applyNumberFormat="1" applyFont="1" applyBorder="1" applyAlignment="1">
      <alignment vertical="center"/>
    </xf>
    <xf numFmtId="175" fontId="6" fillId="0" borderId="0" xfId="73" applyNumberFormat="1"/>
    <xf numFmtId="173" fontId="6" fillId="0" borderId="115" xfId="81" applyNumberFormat="1" applyFont="1" applyBorder="1" applyAlignment="1">
      <alignment vertical="center"/>
    </xf>
    <xf numFmtId="173" fontId="6" fillId="0" borderId="116" xfId="81" applyNumberFormat="1" applyFont="1" applyBorder="1" applyAlignment="1">
      <alignment vertical="center"/>
    </xf>
    <xf numFmtId="9" fontId="45" fillId="0" borderId="0" xfId="86" applyFont="1" applyFill="1" applyBorder="1" applyAlignment="1">
      <alignment vertical="center"/>
    </xf>
    <xf numFmtId="173" fontId="54" fillId="0" borderId="0" xfId="87" applyNumberFormat="1" applyFont="1" applyFill="1" applyBorder="1" applyAlignment="1">
      <alignment vertical="center"/>
    </xf>
    <xf numFmtId="167" fontId="65" fillId="0" borderId="0" xfId="86" applyNumberFormat="1" applyFont="1" applyBorder="1" applyAlignment="1">
      <alignment vertical="center" wrapText="1"/>
    </xf>
    <xf numFmtId="170" fontId="8" fillId="0" borderId="136" xfId="57" applyNumberFormat="1" applyBorder="1" applyAlignment="1">
      <alignment vertical="center"/>
    </xf>
    <xf numFmtId="170" fontId="8" fillId="0" borderId="138" xfId="57" applyNumberFormat="1" applyBorder="1" applyAlignment="1">
      <alignment vertical="center"/>
    </xf>
    <xf numFmtId="170" fontId="9" fillId="0" borderId="136" xfId="57" applyNumberFormat="1" applyFont="1" applyBorder="1" applyAlignment="1">
      <alignment vertical="center"/>
    </xf>
    <xf numFmtId="170" fontId="45" fillId="0" borderId="138" xfId="57" applyNumberFormat="1" applyFont="1" applyBorder="1" applyAlignment="1">
      <alignment vertical="center"/>
    </xf>
    <xf numFmtId="170" fontId="9" fillId="0" borderId="14" xfId="57" applyNumberFormat="1" applyFont="1" applyBorder="1" applyAlignment="1">
      <alignment vertical="center"/>
    </xf>
    <xf numFmtId="170" fontId="45" fillId="0" borderId="15" xfId="57" applyNumberFormat="1" applyFont="1" applyBorder="1" applyAlignment="1">
      <alignment vertical="center"/>
    </xf>
    <xf numFmtId="170" fontId="8" fillId="0" borderId="25" xfId="57" applyNumberFormat="1" applyBorder="1" applyAlignment="1">
      <alignment vertical="center"/>
    </xf>
    <xf numFmtId="170" fontId="9" fillId="0" borderId="25" xfId="57" applyNumberFormat="1" applyFont="1" applyBorder="1" applyAlignment="1">
      <alignment vertical="center"/>
    </xf>
    <xf numFmtId="170" fontId="45" fillId="0" borderId="26" xfId="57" applyNumberFormat="1" applyFont="1" applyBorder="1" applyAlignment="1">
      <alignment vertical="center"/>
    </xf>
    <xf numFmtId="170" fontId="45" fillId="0" borderId="0" xfId="57" applyNumberFormat="1" applyFont="1" applyAlignment="1">
      <alignment horizontal="right" vertical="center"/>
    </xf>
    <xf numFmtId="170" fontId="8" fillId="39" borderId="14" xfId="57" applyNumberFormat="1" applyFill="1" applyBorder="1" applyAlignment="1">
      <alignment vertical="center"/>
    </xf>
    <xf numFmtId="170" fontId="8" fillId="39" borderId="15" xfId="57" applyNumberFormat="1" applyFill="1" applyBorder="1" applyAlignment="1">
      <alignment vertical="center"/>
    </xf>
    <xf numFmtId="10" fontId="8" fillId="0" borderId="0" xfId="113" applyNumberFormat="1" applyFont="1" applyAlignment="1">
      <alignment vertical="center"/>
    </xf>
    <xf numFmtId="170" fontId="8" fillId="40" borderId="118" xfId="57" applyNumberFormat="1" applyFill="1" applyBorder="1" applyAlignment="1">
      <alignment vertical="center"/>
    </xf>
    <xf numFmtId="168" fontId="8" fillId="40" borderId="115" xfId="57" applyNumberFormat="1" applyFill="1" applyBorder="1" applyAlignment="1">
      <alignment vertical="center"/>
    </xf>
    <xf numFmtId="171" fontId="6" fillId="0" borderId="57" xfId="81" applyNumberFormat="1" applyFont="1" applyFill="1" applyBorder="1" applyAlignment="1">
      <alignment horizontal="right" vertical="center" indent="1"/>
    </xf>
    <xf numFmtId="172" fontId="6" fillId="0" borderId="73" xfId="81" applyNumberFormat="1" applyFont="1" applyFill="1" applyBorder="1" applyAlignment="1">
      <alignment horizontal="right" vertical="center" indent="1"/>
    </xf>
    <xf numFmtId="171" fontId="6" fillId="0" borderId="58" xfId="81" applyNumberFormat="1" applyFont="1" applyFill="1" applyBorder="1" applyAlignment="1">
      <alignment horizontal="right" vertical="center" indent="1"/>
    </xf>
    <xf numFmtId="9" fontId="8" fillId="0" borderId="0" xfId="86" applyFont="1" applyAlignment="1">
      <alignment vertical="center"/>
    </xf>
    <xf numFmtId="170" fontId="9" fillId="39" borderId="14" xfId="57" applyNumberFormat="1" applyFont="1" applyFill="1" applyBorder="1" applyAlignment="1">
      <alignment vertical="center"/>
    </xf>
    <xf numFmtId="170" fontId="45" fillId="39" borderId="15" xfId="57" applyNumberFormat="1" applyFont="1" applyFill="1" applyBorder="1" applyAlignment="1">
      <alignment vertical="center"/>
    </xf>
    <xf numFmtId="0" fontId="42" fillId="0" borderId="0" xfId="57" applyFont="1" applyAlignment="1">
      <alignment horizontal="center" vertical="center"/>
    </xf>
    <xf numFmtId="0" fontId="8" fillId="0" borderId="13" xfId="57" applyBorder="1" applyAlignment="1">
      <alignment horizontal="center" vertical="center" wrapText="1"/>
    </xf>
    <xf numFmtId="0" fontId="8" fillId="0" borderId="14" xfId="57" applyBorder="1" applyAlignment="1">
      <alignment vertical="center"/>
    </xf>
    <xf numFmtId="167" fontId="8" fillId="0" borderId="37" xfId="57" applyNumberFormat="1" applyBorder="1" applyAlignment="1">
      <alignment horizontal="right" vertical="center"/>
    </xf>
    <xf numFmtId="167" fontId="8" fillId="0" borderId="15" xfId="57" applyNumberFormat="1" applyBorder="1" applyAlignment="1">
      <alignment vertical="center"/>
    </xf>
    <xf numFmtId="167" fontId="6" fillId="0" borderId="15" xfId="57" applyNumberFormat="1" applyFont="1" applyBorder="1" applyAlignment="1">
      <alignment vertical="center"/>
    </xf>
    <xf numFmtId="0" fontId="6" fillId="0" borderId="0" xfId="91"/>
    <xf numFmtId="170" fontId="6" fillId="0" borderId="15" xfId="57" applyNumberFormat="1" applyFont="1" applyBorder="1" applyAlignment="1">
      <alignment vertical="center"/>
    </xf>
    <xf numFmtId="0" fontId="9" fillId="0" borderId="19" xfId="57" applyFont="1" applyBorder="1" applyAlignment="1">
      <alignment horizontal="center" vertical="center" wrapText="1"/>
    </xf>
    <xf numFmtId="0" fontId="9" fillId="0" borderId="20" xfId="57" applyFont="1" applyBorder="1" applyAlignment="1">
      <alignment vertical="center"/>
    </xf>
    <xf numFmtId="167" fontId="9" fillId="0" borderId="22" xfId="57" applyNumberFormat="1" applyFont="1" applyBorder="1" applyAlignment="1">
      <alignment vertical="center"/>
    </xf>
    <xf numFmtId="167" fontId="6" fillId="0" borderId="37" xfId="63" applyNumberFormat="1" applyFont="1" applyFill="1" applyBorder="1" applyAlignment="1">
      <alignment horizontal="right"/>
    </xf>
    <xf numFmtId="167" fontId="6" fillId="0" borderId="15" xfId="63" applyNumberFormat="1" applyFont="1" applyFill="1" applyBorder="1" applyAlignment="1">
      <alignment horizontal="right"/>
    </xf>
    <xf numFmtId="167" fontId="18" fillId="0" borderId="22" xfId="63" applyNumberFormat="1" applyFont="1" applyFill="1" applyBorder="1" applyAlignment="1">
      <alignment horizontal="right"/>
    </xf>
    <xf numFmtId="0" fontId="8" fillId="0" borderId="70" xfId="57" applyBorder="1" applyAlignment="1">
      <alignment vertical="center"/>
    </xf>
    <xf numFmtId="0" fontId="8" fillId="0" borderId="115" xfId="57" applyBorder="1" applyAlignment="1">
      <alignment vertical="center"/>
    </xf>
    <xf numFmtId="167" fontId="8" fillId="0" borderId="151" xfId="57" applyNumberFormat="1" applyBorder="1" applyAlignment="1">
      <alignment vertical="center"/>
    </xf>
    <xf numFmtId="170" fontId="8" fillId="0" borderId="118" xfId="57" applyNumberFormat="1" applyBorder="1" applyAlignment="1">
      <alignment horizontal="right" vertical="center"/>
    </xf>
    <xf numFmtId="167" fontId="8" fillId="0" borderId="114" xfId="57" applyNumberFormat="1" applyBorder="1" applyAlignment="1">
      <alignment vertical="center"/>
    </xf>
    <xf numFmtId="170" fontId="8" fillId="0" borderId="115" xfId="57" applyNumberFormat="1" applyBorder="1" applyAlignment="1">
      <alignment horizontal="right" vertical="center"/>
    </xf>
    <xf numFmtId="167" fontId="17" fillId="0" borderId="120" xfId="57" applyNumberFormat="1" applyFont="1" applyBorder="1" applyAlignment="1">
      <alignment vertical="center"/>
    </xf>
    <xf numFmtId="167" fontId="8" fillId="0" borderId="41" xfId="57" applyNumberFormat="1" applyBorder="1" applyAlignment="1">
      <alignment horizontal="right" vertical="center"/>
    </xf>
    <xf numFmtId="167" fontId="20" fillId="0" borderId="31" xfId="57" applyNumberFormat="1" applyFont="1" applyBorder="1" applyAlignment="1">
      <alignment vertical="center"/>
    </xf>
    <xf numFmtId="167" fontId="8" fillId="0" borderId="14" xfId="63" applyNumberFormat="1" applyFont="1" applyFill="1" applyBorder="1" applyAlignment="1">
      <alignment horizontal="right"/>
    </xf>
    <xf numFmtId="167" fontId="17" fillId="0" borderId="20" xfId="63" applyNumberFormat="1" applyFont="1" applyFill="1" applyBorder="1" applyAlignment="1">
      <alignment horizontal="right"/>
    </xf>
    <xf numFmtId="0" fontId="19" fillId="0" borderId="0" xfId="57" applyFont="1" applyAlignment="1">
      <alignment vertical="center" wrapText="1"/>
    </xf>
    <xf numFmtId="167" fontId="8" fillId="0" borderId="0" xfId="113" applyNumberFormat="1" applyFont="1" applyFill="1" applyBorder="1" applyAlignment="1">
      <alignment horizontal="right" vertical="center"/>
    </xf>
    <xf numFmtId="10" fontId="8" fillId="0" borderId="0" xfId="113" applyNumberFormat="1" applyFont="1" applyFill="1" applyAlignment="1">
      <alignment horizontal="right" vertical="center"/>
    </xf>
    <xf numFmtId="10" fontId="9" fillId="0" borderId="0" xfId="113" applyNumberFormat="1" applyFont="1" applyFill="1" applyAlignment="1">
      <alignment horizontal="right" vertical="center"/>
    </xf>
    <xf numFmtId="14" fontId="8" fillId="0" borderId="152" xfId="57" applyNumberFormat="1" applyBorder="1" applyAlignment="1">
      <alignment horizontal="center" vertical="center" wrapText="1"/>
    </xf>
    <xf numFmtId="167" fontId="8" fillId="0" borderId="0" xfId="113" applyNumberFormat="1" applyFont="1" applyFill="1" applyAlignment="1">
      <alignment horizontal="right" vertical="center"/>
    </xf>
    <xf numFmtId="167" fontId="9" fillId="0" borderId="0" xfId="113" applyNumberFormat="1" applyFont="1" applyFill="1" applyAlignment="1">
      <alignment horizontal="center" vertical="center"/>
    </xf>
    <xf numFmtId="167" fontId="9" fillId="0" borderId="0" xfId="113" applyNumberFormat="1" applyFont="1" applyFill="1" applyBorder="1" applyAlignment="1">
      <alignment horizontal="right" vertical="center"/>
    </xf>
    <xf numFmtId="167" fontId="9" fillId="0" borderId="0" xfId="113" applyNumberFormat="1" applyFont="1" applyFill="1" applyAlignment="1">
      <alignment horizontal="right" vertical="center"/>
    </xf>
    <xf numFmtId="170" fontId="6" fillId="0" borderId="0" xfId="57" applyNumberFormat="1" applyFont="1" applyAlignment="1">
      <alignment horizontal="right" vertical="center"/>
    </xf>
    <xf numFmtId="167" fontId="58" fillId="0" borderId="0" xfId="74" applyNumberFormat="1" applyFont="1" applyFill="1" applyBorder="1" applyAlignment="1">
      <alignment horizontal="right" vertical="center"/>
    </xf>
    <xf numFmtId="167" fontId="58" fillId="0" borderId="143" xfId="74" applyNumberFormat="1" applyFont="1" applyFill="1" applyBorder="1" applyAlignment="1">
      <alignment horizontal="right" vertical="center"/>
    </xf>
    <xf numFmtId="14" fontId="48" fillId="0" borderId="0" xfId="73" applyNumberFormat="1" applyFont="1" applyAlignment="1">
      <alignment horizontal="left" vertical="center" wrapText="1"/>
    </xf>
    <xf numFmtId="167" fontId="8" fillId="0" borderId="0" xfId="86" applyNumberFormat="1" applyFont="1" applyFill="1" applyAlignment="1">
      <alignment vertical="center"/>
    </xf>
    <xf numFmtId="167" fontId="40" fillId="0" borderId="0" xfId="86" applyNumberFormat="1" applyFont="1" applyBorder="1" applyAlignment="1">
      <alignment vertical="center"/>
    </xf>
    <xf numFmtId="0" fontId="64" fillId="0" borderId="0" xfId="31" applyFont="1" applyBorder="1" applyAlignment="1" applyProtection="1">
      <alignment horizontal="left" vertical="center" wrapText="1"/>
    </xf>
    <xf numFmtId="0" fontId="19" fillId="0" borderId="36" xfId="57" applyFont="1" applyBorder="1" applyAlignment="1">
      <alignment horizontal="left" vertical="center" wrapText="1"/>
    </xf>
    <xf numFmtId="14" fontId="9" fillId="0" borderId="37" xfId="57" applyNumberFormat="1" applyFont="1" applyBorder="1" applyAlignment="1">
      <alignment horizontal="center" vertical="center" wrapText="1"/>
    </xf>
    <xf numFmtId="14" fontId="9" fillId="0" borderId="21" xfId="57" applyNumberFormat="1" applyFont="1" applyBorder="1" applyAlignment="1">
      <alignment horizontal="center" vertical="center" wrapText="1"/>
    </xf>
    <xf numFmtId="14" fontId="9" fillId="0" borderId="147" xfId="57" applyNumberFormat="1" applyFont="1" applyBorder="1" applyAlignment="1">
      <alignment horizontal="center" vertical="center" wrapText="1"/>
    </xf>
    <xf numFmtId="14" fontId="9" fillId="0" borderId="149" xfId="57" applyNumberFormat="1" applyFont="1" applyBorder="1" applyAlignment="1">
      <alignment horizontal="center" vertical="center" wrapText="1"/>
    </xf>
    <xf numFmtId="14" fontId="9" fillId="0" borderId="148" xfId="57" applyNumberFormat="1" applyFont="1" applyBorder="1" applyAlignment="1">
      <alignment horizontal="center" vertical="center" wrapText="1"/>
    </xf>
    <xf numFmtId="14" fontId="9" fillId="0" borderId="150" xfId="57" applyNumberFormat="1" applyFont="1" applyBorder="1" applyAlignment="1">
      <alignment horizontal="center" vertical="center" wrapText="1"/>
    </xf>
    <xf numFmtId="0" fontId="41" fillId="0" borderId="36" xfId="57" applyFont="1" applyBorder="1" applyAlignment="1">
      <alignment horizontal="left" vertical="center" wrapText="1"/>
    </xf>
    <xf numFmtId="0" fontId="19" fillId="0" borderId="0" xfId="57" applyFont="1" applyAlignment="1">
      <alignment horizontal="center" vertical="center" wrapText="1"/>
    </xf>
    <xf numFmtId="0" fontId="8" fillId="0" borderId="0" xfId="57" applyAlignment="1">
      <alignment horizontal="center" vertical="center"/>
    </xf>
    <xf numFmtId="0" fontId="13" fillId="30" borderId="0" xfId="57" applyFont="1" applyFill="1" applyAlignment="1">
      <alignment horizontal="left" vertical="center"/>
    </xf>
    <xf numFmtId="0" fontId="9" fillId="0" borderId="38" xfId="57" applyFont="1" applyBorder="1" applyAlignment="1">
      <alignment horizontal="center" vertical="center" wrapText="1"/>
    </xf>
    <xf numFmtId="0" fontId="9" fillId="0" borderId="31" xfId="57" applyFont="1" applyBorder="1" applyAlignment="1">
      <alignment horizontal="center" vertical="center" wrapText="1"/>
    </xf>
    <xf numFmtId="14" fontId="9" fillId="0" borderId="129" xfId="57" applyNumberFormat="1" applyFont="1" applyBorder="1" applyAlignment="1">
      <alignment horizontal="center" vertical="center" wrapText="1"/>
    </xf>
    <xf numFmtId="14" fontId="9" fillId="0" borderId="32" xfId="57" applyNumberFormat="1" applyFont="1" applyBorder="1" applyAlignment="1">
      <alignment horizontal="center" vertical="center" wrapText="1"/>
    </xf>
    <xf numFmtId="14" fontId="9" fillId="0" borderId="109" xfId="57" applyNumberFormat="1" applyFont="1" applyBorder="1" applyAlignment="1">
      <alignment horizontal="center" vertical="center" wrapText="1"/>
    </xf>
    <xf numFmtId="14" fontId="9" fillId="0" borderId="110" xfId="57" applyNumberFormat="1" applyFont="1" applyBorder="1" applyAlignment="1">
      <alignment horizontal="center" vertical="center" wrapText="1"/>
    </xf>
    <xf numFmtId="14" fontId="9" fillId="0" borderId="39" xfId="57" applyNumberFormat="1" applyFont="1" applyBorder="1" applyAlignment="1">
      <alignment horizontal="center" vertical="center" wrapText="1"/>
    </xf>
    <xf numFmtId="14" fontId="9" fillId="0" borderId="40" xfId="57" applyNumberFormat="1" applyFont="1" applyBorder="1" applyAlignment="1">
      <alignment horizontal="center" vertical="center" wrapText="1"/>
    </xf>
    <xf numFmtId="0" fontId="60" fillId="25" borderId="0" xfId="57" applyFont="1" applyFill="1" applyAlignment="1">
      <alignment horizontal="left" vertical="center"/>
    </xf>
    <xf numFmtId="0" fontId="13" fillId="27" borderId="0" xfId="57" applyFont="1" applyFill="1" applyAlignment="1">
      <alignment horizontal="left" vertical="center"/>
    </xf>
    <xf numFmtId="0" fontId="13" fillId="38" borderId="0" xfId="57" applyFont="1" applyFill="1" applyAlignment="1">
      <alignment horizontal="left" vertical="center"/>
    </xf>
    <xf numFmtId="0" fontId="42" fillId="0" borderId="0" xfId="57" applyFont="1" applyAlignment="1">
      <alignment horizontal="center" vertical="center"/>
    </xf>
    <xf numFmtId="0" fontId="56" fillId="30" borderId="0" xfId="57" applyFont="1" applyFill="1" applyAlignment="1">
      <alignment horizontal="left" vertical="center"/>
    </xf>
    <xf numFmtId="0" fontId="48" fillId="0" borderId="36" xfId="31" applyFont="1" applyBorder="1" applyAlignment="1" applyProtection="1">
      <alignment horizontal="left" vertical="center" wrapText="1"/>
    </xf>
    <xf numFmtId="173" fontId="57" fillId="0" borderId="103" xfId="81" applyNumberFormat="1" applyFont="1" applyBorder="1" applyAlignment="1">
      <alignment horizontal="center" vertical="center"/>
    </xf>
    <xf numFmtId="173" fontId="57" fillId="0" borderId="104" xfId="81" applyNumberFormat="1" applyFont="1" applyBorder="1" applyAlignment="1">
      <alignment horizontal="center" vertical="center"/>
    </xf>
    <xf numFmtId="173" fontId="57" fillId="0" borderId="105" xfId="81" applyNumberFormat="1" applyFont="1" applyBorder="1" applyAlignment="1">
      <alignment horizontal="center" vertical="center"/>
    </xf>
    <xf numFmtId="0" fontId="9" fillId="0" borderId="139" xfId="57" applyFont="1" applyBorder="1" applyAlignment="1">
      <alignment horizontal="center" vertical="center"/>
    </xf>
    <xf numFmtId="14" fontId="8" fillId="0" borderId="129" xfId="57" applyNumberFormat="1" applyBorder="1" applyAlignment="1">
      <alignment horizontal="center" vertical="center" wrapText="1"/>
    </xf>
    <xf numFmtId="14" fontId="8" fillId="0" borderId="32" xfId="57" applyNumberFormat="1" applyBorder="1" applyAlignment="1">
      <alignment horizontal="center" vertical="center" wrapText="1"/>
    </xf>
    <xf numFmtId="14" fontId="9" fillId="0" borderId="135" xfId="57" applyNumberFormat="1" applyFont="1" applyBorder="1" applyAlignment="1">
      <alignment horizontal="center" vertical="center" wrapText="1"/>
    </xf>
    <xf numFmtId="14" fontId="9" fillId="0" borderId="137" xfId="57" applyNumberFormat="1" applyFont="1" applyBorder="1" applyAlignment="1">
      <alignment horizontal="center" vertical="center" wrapText="1"/>
    </xf>
    <xf numFmtId="0" fontId="57" fillId="24" borderId="0" xfId="57" applyFont="1" applyFill="1" applyAlignment="1">
      <alignment horizontal="left" vertical="center"/>
    </xf>
    <xf numFmtId="173" fontId="57" fillId="0" borderId="64" xfId="81" applyNumberFormat="1" applyFont="1" applyBorder="1" applyAlignment="1">
      <alignment horizontal="left" vertical="center"/>
    </xf>
    <xf numFmtId="173" fontId="57" fillId="0" borderId="54" xfId="81" applyNumberFormat="1" applyFont="1" applyBorder="1" applyAlignment="1">
      <alignment horizontal="left" vertical="center"/>
    </xf>
    <xf numFmtId="173" fontId="57" fillId="0" borderId="65" xfId="81" applyNumberFormat="1" applyFont="1" applyBorder="1" applyAlignment="1">
      <alignment horizontal="left" vertical="center"/>
    </xf>
    <xf numFmtId="173" fontId="57" fillId="0" borderId="64" xfId="81" applyNumberFormat="1" applyFont="1" applyBorder="1" applyAlignment="1">
      <alignment horizontal="right" vertical="center"/>
    </xf>
    <xf numFmtId="173" fontId="57" fillId="0" borderId="54" xfId="81" applyNumberFormat="1" applyFont="1" applyBorder="1" applyAlignment="1">
      <alignment horizontal="right" vertical="center"/>
    </xf>
    <xf numFmtId="173" fontId="57" fillId="0" borderId="55" xfId="81" applyNumberFormat="1" applyFont="1" applyBorder="1" applyAlignment="1">
      <alignment horizontal="right" vertical="center"/>
    </xf>
    <xf numFmtId="173" fontId="54" fillId="0" borderId="103" xfId="81" applyNumberFormat="1" applyFont="1" applyBorder="1" applyAlignment="1">
      <alignment horizontal="center" vertical="center"/>
    </xf>
    <xf numFmtId="173" fontId="54" fillId="0" borderId="104" xfId="81" applyNumberFormat="1" applyFont="1" applyBorder="1" applyAlignment="1">
      <alignment horizontal="center" vertical="center"/>
    </xf>
    <xf numFmtId="173" fontId="54" fillId="0" borderId="105" xfId="81" applyNumberFormat="1" applyFont="1" applyBorder="1" applyAlignment="1">
      <alignment horizontal="center" vertical="center"/>
    </xf>
    <xf numFmtId="14" fontId="19" fillId="0" borderId="75" xfId="73" applyNumberFormat="1" applyFont="1" applyBorder="1" applyAlignment="1">
      <alignment horizontal="left" vertical="center" wrapText="1"/>
    </xf>
    <xf numFmtId="14" fontId="48" fillId="0" borderId="75" xfId="73" applyNumberFormat="1" applyFont="1" applyBorder="1" applyAlignment="1">
      <alignment horizontal="left" vertical="center" wrapText="1"/>
    </xf>
    <xf numFmtId="0" fontId="45" fillId="0" borderId="78" xfId="73" applyFont="1" applyBorder="1" applyAlignment="1">
      <alignment horizontal="center" vertical="center" wrapText="1"/>
    </xf>
    <xf numFmtId="0" fontId="45" fillId="0" borderId="52" xfId="73" applyFont="1" applyBorder="1" applyAlignment="1">
      <alignment horizontal="center" vertical="center" wrapText="1"/>
    </xf>
    <xf numFmtId="14" fontId="19" fillId="0" borderId="0" xfId="73" applyNumberFormat="1" applyFont="1" applyAlignment="1">
      <alignment horizontal="left" vertical="center" wrapText="1"/>
    </xf>
    <xf numFmtId="0" fontId="56" fillId="28" borderId="0" xfId="57" applyFont="1" applyFill="1" applyAlignment="1">
      <alignment horizontal="left" vertical="center"/>
    </xf>
    <xf numFmtId="14" fontId="13" fillId="29" borderId="0" xfId="57" applyNumberFormat="1" applyFont="1" applyFill="1" applyAlignment="1">
      <alignment horizontal="left" vertical="center"/>
    </xf>
    <xf numFmtId="14" fontId="14" fillId="26" borderId="35" xfId="57" applyNumberFormat="1" applyFont="1" applyFill="1" applyBorder="1" applyAlignment="1">
      <alignment horizontal="left"/>
    </xf>
    <xf numFmtId="14" fontId="14" fillId="27" borderId="35" xfId="57" applyNumberFormat="1" applyFont="1" applyFill="1" applyBorder="1" applyAlignment="1">
      <alignment horizontal="left" vertical="center"/>
    </xf>
    <xf numFmtId="0" fontId="41" fillId="0" borderId="0" xfId="57" applyFont="1" applyAlignment="1">
      <alignment horizontal="center" vertical="center" wrapText="1"/>
    </xf>
    <xf numFmtId="0" fontId="20" fillId="0" borderId="139" xfId="57" applyFont="1" applyBorder="1" applyAlignment="1">
      <alignment horizontal="center" vertical="center"/>
    </xf>
    <xf numFmtId="0" fontId="20" fillId="0" borderId="141" xfId="57" applyFont="1" applyBorder="1" applyAlignment="1">
      <alignment horizontal="center" vertical="center"/>
    </xf>
    <xf numFmtId="0" fontId="14" fillId="0" borderId="0" xfId="57" applyFont="1" applyAlignment="1">
      <alignment horizontal="center" vertical="center"/>
    </xf>
    <xf numFmtId="0" fontId="50" fillId="31" borderId="0" xfId="57" applyFont="1" applyFill="1" applyAlignment="1">
      <alignment horizontal="left" vertical="center"/>
    </xf>
    <xf numFmtId="0" fontId="51" fillId="0" borderId="0" xfId="57" applyFont="1" applyAlignment="1">
      <alignment vertical="center"/>
    </xf>
    <xf numFmtId="0" fontId="13" fillId="32" borderId="0" xfId="73" applyFont="1" applyFill="1" applyAlignment="1">
      <alignment horizontal="left" vertical="center" wrapText="1"/>
    </xf>
    <xf numFmtId="0" fontId="13" fillId="33" borderId="0" xfId="73" applyFont="1" applyFill="1" applyAlignment="1">
      <alignment horizontal="left" vertical="center" wrapText="1"/>
    </xf>
    <xf numFmtId="0" fontId="13" fillId="34" borderId="0" xfId="73" applyFont="1" applyFill="1" applyAlignment="1">
      <alignment horizontal="left" vertical="center" wrapText="1"/>
    </xf>
    <xf numFmtId="14" fontId="19" fillId="0" borderId="75" xfId="73" applyNumberFormat="1" applyFont="1" applyBorder="1" applyAlignment="1">
      <alignment horizontal="left" wrapText="1"/>
    </xf>
    <xf numFmtId="0" fontId="6" fillId="0" borderId="0" xfId="73" applyAlignment="1">
      <alignment horizontal="center"/>
    </xf>
    <xf numFmtId="0" fontId="52" fillId="35" borderId="0" xfId="73" applyFont="1" applyFill="1" applyAlignment="1">
      <alignment horizontal="left" vertical="center" wrapText="1"/>
    </xf>
    <xf numFmtId="0" fontId="52" fillId="31" borderId="0" xfId="73" applyFont="1" applyFill="1" applyAlignment="1">
      <alignment horizontal="left" vertical="center" wrapText="1"/>
    </xf>
    <xf numFmtId="14" fontId="19" fillId="0" borderId="0" xfId="73" applyNumberFormat="1" applyFont="1" applyAlignment="1">
      <alignment horizontal="center" vertical="center" wrapText="1"/>
    </xf>
    <xf numFmtId="0" fontId="53" fillId="36" borderId="0" xfId="73" applyFont="1" applyFill="1" applyAlignment="1">
      <alignment horizontal="left" vertical="center" wrapText="1"/>
    </xf>
    <xf numFmtId="0" fontId="45" fillId="0" borderId="79" xfId="73" applyFont="1" applyBorder="1" applyAlignment="1">
      <alignment horizontal="center" vertical="center" wrapText="1"/>
    </xf>
    <xf numFmtId="0" fontId="17" fillId="0" borderId="0" xfId="57" applyFont="1" applyAlignment="1">
      <alignment horizontal="center" vertical="center" wrapText="1"/>
    </xf>
    <xf numFmtId="0" fontId="56" fillId="37" borderId="0" xfId="57" applyFont="1" applyFill="1" applyAlignment="1">
      <alignment horizontal="left" vertical="center"/>
    </xf>
    <xf numFmtId="173" fontId="54" fillId="0" borderId="126" xfId="81" applyNumberFormat="1" applyFont="1" applyFill="1" applyBorder="1" applyAlignment="1">
      <alignment horizontal="center" vertical="center"/>
    </xf>
    <xf numFmtId="173" fontId="54" fillId="0" borderId="61" xfId="81" applyNumberFormat="1" applyFont="1" applyFill="1" applyBorder="1" applyAlignment="1">
      <alignment horizontal="center" vertical="center"/>
    </xf>
    <xf numFmtId="173" fontId="54" fillId="0" borderId="77" xfId="81" applyNumberFormat="1" applyFont="1" applyFill="1" applyBorder="1" applyAlignment="1">
      <alignment horizontal="center" vertical="center"/>
    </xf>
  </cellXfs>
  <cellStyles count="125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6" builtinId="5"/>
    <cellStyle name="Відсотковий 2" xfId="113" xr:uid="{00000000-0005-0000-0000-000092000000}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5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10" xfId="91" xr:uid="{00000000-0005-0000-0000-00002E000000}"/>
    <cellStyle name="Обычный 2" xfId="43" xr:uid="{00000000-0005-0000-0000-00002F000000}"/>
    <cellStyle name="Обычный 2 2" xfId="44" xr:uid="{00000000-0005-0000-0000-000030000000}"/>
    <cellStyle name="Обычный 2 3" xfId="45" xr:uid="{00000000-0005-0000-0000-000031000000}"/>
    <cellStyle name="Обычный 2 4" xfId="46" xr:uid="{00000000-0005-0000-0000-000032000000}"/>
    <cellStyle name="Обычный 2 5" xfId="47" xr:uid="{00000000-0005-0000-0000-000033000000}"/>
    <cellStyle name="Обычный 2 5 2" xfId="72" xr:uid="{00000000-0005-0000-0000-000034000000}"/>
    <cellStyle name="Обычный 2 5 2 2" xfId="92" xr:uid="{00000000-0005-0000-0000-000035000000}"/>
    <cellStyle name="Обычный 2 5 2 2 2" xfId="117" xr:uid="{00000000-0005-0000-0000-000033000000}"/>
    <cellStyle name="Обычный 2 5 2 3" xfId="105" xr:uid="{00000000-0005-0000-0000-000032000000}"/>
    <cellStyle name="Обычный 2 5 3" xfId="76" xr:uid="{00000000-0005-0000-0000-000036000000}"/>
    <cellStyle name="Обычный 2 5 3 2" xfId="83" xr:uid="{00000000-0005-0000-0000-000037000000}"/>
    <cellStyle name="Обычный 2 5 3 2 2" xfId="98" xr:uid="{00000000-0005-0000-0000-000038000000}"/>
    <cellStyle name="Обычный 2 5 3 2 2 2" xfId="122" xr:uid="{00000000-0005-0000-0000-000036000000}"/>
    <cellStyle name="Обычный 2 5 3 2 3" xfId="110" xr:uid="{00000000-0005-0000-0000-000035000000}"/>
    <cellStyle name="Обычный 2 5 3 3" xfId="93" xr:uid="{00000000-0005-0000-0000-000039000000}"/>
    <cellStyle name="Обычный 2 5 3 3 2" xfId="118" xr:uid="{00000000-0005-0000-0000-000037000000}"/>
    <cellStyle name="Обычный 2 5 3 4" xfId="106" xr:uid="{00000000-0005-0000-0000-000034000000}"/>
    <cellStyle name="Обычный 2 5 4" xfId="82" xr:uid="{00000000-0005-0000-0000-00003A000000}"/>
    <cellStyle name="Обычный 2 5 4 2" xfId="97" xr:uid="{00000000-0005-0000-0000-00003B000000}"/>
    <cellStyle name="Обычный 2 5 4 2 2" xfId="121" xr:uid="{00000000-0005-0000-0000-000039000000}"/>
    <cellStyle name="Обычный 2 5 4 3" xfId="109" xr:uid="{00000000-0005-0000-0000-000038000000}"/>
    <cellStyle name="Обычный 2 5 5" xfId="89" xr:uid="{00000000-0005-0000-0000-00003C000000}"/>
    <cellStyle name="Обычный 2 5 5 2" xfId="115" xr:uid="{00000000-0005-0000-0000-00003A000000}"/>
    <cellStyle name="Обычный 2 5 6" xfId="102" xr:uid="{00000000-0005-0000-0000-000031000000}"/>
    <cellStyle name="Обычный 2_2013_PR" xfId="48" xr:uid="{00000000-0005-0000-0000-00003D000000}"/>
    <cellStyle name="Обычный 3" xfId="49" xr:uid="{00000000-0005-0000-0000-00003E000000}"/>
    <cellStyle name="Обычный 4" xfId="50" xr:uid="{00000000-0005-0000-0000-00003F000000}"/>
    <cellStyle name="Обычный 5" xfId="51" xr:uid="{00000000-0005-0000-0000-000040000000}"/>
    <cellStyle name="Обычный 5 2" xfId="52" xr:uid="{00000000-0005-0000-0000-000041000000}"/>
    <cellStyle name="Обычный 5 2 2" xfId="73" xr:uid="{00000000-0005-0000-0000-000042000000}"/>
    <cellStyle name="Обычный 5_РОБОЧИЙ_Q4_2013" xfId="77" xr:uid="{00000000-0005-0000-0000-000043000000}"/>
    <cellStyle name="Обычный 6" xfId="53" xr:uid="{00000000-0005-0000-0000-000044000000}"/>
    <cellStyle name="Обычный 7" xfId="54" xr:uid="{00000000-0005-0000-0000-000045000000}"/>
    <cellStyle name="Обычный 7 2" xfId="55" xr:uid="{00000000-0005-0000-0000-000046000000}"/>
    <cellStyle name="Обычный 7 2 2" xfId="79" xr:uid="{00000000-0005-0000-0000-000047000000}"/>
    <cellStyle name="Обычный 7 2 2 2" xfId="95" xr:uid="{00000000-0005-0000-0000-000048000000}"/>
    <cellStyle name="Обычный 7 2 2 2 2" xfId="120" xr:uid="{00000000-0005-0000-0000-000046000000}"/>
    <cellStyle name="Обычный 7 2 2 3" xfId="108" xr:uid="{00000000-0005-0000-0000-000045000000}"/>
    <cellStyle name="Обычный 7 2 3" xfId="85" xr:uid="{00000000-0005-0000-0000-000049000000}"/>
    <cellStyle name="Обычный 7 2 3 2" xfId="100" xr:uid="{00000000-0005-0000-0000-00004A000000}"/>
    <cellStyle name="Обычный 7 2 3 2 2" xfId="124" xr:uid="{00000000-0005-0000-0000-000048000000}"/>
    <cellStyle name="Обычный 7 2 3 3" xfId="112" xr:uid="{00000000-0005-0000-0000-000047000000}"/>
    <cellStyle name="Обычный 7 2 4" xfId="90" xr:uid="{00000000-0005-0000-0000-00004B000000}"/>
    <cellStyle name="Обычный 7 2 4 2" xfId="116" xr:uid="{00000000-0005-0000-0000-000049000000}"/>
    <cellStyle name="Обычный 7 2 5" xfId="103" xr:uid="{00000000-0005-0000-0000-000044000000}"/>
    <cellStyle name="Обычный 7 3" xfId="78" xr:uid="{00000000-0005-0000-0000-00004C000000}"/>
    <cellStyle name="Обычный 7 3 2" xfId="94" xr:uid="{00000000-0005-0000-0000-00004D000000}"/>
    <cellStyle name="Обычный 7 3 2 2" xfId="119" xr:uid="{00000000-0005-0000-0000-00004B000000}"/>
    <cellStyle name="Обычный 7 3 3" xfId="107" xr:uid="{00000000-0005-0000-0000-00004A000000}"/>
    <cellStyle name="Обычный 7 4" xfId="84" xr:uid="{00000000-0005-0000-0000-00004E000000}"/>
    <cellStyle name="Обычный 7 4 2" xfId="99" xr:uid="{00000000-0005-0000-0000-00004F000000}"/>
    <cellStyle name="Обычный 7 4 2 2" xfId="123" xr:uid="{00000000-0005-0000-0000-00004D000000}"/>
    <cellStyle name="Обычный 7 4 3" xfId="111" xr:uid="{00000000-0005-0000-0000-00004C000000}"/>
    <cellStyle name="Обычный 8" xfId="56" xr:uid="{00000000-0005-0000-0000-000050000000}"/>
    <cellStyle name="Обычный 9" xfId="88" xr:uid="{00000000-0005-0000-0000-000051000000}"/>
    <cellStyle name="Обычный_Книга3" xfId="57" xr:uid="{00000000-0005-0000-0000-000052000000}"/>
    <cellStyle name="Плохой 2" xfId="58" xr:uid="{00000000-0005-0000-0000-000053000000}"/>
    <cellStyle name="Пояснение 2" xfId="59" xr:uid="{00000000-0005-0000-0000-000054000000}"/>
    <cellStyle name="Примечание 2" xfId="60" xr:uid="{00000000-0005-0000-0000-000055000000}"/>
    <cellStyle name="Процентный 2" xfId="61" xr:uid="{00000000-0005-0000-0000-000056000000}"/>
    <cellStyle name="Процентный 2 2" xfId="62" xr:uid="{00000000-0005-0000-0000-000057000000}"/>
    <cellStyle name="Процентный 2 3" xfId="74" xr:uid="{00000000-0005-0000-0000-000058000000}"/>
    <cellStyle name="Процентный 3" xfId="63" xr:uid="{00000000-0005-0000-0000-000059000000}"/>
    <cellStyle name="Процентный 4" xfId="64" xr:uid="{00000000-0005-0000-0000-00005A000000}"/>
    <cellStyle name="Процентный 4 2" xfId="80" xr:uid="{00000000-0005-0000-0000-00005B000000}"/>
    <cellStyle name="Связанная ячейка 2" xfId="65" xr:uid="{00000000-0005-0000-0000-00005C000000}"/>
    <cellStyle name="Текст предупреждения 2" xfId="66" xr:uid="{00000000-0005-0000-0000-00005D000000}"/>
    <cellStyle name="Тысячи [0]_MM95 (3)" xfId="67" xr:uid="{00000000-0005-0000-0000-00005E000000}"/>
    <cellStyle name="Тысячи_MM95 (3)" xfId="68" xr:uid="{00000000-0005-0000-0000-00005F000000}"/>
    <cellStyle name="Финансовый 2" xfId="69" xr:uid="{00000000-0005-0000-0000-000060000000}"/>
    <cellStyle name="Финансовый 2 2" xfId="81" xr:uid="{00000000-0005-0000-0000-000061000000}"/>
    <cellStyle name="Финансовый 2 2 2" xfId="96" xr:uid="{00000000-0005-0000-0000-000062000000}"/>
    <cellStyle name="Финансовый 2 3" xfId="104" xr:uid="{00000000-0005-0000-0000-000060000000}"/>
    <cellStyle name="Финансовый 3" xfId="101" xr:uid="{00000000-0005-0000-0000-000063000000}"/>
    <cellStyle name="Фінансовий" xfId="87" builtinId="3"/>
    <cellStyle name="Фінансовий 2" xfId="114" xr:uid="{00000000-0005-0000-0000-0000A8000000}"/>
    <cellStyle name="Хороший 2" xfId="70" xr:uid="{00000000-0005-0000-0000-000064000000}"/>
    <cellStyle name="Шапка" xfId="71" xr:uid="{00000000-0005-0000-0000-000065000000}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9CD816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22229220941858707"/>
          <c:y val="1.1027715047592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446590370257946"/>
          <c:y val="0.12636555648139394"/>
          <c:w val="0.36512041679206947"/>
          <c:h val="0.845603251678622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94D-4D3F-B1BF-9B97DE5E8890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D-4D3F-B1BF-9B97DE5E8890}"/>
              </c:ext>
            </c:extLst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D-4D3F-B1BF-9B97DE5E8890}"/>
              </c:ext>
            </c:extLst>
          </c:dPt>
          <c:dLbls>
            <c:dLbl>
              <c:idx val="0"/>
              <c:layout>
                <c:manualLayout>
                  <c:x val="3.8658219013051297E-2"/>
                  <c:y val="-0.395919435642801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D-4D3F-B1BF-9B97DE5E8890}"/>
                </c:ext>
              </c:extLst>
            </c:dLbl>
            <c:dLbl>
              <c:idx val="1"/>
              <c:layout>
                <c:manualLayout>
                  <c:x val="-1.4570439841516626E-2"/>
                  <c:y val="4.805710295896718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D-4D3F-B1BF-9B97DE5E8890}"/>
                </c:ext>
              </c:extLst>
            </c:dLbl>
            <c:dLbl>
              <c:idx val="2"/>
              <c:layout>
                <c:manualLayout>
                  <c:x val="-1.0762784021484411E-2"/>
                  <c:y val="5.35022507405161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D-4D3F-B1BF-9B97DE5E8890}"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D-4D3F-B1BF-9B97DE5E889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D-4D3F-B1BF-9B97DE5E88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управлінні'!$A$45:$A$47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управлінні'!$L$45:$L$47</c:f>
              <c:numCache>
                <c:formatCode>0.0</c:formatCode>
                <c:ptCount val="3"/>
                <c:pt idx="0" formatCode="#\ ##0.0">
                  <c:v>3324.05774161</c:v>
                </c:pt>
                <c:pt idx="1">
                  <c:v>442.08715689000002</c:v>
                </c:pt>
                <c:pt idx="2">
                  <c:v>198.82902680999999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4D-4D3F-B1BF-9B97DE5E8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9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2025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411639192582944"/>
          <c:y val="0.12827449548938832"/>
          <c:w val="0.47232311386608589"/>
          <c:h val="0.81216535433070869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CB-44A0-AB75-099907D7CA5F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B-44A0-AB75-099907D7CA5F}"/>
              </c:ext>
            </c:extLst>
          </c:dPt>
          <c:dLbls>
            <c:dLbl>
              <c:idx val="0"/>
              <c:layout>
                <c:manualLayout>
                  <c:x val="1.4637077739383296E-2"/>
                  <c:y val="5.12230242053076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B-44A0-AB75-099907D7CA5F}"/>
                </c:ext>
              </c:extLst>
            </c:dLbl>
            <c:dLbl>
              <c:idx val="1"/>
              <c:layout>
                <c:manualLayout>
                  <c:x val="-1.4988083505614607E-2"/>
                  <c:y val="-0.36483008702859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B-44A0-AB75-099907D7C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НПФ'!$C$135:$D$135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НПФ'!$C$155:$D$155</c:f>
              <c:numCache>
                <c:formatCode>_-* #\ ##0.0_₴_-;\-* #\ ##0.0_₴_-;_-* "-"??_₴_-;_-@_-</c:formatCode>
                <c:ptCount val="2"/>
                <c:pt idx="0">
                  <c:v>31.685857349999999</c:v>
                </c:pt>
                <c:pt idx="1">
                  <c:v>49.260341010000005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CB-44A0-AB75-099907D7C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rgbClr val="7030A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виплати за 4-й кв.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9287768262173991"/>
          <c:y val="0.1865977513328633"/>
          <c:w val="0.41509842274510544"/>
          <c:h val="0.6820958837319973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84-4C2B-A7F8-98FE80D0158C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84-4C2B-A7F8-98FE80D0158C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84-4C2B-A7F8-98FE80D0158C}"/>
              </c:ext>
            </c:extLst>
          </c:dPt>
          <c:dLbls>
            <c:dLbl>
              <c:idx val="0"/>
              <c:layout>
                <c:manualLayout>
                  <c:x val="7.9124101441939251E-2"/>
                  <c:y val="-0.3895372227526064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C2B-A7F8-98FE80D0158C}"/>
                </c:ext>
              </c:extLst>
            </c:dLbl>
            <c:dLbl>
              <c:idx val="1"/>
              <c:layout>
                <c:manualLayout>
                  <c:x val="-8.0094905711701331E-2"/>
                  <c:y val="-0.1034144091276688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C2B-A7F8-98FE80D0158C}"/>
                </c:ext>
              </c:extLst>
            </c:dLbl>
            <c:dLbl>
              <c:idx val="2"/>
              <c:layout>
                <c:manualLayout>
                  <c:x val="4.4315153909965724E-3"/>
                  <c:y val="-2.140114854942353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C2B-A7F8-98FE80D0158C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C2B-A7F8-98FE80D015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НПФ'!$C$202:$E$202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НПФ'!$C$222:$E$222</c:f>
              <c:numCache>
                <c:formatCode>_-* #\ ##0.0_₴_-;\-* #\ ##0.0_₴_-;_-* "-"??_₴_-;_-@_-</c:formatCode>
                <c:ptCount val="3"/>
                <c:pt idx="0">
                  <c:v>12.446012869999999</c:v>
                </c:pt>
                <c:pt idx="1">
                  <c:v>7.3286741500000003</c:v>
                </c:pt>
                <c:pt idx="2">
                  <c:v>1.1096644100000002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4-4C2B-A7F8-98FE80D01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46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C0504D">
                    <a:lumMod val="75000"/>
                  </a:srgb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внески 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C0504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868669373814405"/>
          <c:y val="0.19477053523680773"/>
          <c:w val="0.41897312743485615"/>
          <c:h val="0.7325943525553844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4-4A59-83CD-3ACF7CC22635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4-4A59-83CD-3ACF7CC226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EB4-4A59-83CD-3ACF7CC22635}"/>
              </c:ext>
            </c:extLst>
          </c:dPt>
          <c:dLbls>
            <c:dLbl>
              <c:idx val="0"/>
              <c:layout>
                <c:manualLayout>
                  <c:x val="-4.7569101139210854E-2"/>
                  <c:y val="-0.1506273696740371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B4-4A59-83CD-3ACF7CC2263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B4-4A59-83CD-3ACF7CC22635}"/>
                </c:ext>
              </c:extLst>
            </c:dLbl>
            <c:dLbl>
              <c:idx val="2"/>
              <c:layout>
                <c:manualLayout>
                  <c:x val="3.3090124324474571E-2"/>
                  <c:y val="-0.30698811511063279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B4-4A59-83CD-3ACF7CC22635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B4-4A59-83CD-3ACF7CC226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НПФ'!$C$176:$E$176</c:f>
              <c:strCache>
                <c:ptCount val="3"/>
                <c:pt idx="0">
                  <c:v>від юридичних осіб</c:v>
                </c:pt>
                <c:pt idx="1">
                  <c:v>від ФОПів</c:v>
                </c:pt>
                <c:pt idx="2">
                  <c:v>від фізичних осіб (у т. ч. переведені до фонду)</c:v>
                </c:pt>
              </c:strCache>
            </c:strRef>
          </c:cat>
          <c:val>
            <c:numRef>
              <c:f>'Адміністрування НПФ'!$C$195:$E$195</c:f>
              <c:numCache>
                <c:formatCode>_-* #\ ##0.0_₴_-;\-* #\ ##0.0_₴_-;_-* "-"??_₴_-;_-@_-</c:formatCode>
                <c:ptCount val="3"/>
                <c:pt idx="0">
                  <c:v>1009.25553146</c:v>
                </c:pt>
                <c:pt idx="1">
                  <c:v>0.39293666000000005</c:v>
                </c:pt>
                <c:pt idx="2">
                  <c:v>1283.9738259800001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B4-4A59-83CD-3ACF7CC22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rgbClr val="7030A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Пенсійні виплати 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станом на 3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12</a:t>
            </a:r>
            <a:r>
              <a:rPr lang="en-US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.</a:t>
            </a:r>
            <a:r>
              <a:rPr lang="uk-UA" sz="1300" b="1" i="0" baseline="0">
                <a:solidFill>
                  <a:srgbClr val="7030A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2025</a:t>
            </a:r>
            <a:endParaRPr lang="uk-UA" sz="1300" b="1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rgbClr val="7030A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43194464328322"/>
          <c:y val="0.19333079326549371"/>
          <c:w val="0.44264447817775016"/>
          <c:h val="0.68999039254431438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rgbClr val="7030A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6D-4A9C-B5D4-46881B113C7A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6D-4A9C-B5D4-46881B113C7A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6D-4A9C-B5D4-46881B113C7A}"/>
              </c:ext>
            </c:extLst>
          </c:dPt>
          <c:dLbls>
            <c:dLbl>
              <c:idx val="0"/>
              <c:layout>
                <c:manualLayout>
                  <c:x val="4.9128122642626913E-2"/>
                  <c:y val="2.60309927012548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D-4A9C-B5D4-46881B113C7A}"/>
                </c:ext>
              </c:extLst>
            </c:dLbl>
            <c:dLbl>
              <c:idx val="1"/>
              <c:layout>
                <c:manualLayout>
                  <c:x val="-8.9887220154487898E-2"/>
                  <c:y val="-0.421088668264293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D-4A9C-B5D4-46881B113C7A}"/>
                </c:ext>
              </c:extLst>
            </c:dLbl>
            <c:dLbl>
              <c:idx val="2"/>
              <c:layout>
                <c:manualLayout>
                  <c:x val="3.4266739449111119E-3"/>
                  <c:y val="2.13226433115612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D-4A9C-B5D4-46881B113C7A}"/>
                </c:ext>
              </c:extLst>
            </c:dLbl>
            <c:dLbl>
              <c:idx val="3"/>
              <c:layout>
                <c:manualLayout>
                  <c:x val="-8.939641987197644E-2"/>
                  <c:y val="0.1379690949227373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D-4A9C-B5D4-46881B113C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НПФ'!$C$229:$E$229</c:f>
              <c:strCache>
                <c:ptCount val="3"/>
                <c:pt idx="0">
                  <c:v>на визначений строк</c:v>
                </c:pt>
                <c:pt idx="1">
                  <c:v> одноразові</c:v>
                </c:pt>
                <c:pt idx="2">
                  <c:v>перераховані до банку, страховика, іншого НПФ</c:v>
                </c:pt>
              </c:strCache>
            </c:strRef>
          </c:cat>
          <c:val>
            <c:numRef>
              <c:f>'Адміністрування НПФ'!$C$248:$E$248</c:f>
              <c:numCache>
                <c:formatCode>_-* #\ ##0.0_₴_-;\-* #\ ##0.0_₴_-;_-* "-"??_₴_-;_-@_-</c:formatCode>
                <c:ptCount val="3"/>
                <c:pt idx="0">
                  <c:v>245.05561695000003</c:v>
                </c:pt>
                <c:pt idx="1">
                  <c:v>538.98273923999977</c:v>
                </c:pt>
                <c:pt idx="2">
                  <c:v>116.24766604000001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A9C-B5D4-46881B113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30.09.2025</a:t>
            </a:r>
          </a:p>
        </c:rich>
      </c:tx>
      <c:layout>
        <c:manualLayout>
          <c:xMode val="edge"/>
          <c:yMode val="edge"/>
          <c:x val="0.42541350513004056"/>
          <c:y val="3.1958036150558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26611404534016"/>
          <c:y val="0.15243249011387261"/>
          <c:w val="0.42674614134634253"/>
          <c:h val="0.79243339305026272"/>
        </c:manualLayout>
      </c:layout>
      <c:pieChart>
        <c:varyColors val="1"/>
        <c:ser>
          <c:idx val="0"/>
          <c:order val="0"/>
          <c:tx>
            <c:strRef>
              <c:f>'Адміністрування НПФ'!$A$288</c:f>
              <c:strCache>
                <c:ptCount val="1"/>
                <c:pt idx="0">
                  <c:v>Вид НПФ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F24-4D40-B03C-201757BC7BC2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24-4D40-B03C-201757BC7BC2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24-4D40-B03C-201757BC7BC2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24-4D40-B03C-201757BC7BC2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24-4D40-B03C-201757BC7BC2}"/>
              </c:ext>
            </c:extLst>
          </c:dPt>
          <c:dLbls>
            <c:dLbl>
              <c:idx val="0"/>
              <c:layout>
                <c:manualLayout>
                  <c:x val="-0.12038830168751428"/>
                  <c:y val="-4.44841825896111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D40-B03C-201757BC7BC2}"/>
                </c:ext>
              </c:extLst>
            </c:dLbl>
            <c:dLbl>
              <c:idx val="1"/>
              <c:layout>
                <c:manualLayout>
                  <c:x val="-0.2691551788008481"/>
                  <c:y val="0.12025492345846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D40-B03C-201757BC7BC2}"/>
                </c:ext>
              </c:extLst>
            </c:dLbl>
            <c:dLbl>
              <c:idx val="2"/>
              <c:layout>
                <c:manualLayout>
                  <c:x val="-6.1997335560327778E-2"/>
                  <c:y val="-0.10318927929987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D40-B03C-201757BC7BC2}"/>
                </c:ext>
              </c:extLst>
            </c:dLbl>
            <c:dLbl>
              <c:idx val="3"/>
              <c:layout>
                <c:manualLayout>
                  <c:x val="-7.0887029733809554E-3"/>
                  <c:y val="3.85369147073972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D40-B03C-201757BC7BC2}"/>
                </c:ext>
              </c:extLst>
            </c:dLbl>
            <c:dLbl>
              <c:idx val="4"/>
              <c:layout>
                <c:manualLayout>
                  <c:x val="-2.690682371738631E-2"/>
                  <c:y val="0.14273173038775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D40-B03C-201757BC7BC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НПФ'!$B$288:$F$288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НПФ'!$B$292:$F$292</c:f>
              <c:numCache>
                <c:formatCode>#\ ##0.0</c:formatCode>
                <c:ptCount val="5"/>
                <c:pt idx="0">
                  <c:v>2271.8472324600002</c:v>
                </c:pt>
                <c:pt idx="1">
                  <c:v>1364.2167531599998</c:v>
                </c:pt>
                <c:pt idx="2">
                  <c:v>46.877054109999989</c:v>
                </c:pt>
                <c:pt idx="3">
                  <c:v>29.065290789999999</c:v>
                </c:pt>
                <c:pt idx="4">
                  <c:v>54.811476639999995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4-4D40-B03C-201757BC7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5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31.12.2025</a:t>
            </a:r>
          </a:p>
        </c:rich>
      </c:tx>
      <c:layout>
        <c:manualLayout>
          <c:xMode val="edge"/>
          <c:yMode val="edge"/>
          <c:x val="0.45881895817282115"/>
          <c:y val="1.2340644919385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343663346864508"/>
          <c:y val="0.18677352830896138"/>
          <c:w val="0.41631237934307752"/>
          <c:h val="0.78213465504311963"/>
        </c:manualLayout>
      </c:layout>
      <c:pieChart>
        <c:varyColors val="1"/>
        <c:ser>
          <c:idx val="0"/>
          <c:order val="0"/>
          <c:tx>
            <c:strRef>
              <c:f>'Адміністрування НПФ'!$A$285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210-4BE9-B836-95EA2723611A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210-4BE9-B836-95EA2723611A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210-4BE9-B836-95EA2723611A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210-4BE9-B836-95EA2723611A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210-4BE9-B836-95EA2723611A}"/>
              </c:ext>
            </c:extLst>
          </c:dPt>
          <c:dLbls>
            <c:dLbl>
              <c:idx val="0"/>
              <c:layout>
                <c:manualLayout>
                  <c:x val="-0.12770812937470119"/>
                  <c:y val="-5.95238095238077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10-4BE9-B836-95EA2723611A}"/>
                </c:ext>
              </c:extLst>
            </c:dLbl>
            <c:dLbl>
              <c:idx val="1"/>
              <c:layout>
                <c:manualLayout>
                  <c:x val="-0.24860624673782311"/>
                  <c:y val="0.104636139232595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0-4BE9-B836-95EA2723611A}"/>
                </c:ext>
              </c:extLst>
            </c:dLbl>
            <c:dLbl>
              <c:idx val="2"/>
              <c:layout>
                <c:manualLayout>
                  <c:x val="-4.7508841469847921E-2"/>
                  <c:y val="-2.63763904511935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0-4BE9-B836-95EA2723611A}"/>
                </c:ext>
              </c:extLst>
            </c:dLbl>
            <c:dLbl>
              <c:idx val="3"/>
              <c:layout>
                <c:manualLayout>
                  <c:x val="-1.0474797779869329E-3"/>
                  <c:y val="9.92528277715285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0-4BE9-B836-95EA2723611A}"/>
                </c:ext>
              </c:extLst>
            </c:dLbl>
            <c:dLbl>
              <c:idx val="4"/>
              <c:layout>
                <c:manualLayout>
                  <c:x val="-1.2959725577019717E-2"/>
                  <c:y val="0.177419619422572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0-4BE9-B836-95EA2723611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НПФ'!$B$281:$F$281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НПФ'!$B$285:$F$285</c:f>
              <c:numCache>
                <c:formatCode>#\ ##0.0</c:formatCode>
                <c:ptCount val="5"/>
                <c:pt idx="0">
                  <c:v>2499.1352616499998</c:v>
                </c:pt>
                <c:pt idx="1">
                  <c:v>1318.69516699</c:v>
                </c:pt>
                <c:pt idx="2">
                  <c:v>55.252209989999997</c:v>
                </c:pt>
                <c:pt idx="3">
                  <c:v>29.169985789999998</c:v>
                </c:pt>
                <c:pt idx="4">
                  <c:v>51.279287629999992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210-4BE9-B836-95EA27236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30953954309705"/>
          <c:y val="0.1793889819992967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НПФ'!$B$377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5BA-402F-9FC2-03745030C6BF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BA-402F-9FC2-03745030C6BF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BA-402F-9FC2-03745030C6BF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BA-402F-9FC2-03745030C6BF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BA-402F-9FC2-03745030C6BF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BA-402F-9FC2-03745030C6BF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BA-402F-9FC2-03745030C6BF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BA-402F-9FC2-03745030C6BF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BA-402F-9FC2-03745030C6BF}"/>
              </c:ext>
            </c:extLst>
          </c:dPt>
          <c:dLbls>
            <c:dLbl>
              <c:idx val="0"/>
              <c:layout>
                <c:manualLayout>
                  <c:x val="3.4320040116613819E-2"/>
                  <c:y val="0.278060138431520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A-402F-9FC2-03745030C6BF}"/>
                </c:ext>
              </c:extLst>
            </c:dLbl>
            <c:dLbl>
              <c:idx val="1"/>
              <c:layout>
                <c:manualLayout>
                  <c:x val="-3.2009463976113414E-2"/>
                  <c:y val="0.1727625979152531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A-402F-9FC2-03745030C6BF}"/>
                </c:ext>
              </c:extLst>
            </c:dLbl>
            <c:dLbl>
              <c:idx val="2"/>
              <c:layout>
                <c:manualLayout>
                  <c:x val="2.0855039006683208E-2"/>
                  <c:y val="1.83562147827137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A-402F-9FC2-03745030C6BF}"/>
                </c:ext>
              </c:extLst>
            </c:dLbl>
            <c:dLbl>
              <c:idx val="3"/>
              <c:layout>
                <c:manualLayout>
                  <c:x val="0.15002241907650762"/>
                  <c:y val="-7.862179250917285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A-402F-9FC2-03745030C6BF}"/>
                </c:ext>
              </c:extLst>
            </c:dLbl>
            <c:dLbl>
              <c:idx val="4"/>
              <c:layout>
                <c:manualLayout>
                  <c:x val="-9.0099864270414848E-3"/>
                  <c:y val="-2.0057677292988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A-402F-9FC2-03745030C6BF}"/>
                </c:ext>
              </c:extLst>
            </c:dLbl>
            <c:dLbl>
              <c:idx val="5"/>
              <c:layout>
                <c:manualLayout>
                  <c:x val="-8.5925038176659779E-3"/>
                  <c:y val="8.62778739734600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A-402F-9FC2-03745030C6B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BA-402F-9FC2-03745030C6BF}"/>
                </c:ext>
              </c:extLst>
            </c:dLbl>
            <c:dLbl>
              <c:idx val="7"/>
              <c:layout>
                <c:manualLayout>
                  <c:x val="-1.0115853880060258E-2"/>
                  <c:y val="0.221997596500647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A-402F-9FC2-03745030C6BF}"/>
                </c:ext>
              </c:extLst>
            </c:dLbl>
            <c:dLbl>
              <c:idx val="8"/>
              <c:layout>
                <c:manualLayout>
                  <c:x val="-0.1949578734918252"/>
                  <c:y val="-2.34725822247428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63,6%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5BA-402F-9FC2-03745030C6B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НПФ'!$A$379:$A$386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НПФ'!$B$379:$B$386</c:f>
              <c:numCache>
                <c:formatCode>#\ ##0.0</c:formatCode>
                <c:ptCount val="8"/>
                <c:pt idx="0">
                  <c:v>1085.4081767999999</c:v>
                </c:pt>
                <c:pt idx="1">
                  <c:v>55.252209989999997</c:v>
                </c:pt>
                <c:pt idx="2">
                  <c:v>22.16400209</c:v>
                </c:pt>
                <c:pt idx="3">
                  <c:v>42.239112659999989</c:v>
                </c:pt>
                <c:pt idx="4">
                  <c:v>55.512066439999998</c:v>
                </c:pt>
                <c:pt idx="5">
                  <c:v>432.96856147000017</c:v>
                </c:pt>
                <c:pt idx="6">
                  <c:v>0</c:v>
                </c:pt>
                <c:pt idx="7">
                  <c:v>1619.0715989099999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5BA-402F-9FC2-03745030C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45327120539295E-2"/>
          <c:y val="0.15522765046093603"/>
          <c:w val="0.67193824710965089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НПФ'!$C$377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7EB-497B-9C16-69119C2BA71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EB-497B-9C16-69119C2BA715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EB-497B-9C16-69119C2BA71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EB-497B-9C16-69119C2BA71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EB-497B-9C16-69119C2BA715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EB-497B-9C16-69119C2BA715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7EB-497B-9C16-69119C2BA715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7EB-497B-9C16-69119C2BA715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7EB-497B-9C16-69119C2BA715}"/>
              </c:ext>
            </c:extLst>
          </c:dPt>
          <c:dLbls>
            <c:dLbl>
              <c:idx val="0"/>
              <c:layout>
                <c:manualLayout>
                  <c:x val="0"/>
                  <c:y val="0.3723402088994219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B-497B-9C16-69119C2BA7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B-497B-9C16-69119C2BA71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B-497B-9C16-69119C2BA715}"/>
                </c:ext>
              </c:extLst>
            </c:dLbl>
            <c:dLbl>
              <c:idx val="3"/>
              <c:layout>
                <c:manualLayout>
                  <c:x val="4.1044022489051993E-2"/>
                  <c:y val="3.12828496171506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B-497B-9C16-69119C2BA7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B-497B-9C16-69119C2BA715}"/>
                </c:ext>
              </c:extLst>
            </c:dLbl>
            <c:dLbl>
              <c:idx val="5"/>
              <c:layout>
                <c:manualLayout>
                  <c:x val="-9.8638897567328698E-3"/>
                  <c:y val="-2.5439287976831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B-497B-9C16-69119C2BA71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B-497B-9C16-69119C2BA715}"/>
                </c:ext>
              </c:extLst>
            </c:dLbl>
            <c:dLbl>
              <c:idx val="7"/>
              <c:layout>
                <c:manualLayout>
                  <c:x val="-1.0077206634557783E-2"/>
                  <c:y val="0.127929510141842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B-497B-9C16-69119C2BA715}"/>
                </c:ext>
              </c:extLst>
            </c:dLbl>
            <c:dLbl>
              <c:idx val="8"/>
              <c:layout>
                <c:manualLayout>
                  <c:x val="-0.21737853668610685"/>
                  <c:y val="-1.539136423791610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59,9%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27EB-497B-9C16-69119C2BA71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НПФ'!$A$379:$A$386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НПФ'!$C$379:$C$386</c:f>
              <c:numCache>
                <c:formatCode>#\ ##0.0</c:formatCode>
                <c:ptCount val="8"/>
                <c:pt idx="0">
                  <c:v>175.37225297000001</c:v>
                </c:pt>
                <c:pt idx="1">
                  <c:v>0</c:v>
                </c:pt>
                <c:pt idx="2">
                  <c:v>0</c:v>
                </c:pt>
                <c:pt idx="3">
                  <c:v>2.1127846200000002</c:v>
                </c:pt>
                <c:pt idx="4">
                  <c:v>0</c:v>
                </c:pt>
                <c:pt idx="5">
                  <c:v>43.119650999999998</c:v>
                </c:pt>
                <c:pt idx="6">
                  <c:v>0</c:v>
                </c:pt>
                <c:pt idx="7">
                  <c:v>221.48246829999991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EB-497B-9C16-69119C2BA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2282311611"/>
          <c:y val="2.74628112653381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49175690864374"/>
          <c:y val="0.1580410236793017"/>
          <c:w val="0.70505754791271513"/>
          <c:h val="0.84115244300973824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НПФ'!$D$377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909-4D28-9F58-CAE0C90474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09-4D28-9F58-CAE0C904742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09-4D28-9F58-CAE0C90474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09-4D28-9F58-CAE0C904742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09-4D28-9F58-CAE0C904742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09-4D28-9F58-CAE0C904742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09-4D28-9F58-CAE0C904742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909-4D28-9F58-CAE0C904742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909-4D28-9F58-CAE0C9047426}"/>
              </c:ext>
            </c:extLst>
          </c:dPt>
          <c:dLbls>
            <c:dLbl>
              <c:idx val="0"/>
              <c:layout>
                <c:manualLayout>
                  <c:x val="0"/>
                  <c:y val="0.243688168278812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9-4D28-9F58-CAE0C904742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9-4D28-9F58-CAE0C9047426}"/>
                </c:ext>
              </c:extLst>
            </c:dLbl>
            <c:dLbl>
              <c:idx val="2"/>
              <c:layout>
                <c:manualLayout>
                  <c:x val="2.1231036022548357E-2"/>
                  <c:y val="2.8778254755064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9-4D28-9F58-CAE0C9047426}"/>
                </c:ext>
              </c:extLst>
            </c:dLbl>
            <c:dLbl>
              <c:idx val="3"/>
              <c:layout>
                <c:manualLayout>
                  <c:x val="0.12034171008843846"/>
                  <c:y val="4.30888817104614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9-4D28-9F58-CAE0C9047426}"/>
                </c:ext>
              </c:extLst>
            </c:dLbl>
            <c:dLbl>
              <c:idx val="4"/>
              <c:layout>
                <c:manualLayout>
                  <c:x val="-7.0451810056277233E-3"/>
                  <c:y val="-8.30691467043366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9-4D28-9F58-CAE0C9047426}"/>
                </c:ext>
              </c:extLst>
            </c:dLbl>
            <c:dLbl>
              <c:idx val="5"/>
              <c:layout>
                <c:manualLayout>
                  <c:x val="-6.9546038470712441E-3"/>
                  <c:y val="0.107225296604032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9-4D28-9F58-CAE0C904742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9-4D28-9F58-CAE0C9047426}"/>
                </c:ext>
              </c:extLst>
            </c:dLbl>
            <c:dLbl>
              <c:idx val="7"/>
              <c:layout>
                <c:manualLayout>
                  <c:x val="-6.4672001854511494E-3"/>
                  <c:y val="9.92378786516924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9-4D28-9F58-CAE0C9047426}"/>
                </c:ext>
              </c:extLst>
            </c:dLbl>
            <c:dLbl>
              <c:idx val="8"/>
              <c:layout>
                <c:manualLayout>
                  <c:x val="-0.1945178963080009"/>
                  <c:y val="-6.07680382216422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63,9%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909-4D28-9F58-CAE0C90474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НПФ'!$A$379:$A$386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НПФ'!$D$379:$D$386</c:f>
              <c:numCache>
                <c:formatCode>#\ ##0.0</c:formatCode>
                <c:ptCount val="8"/>
                <c:pt idx="0">
                  <c:v>57.914737219999999</c:v>
                </c:pt>
                <c:pt idx="1">
                  <c:v>0</c:v>
                </c:pt>
                <c:pt idx="2">
                  <c:v>7.0059836999999998</c:v>
                </c:pt>
                <c:pt idx="3">
                  <c:v>6.9273903500000005</c:v>
                </c:pt>
                <c:pt idx="4">
                  <c:v>4.2637999999999998</c:v>
                </c:pt>
                <c:pt idx="5">
                  <c:v>23.552663540000001</c:v>
                </c:pt>
                <c:pt idx="6">
                  <c:v>0</c:v>
                </c:pt>
                <c:pt idx="7">
                  <c:v>99.164451990000046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9-4D28-9F58-CAE0C9047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31.12.2024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3411151412579"/>
          <c:y val="0.1928875308496886"/>
          <c:w val="0.45349587835561161"/>
          <c:h val="0.78622085956069654"/>
        </c:manualLayout>
      </c:layout>
      <c:pieChart>
        <c:varyColors val="1"/>
        <c:ser>
          <c:idx val="0"/>
          <c:order val="0"/>
          <c:tx>
            <c:strRef>
              <c:f>'Адміністрування НПФ'!$A$296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A64-4321-9685-42623673F6BB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64-4321-9685-42623673F6BB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64-4321-9685-42623673F6BB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64-4321-9685-42623673F6BB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64-4321-9685-42623673F6BB}"/>
              </c:ext>
            </c:extLst>
          </c:dPt>
          <c:dLbls>
            <c:dLbl>
              <c:idx val="0"/>
              <c:layout>
                <c:manualLayout>
                  <c:x val="-0.1379957290580594"/>
                  <c:y val="-2.33787754142672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4-4321-9685-42623673F6BB}"/>
                </c:ext>
              </c:extLst>
            </c:dLbl>
            <c:dLbl>
              <c:idx val="1"/>
              <c:layout>
                <c:manualLayout>
                  <c:x val="-0.22212974093753968"/>
                  <c:y val="7.68903513926430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4-4321-9685-42623673F6BB}"/>
                </c:ext>
              </c:extLst>
            </c:dLbl>
            <c:dLbl>
              <c:idx val="2"/>
              <c:layout>
                <c:manualLayout>
                  <c:x val="-5.8734573638171195E-2"/>
                  <c:y val="-7.60270365890784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4-4321-9685-42623673F6BB}"/>
                </c:ext>
              </c:extLst>
            </c:dLbl>
            <c:dLbl>
              <c:idx val="3"/>
              <c:layout>
                <c:manualLayout>
                  <c:x val="-6.3925764383883348E-3"/>
                  <c:y val="4.876013632624270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64-4321-9685-42623673F6BB}"/>
                </c:ext>
              </c:extLst>
            </c:dLbl>
            <c:dLbl>
              <c:idx val="4"/>
              <c:layout>
                <c:manualLayout>
                  <c:x val="-1.6966077797130299E-2"/>
                  <c:y val="0.13907783915070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64-4321-9685-42623673F6B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НПФ'!$B$296:$F$296</c:f>
              <c:numCache>
                <c:formatCode>#\ ##0.0</c:formatCode>
                <c:ptCount val="5"/>
                <c:pt idx="0">
                  <c:v>1649.50538456</c:v>
                </c:pt>
                <c:pt idx="1">
                  <c:v>983.39353969999991</c:v>
                </c:pt>
                <c:pt idx="2">
                  <c:v>32.655611189999995</c:v>
                </c:pt>
                <c:pt idx="3">
                  <c:v>21.859307090000001</c:v>
                </c:pt>
                <c:pt idx="4">
                  <c:v>46.51032867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64-4321-9685-42623673F6BB}"/>
            </c:ext>
          </c:extLst>
        </c:ser>
        <c:ser>
          <c:idx val="1"/>
          <c:order val="1"/>
          <c:tx>
            <c:strRef>
              <c:f>'Адміністрування НПФ'!$A$297</c:f>
              <c:strCache>
                <c:ptCount val="1"/>
                <c:pt idx="0">
                  <c:v>Корпоративні</c:v>
                </c:pt>
              </c:strCache>
            </c:strRef>
          </c:tx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НПФ'!$B$297:$F$297</c:f>
              <c:numCache>
                <c:formatCode>#\ ##0.0</c:formatCode>
                <c:ptCount val="5"/>
                <c:pt idx="0">
                  <c:v>252.65456512</c:v>
                </c:pt>
                <c:pt idx="1">
                  <c:v>165.52647265000002</c:v>
                </c:pt>
                <c:pt idx="2">
                  <c:v>0</c:v>
                </c:pt>
                <c:pt idx="3">
                  <c:v>0</c:v>
                </c:pt>
                <c:pt idx="4">
                  <c:v>1.5164243899999998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22-44D2-86F1-3E443F12D219}"/>
            </c:ext>
          </c:extLst>
        </c:ser>
        <c:ser>
          <c:idx val="2"/>
          <c:order val="2"/>
          <c:tx>
            <c:strRef>
              <c:f>'Адміністрування НПФ'!$A$298</c:f>
              <c:strCache>
                <c:ptCount val="1"/>
                <c:pt idx="0">
                  <c:v>Професійні</c:v>
                </c:pt>
              </c:strCache>
            </c:strRef>
          </c:tx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НПФ'!$B$298:$F$298</c:f>
              <c:numCache>
                <c:formatCode>#\ ##0.0</c:formatCode>
                <c:ptCount val="5"/>
                <c:pt idx="0">
                  <c:v>109.24424186999998</c:v>
                </c:pt>
                <c:pt idx="1">
                  <c:v>63.128237590000005</c:v>
                </c:pt>
                <c:pt idx="2">
                  <c:v>0</c:v>
                </c:pt>
                <c:pt idx="3">
                  <c:v>7.0059836999999998</c:v>
                </c:pt>
                <c:pt idx="4">
                  <c:v>6.0093836600000001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22-44D2-86F1-3E443F12D219}"/>
            </c:ext>
          </c:extLst>
        </c:ser>
        <c:ser>
          <c:idx val="3"/>
          <c:order val="3"/>
          <c:tx>
            <c:strRef>
              <c:f>'Адміністрування НПФ'!$A$299</c:f>
              <c:strCache>
                <c:ptCount val="1"/>
                <c:pt idx="0">
                  <c:v>Всього</c:v>
                </c:pt>
              </c:strCache>
            </c:strRef>
          </c:tx>
          <c:cat>
            <c:strRef>
              <c:f>'Адміністрування НПФ'!$B$295:$F$295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НПФ'!$B$299:$F$299</c:f>
              <c:numCache>
                <c:formatCode>#\ ##0.0</c:formatCode>
                <c:ptCount val="5"/>
                <c:pt idx="0">
                  <c:v>2011.40419155</c:v>
                </c:pt>
                <c:pt idx="1">
                  <c:v>1212.04824994</c:v>
                </c:pt>
                <c:pt idx="2">
                  <c:v>32.655611189999995</c:v>
                </c:pt>
                <c:pt idx="3">
                  <c:v>28.865290790000003</c:v>
                </c:pt>
                <c:pt idx="4">
                  <c:v>54.036136719999995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22-44D2-86F1-3E443F12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26255844197648681"/>
          <c:y val="1.8796967666047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15997275061757"/>
          <c:y val="0.12089643400068574"/>
          <c:w val="0.44988476489795681"/>
          <c:h val="0.846098071433048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45D-47C5-B103-B47F67861D8E}"/>
              </c:ext>
            </c:extLst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45D-47C5-B103-B47F67861D8E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45D-47C5-B103-B47F67861D8E}"/>
              </c:ext>
            </c:extLst>
          </c:dPt>
          <c:dLbls>
            <c:dLbl>
              <c:idx val="0"/>
              <c:layout>
                <c:manualLayout>
                  <c:x val="5.5101896046777933E-2"/>
                  <c:y val="-0.320839187729582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D-47C5-B103-B47F67861D8E}"/>
                </c:ext>
              </c:extLst>
            </c:dLbl>
            <c:dLbl>
              <c:idx val="1"/>
              <c:layout>
                <c:manualLayout>
                  <c:x val="-1.7650608634550698E-2"/>
                  <c:y val="-7.33223302728771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D-47C5-B103-B47F67861D8E}"/>
                </c:ext>
              </c:extLst>
            </c:dLbl>
            <c:dLbl>
              <c:idx val="2"/>
              <c:layout>
                <c:manualLayout>
                  <c:x val="-2.1944323888647779E-2"/>
                  <c:y val="6.21164956194629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D-47C5-B103-B47F67861D8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D-47C5-B103-B47F67861D8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D-47C5-B103-B47F67861D8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управлінні'!$A$36:$A$38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</c:strCache>
            </c:strRef>
          </c:cat>
          <c:val>
            <c:numRef>
              <c:f>'НПФ в управлінні'!$G$36:$G$38</c:f>
              <c:numCache>
                <c:formatCode>General</c:formatCode>
                <c:ptCount val="3"/>
                <c:pt idx="0">
                  <c:v>38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5D-47C5-B103-B47F67861D8E}"/>
            </c:ext>
          </c:extLst>
        </c:ser>
        <c:ser>
          <c:idx val="1"/>
          <c:order val="1"/>
          <c:tx>
            <c:strRef>
              <c:f>'НПФ в управлінні'!$E$35</c:f>
              <c:strCache>
                <c:ptCount val="1"/>
                <c:pt idx="0">
                  <c:v>31.12.2024</c:v>
                </c:pt>
              </c:strCache>
            </c:strRef>
          </c:tx>
          <c:cat>
            <c:strRef>
              <c:f>'НПФ в управлінні'!$A$36:$A$40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управлінні'!$B$40:$B$40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D45D-47C5-B103-B47F67861D8E}"/>
            </c:ext>
          </c:extLst>
        </c:ser>
        <c:ser>
          <c:idx val="2"/>
          <c:order val="2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управлінні'!$A$36:$A$40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управлінні'!$C$40:$C$40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D45D-47C5-B103-B47F67861D8E}"/>
            </c:ext>
          </c:extLst>
        </c:ser>
        <c:ser>
          <c:idx val="3"/>
          <c:order val="3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управлінні'!$A$36:$A$40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управлінні'!$D$40:$D$40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D45D-47C5-B103-B47F67861D8E}"/>
            </c:ext>
          </c:extLst>
        </c:ser>
        <c:ser>
          <c:idx val="4"/>
          <c:order val="4"/>
          <c:tx>
            <c:strRef>
              <c:f>'НПФ в управлінні'!$G$35</c:f>
              <c:strCache>
                <c:ptCount val="1"/>
                <c:pt idx="0">
                  <c:v>31.12.2025</c:v>
                </c:pt>
              </c:strCache>
            </c:strRef>
          </c:tx>
          <c:cat>
            <c:strRef>
              <c:f>'НПФ в управлінні'!$A$36:$A$40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управлінні'!$E$40:$E$40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D45D-47C5-B103-B47F67861D8E}"/>
            </c:ext>
          </c:extLst>
        </c:ser>
        <c:ser>
          <c:idx val="5"/>
          <c:order val="5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управлінні'!$A$36:$A$40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управлінні'!$F$40:$F$40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D-D45D-47C5-B103-B47F67861D8E}"/>
            </c:ext>
          </c:extLst>
        </c:ser>
        <c:ser>
          <c:idx val="6"/>
          <c:order val="6"/>
          <c:tx>
            <c:strRef>
              <c:f>'НПФ в управлінні'!$I$35</c:f>
              <c:strCache>
                <c:ptCount val="1"/>
                <c:pt idx="0">
                  <c:v>Зміна за рік</c:v>
                </c:pt>
              </c:strCache>
            </c:strRef>
          </c:tx>
          <c:cat>
            <c:strRef>
              <c:f>'НПФ в управлінні'!$A$36:$A$40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управлінні'!$G$40:$G$40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E-D45D-47C5-B103-B47F67861D8E}"/>
            </c:ext>
          </c:extLst>
        </c:ser>
        <c:ser>
          <c:idx val="7"/>
          <c:order val="7"/>
          <c:tx>
            <c:strRef>
              <c:f>'НПФ в управлінні'!#REF!</c:f>
              <c:strCache>
                <c:ptCount val="1"/>
                <c:pt idx="0">
                  <c:v>#REF!</c:v>
                </c:pt>
              </c:strCache>
            </c:strRef>
          </c:tx>
          <c:cat>
            <c:strRef>
              <c:f>'НПФ в управлінні'!$A$36:$A$40</c:f>
              <c:strCache>
                <c:ptCount val="5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Професійні**</c:v>
                </c:pt>
                <c:pt idx="3">
                  <c:v>Всього</c:v>
                </c:pt>
                <c:pt idx="4">
                  <c:v>* Без урахування корпоративного пенсійного фонду НБУ. ** Без урахування двох фондів, що ліквідуються.</c:v>
                </c:pt>
              </c:strCache>
            </c:strRef>
          </c:cat>
          <c:val>
            <c:numRef>
              <c:f>'НПФ в управлінні'!$H$40:$H$40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F-D45D-47C5-B103-B47F6786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НПФ'!$A$347</c:f>
              <c:strCache>
                <c:ptCount val="1"/>
                <c:pt idx="0">
                  <c:v>31.12.2025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454-4454-8542-B342324C7026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454-4454-8542-B342324C7026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454-4454-8542-B342324C702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454-4454-8542-B342324C7026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454-4454-8542-B342324C7026}"/>
              </c:ext>
            </c:extLst>
          </c:dPt>
          <c:dLbls>
            <c:dLbl>
              <c:idx val="0"/>
              <c:layout>
                <c:manualLayout>
                  <c:x val="-3.3931971452086429E-2"/>
                  <c:y val="-7.467269744670920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4-4454-8542-B342324C7026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4-4454-8542-B342324C7026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54-4454-8542-B342324C7026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54-4454-8542-B342324C7026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54-4454-8542-B342324C702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НПФ'!$B$338:$F$338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НПФ'!$B$347:$F$347</c:f>
              <c:numCache>
                <c:formatCode>#\ ##0.0</c:formatCode>
                <c:ptCount val="5"/>
                <c:pt idx="0">
                  <c:v>3871.7852616499999</c:v>
                </c:pt>
                <c:pt idx="1">
                  <c:v>2717.3371669899998</c:v>
                </c:pt>
                <c:pt idx="2">
                  <c:v>55.252209989999997</c:v>
                </c:pt>
                <c:pt idx="3">
                  <c:v>29.169985789999998</c:v>
                </c:pt>
                <c:pt idx="4">
                  <c:v>51.42328762999999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54-4454-8542-B342324C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31.12.2024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38331300136779"/>
          <c:y val="0.11961751000587344"/>
          <c:w val="0.45757340511693401"/>
          <c:h val="0.79546109588656944"/>
        </c:manualLayout>
      </c:layout>
      <c:pieChart>
        <c:varyColors val="1"/>
        <c:ser>
          <c:idx val="0"/>
          <c:order val="0"/>
          <c:tx>
            <c:strRef>
              <c:f>'Адміністрування НПФ'!$A$343</c:f>
              <c:strCache>
                <c:ptCount val="1"/>
                <c:pt idx="0">
                  <c:v>31.12.2024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6FB-4495-92AD-8443D308DE4D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FB-4495-92AD-8443D308DE4D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FB-4495-92AD-8443D308DE4D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FB-4495-92AD-8443D308DE4D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FB-4495-92AD-8443D308DE4D}"/>
              </c:ext>
            </c:extLst>
          </c:dPt>
          <c:dLbls>
            <c:dLbl>
              <c:idx val="0"/>
              <c:layout>
                <c:manualLayout>
                  <c:x val="-1.1444152067419165E-3"/>
                  <c:y val="-1.34726807327931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B-4495-92AD-8443D308DE4D}"/>
                </c:ext>
              </c:extLst>
            </c:dLbl>
            <c:dLbl>
              <c:idx val="1"/>
              <c:layout>
                <c:manualLayout>
                  <c:x val="-0.44617006727513198"/>
                  <c:y val="8.5229476859129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B-4495-92AD-8443D308DE4D}"/>
                </c:ext>
              </c:extLst>
            </c:dLbl>
            <c:dLbl>
              <c:idx val="2"/>
              <c:layout>
                <c:manualLayout>
                  <c:x val="-3.5971517600861514E-3"/>
                  <c:y val="-0.149450514354085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B-4495-92AD-8443D308DE4D}"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B-4495-92AD-8443D308DE4D}"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B-4495-92AD-8443D308DE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НПФ'!$B$338:$F$338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НПФ'!$B$343:$F$343</c:f>
              <c:numCache>
                <c:formatCode>#\ ##0.0</c:formatCode>
                <c:ptCount val="5"/>
                <c:pt idx="0">
                  <c:v>3218.3181915499999</c:v>
                </c:pt>
                <c:pt idx="1">
                  <c:v>2400.7302499400002</c:v>
                </c:pt>
                <c:pt idx="2">
                  <c:v>32.655611189999995</c:v>
                </c:pt>
                <c:pt idx="3">
                  <c:v>28.865290790000003</c:v>
                </c:pt>
                <c:pt idx="4">
                  <c:v>54.036136719999995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FB-4495-92AD-8443D308D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46122168168103"/>
          <c:y val="0.23321019689107664"/>
          <c:w val="0.64388931336372746"/>
          <c:h val="0.76535637277932811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НПФ'!$E$377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04A-429B-BC8B-33AE2C76E0B0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04A-429B-BC8B-33AE2C76E0B0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04A-429B-BC8B-33AE2C76E0B0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04A-429B-BC8B-33AE2C76E0B0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04A-429B-BC8B-33AE2C76E0B0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04A-429B-BC8B-33AE2C76E0B0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04A-429B-BC8B-33AE2C76E0B0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04A-429B-BC8B-33AE2C76E0B0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04A-429B-BC8B-33AE2C76E0B0}"/>
              </c:ext>
            </c:extLst>
          </c:dPt>
          <c:dLbls>
            <c:dLbl>
              <c:idx val="0"/>
              <c:layout>
                <c:manualLayout>
                  <c:x val="0"/>
                  <c:y val="0.27243677604134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A-429B-BC8B-33AE2C76E0B0}"/>
                </c:ext>
              </c:extLst>
            </c:dLbl>
            <c:dLbl>
              <c:idx val="1"/>
              <c:layout>
                <c:manualLayout>
                  <c:x val="-3.8992585016619792E-2"/>
                  <c:y val="0.16169795044793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A-429B-BC8B-33AE2C76E0B0}"/>
                </c:ext>
              </c:extLst>
            </c:dLbl>
            <c:dLbl>
              <c:idx val="2"/>
              <c:layout>
                <c:manualLayout>
                  <c:x val="3.1492349271693004E-2"/>
                  <c:y val="8.25318530291664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A-429B-BC8B-33AE2C76E0B0}"/>
                </c:ext>
              </c:extLst>
            </c:dLbl>
            <c:dLbl>
              <c:idx val="3"/>
              <c:layout>
                <c:manualLayout>
                  <c:x val="0.1772365922331523"/>
                  <c:y val="-8.959026308356507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A-429B-BC8B-33AE2C76E0B0}"/>
                </c:ext>
              </c:extLst>
            </c:dLbl>
            <c:dLbl>
              <c:idx val="4"/>
              <c:layout>
                <c:manualLayout>
                  <c:x val="-6.9081389838497546E-3"/>
                  <c:y val="-1.65883733567253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A-429B-BC8B-33AE2C76E0B0}"/>
                </c:ext>
              </c:extLst>
            </c:dLbl>
            <c:dLbl>
              <c:idx val="5"/>
              <c:layout>
                <c:manualLayout>
                  <c:x val="-8.6939023148286717E-3"/>
                  <c:y val="5.9657443560394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A-429B-BC8B-33AE2C76E0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A-429B-BC8B-33AE2C76E0B0}"/>
                </c:ext>
              </c:extLst>
            </c:dLbl>
            <c:dLbl>
              <c:idx val="7"/>
              <c:layout>
                <c:manualLayout>
                  <c:x val="-1.0115850823210077E-2"/>
                  <c:y val="0.204596513757233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A-429B-BC8B-33AE2C76E0B0}"/>
                </c:ext>
              </c:extLst>
            </c:dLbl>
            <c:dLbl>
              <c:idx val="8"/>
              <c:layout>
                <c:manualLayout>
                  <c:x val="-0.19824340806769142"/>
                  <c:y val="1.6650485201072429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63,2%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04A-429B-BC8B-33AE2C76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НПФ'!$A$379:$A$386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НПФ'!$E$379:$E$386</c:f>
              <c:numCache>
                <c:formatCode>#\ ##0.0</c:formatCode>
                <c:ptCount val="8"/>
                <c:pt idx="0">
                  <c:v>1318.69516699</c:v>
                </c:pt>
                <c:pt idx="1">
                  <c:v>55.252209989999997</c:v>
                </c:pt>
                <c:pt idx="2">
                  <c:v>29.169985789999998</c:v>
                </c:pt>
                <c:pt idx="3">
                  <c:v>51.279287629999992</c:v>
                </c:pt>
                <c:pt idx="4">
                  <c:v>59.775866440000001</c:v>
                </c:pt>
                <c:pt idx="5">
                  <c:v>499.64087601000017</c:v>
                </c:pt>
                <c:pt idx="6">
                  <c:v>0</c:v>
                </c:pt>
                <c:pt idx="7">
                  <c:v>1939.7185191999999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04A-429B-BC8B-33AE2C76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3591835301752"/>
          <c:y val="0.20651160811881059"/>
          <c:w val="0.65552633530996252"/>
          <c:h val="0.78317886386396218"/>
        </c:manualLayout>
      </c:layout>
      <c:ofPieChart>
        <c:ofPieType val="bar"/>
        <c:varyColors val="1"/>
        <c:ser>
          <c:idx val="0"/>
          <c:order val="0"/>
          <c:tx>
            <c:strRef>
              <c:f>'Адміністрування НПФ'!$F$377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CE8-48E5-B5A4-87C80A495156}"/>
              </c:ext>
            </c:extLst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CE8-48E5-B5A4-87C80A495156}"/>
              </c:ext>
            </c:extLst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CE8-48E5-B5A4-87C80A495156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CE8-48E5-B5A4-87C80A49515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CE8-48E5-B5A4-87C80A49515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CE8-48E5-B5A4-87C80A495156}"/>
              </c:ext>
            </c:extLst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CE8-48E5-B5A4-87C80A49515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CE8-48E5-B5A4-87C80A49515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CE8-48E5-B5A4-87C80A495156}"/>
              </c:ext>
            </c:extLst>
          </c:dPt>
          <c:dLbls>
            <c:dLbl>
              <c:idx val="0"/>
              <c:layout>
                <c:manualLayout>
                  <c:x val="0"/>
                  <c:y val="0.295177944445598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8-48E5-B5A4-87C80A495156}"/>
                </c:ext>
              </c:extLst>
            </c:dLbl>
            <c:dLbl>
              <c:idx val="1"/>
              <c:layout>
                <c:manualLayout>
                  <c:x val="-6.4520452577520385E-2"/>
                  <c:y val="0.14875230663897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8-48E5-B5A4-87C80A495156}"/>
                </c:ext>
              </c:extLst>
            </c:dLbl>
            <c:dLbl>
              <c:idx val="2"/>
              <c:layout>
                <c:manualLayout>
                  <c:x val="2.3640778047001595E-2"/>
                  <c:y val="7.89772246211159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8-48E5-B5A4-87C80A495156}"/>
                </c:ext>
              </c:extLst>
            </c:dLbl>
            <c:dLbl>
              <c:idx val="3"/>
              <c:layout>
                <c:manualLayout>
                  <c:x val="0.17839997222977541"/>
                  <c:y val="1.829588156847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8-48E5-B5A4-87C80A495156}"/>
                </c:ext>
              </c:extLst>
            </c:dLbl>
            <c:dLbl>
              <c:idx val="4"/>
              <c:layout>
                <c:manualLayout>
                  <c:x val="-4.5631796025497684E-3"/>
                  <c:y val="-3.06668342449958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8-48E5-B5A4-87C80A495156}"/>
                </c:ext>
              </c:extLst>
            </c:dLbl>
            <c:dLbl>
              <c:idx val="5"/>
              <c:layout>
                <c:manualLayout>
                  <c:x val="-3.8858267716535434E-3"/>
                  <c:y val="7.286378614090786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E8-48E5-B5A4-87C80A49515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E8-48E5-B5A4-87C80A495156}"/>
                </c:ext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E8-48E5-B5A4-87C80A495156}"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57,6%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DCE8-48E5-B5A4-87C80A49515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НПФ'!$A$379:$A$386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'Адміністрування НПФ'!$F$379:$F$386</c:f>
              <c:numCache>
                <c:formatCode>#\ ##0.0</c:formatCode>
                <c:ptCount val="8"/>
                <c:pt idx="0">
                  <c:v>2717.3371669899998</c:v>
                </c:pt>
                <c:pt idx="1">
                  <c:v>55.252209989999997</c:v>
                </c:pt>
                <c:pt idx="2">
                  <c:v>29.169985789999998</c:v>
                </c:pt>
                <c:pt idx="3">
                  <c:v>51.42328762999999</c:v>
                </c:pt>
                <c:pt idx="4">
                  <c:v>70.398866440000006</c:v>
                </c:pt>
                <c:pt idx="5">
                  <c:v>499.64087601000017</c:v>
                </c:pt>
                <c:pt idx="6">
                  <c:v>0</c:v>
                </c:pt>
                <c:pt idx="7">
                  <c:v>3301.7455191999998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E8-48E5-B5A4-87C80A495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30.09.2025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630308506518652"/>
          <c:y val="0.15169207419128763"/>
          <c:w val="0.49511586299316823"/>
          <c:h val="0.79237847788591442"/>
        </c:manualLayout>
      </c:layout>
      <c:pieChart>
        <c:varyColors val="1"/>
        <c:ser>
          <c:idx val="0"/>
          <c:order val="0"/>
          <c:tx>
            <c:strRef>
              <c:f>'Адміністрування НПФ'!$A$346</c:f>
              <c:strCache>
                <c:ptCount val="1"/>
                <c:pt idx="0">
                  <c:v>30.09.2025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40D-4A83-8F05-5595AD8A6895}"/>
              </c:ext>
            </c:extLst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40D-4A83-8F05-5595AD8A6895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40D-4A83-8F05-5595AD8A6895}"/>
              </c:ext>
            </c:extLst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40D-4A83-8F05-5595AD8A6895}"/>
              </c:ext>
            </c:extLst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40D-4A83-8F05-5595AD8A6895}"/>
              </c:ext>
            </c:extLst>
          </c:dPt>
          <c:dLbls>
            <c:dLbl>
              <c:idx val="0"/>
              <c:layout>
                <c:manualLayout>
                  <c:x val="-5.4732753786635863E-2"/>
                  <c:y val="-3.20408408882552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0D-4A83-8F05-5595AD8A6895}"/>
                </c:ext>
              </c:extLst>
            </c:dLbl>
            <c:dLbl>
              <c:idx val="1"/>
              <c:layout>
                <c:manualLayout>
                  <c:x val="-0.42321906086719213"/>
                  <c:y val="9.45173073402998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D-4A83-8F05-5595AD8A6895}"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D-4A83-8F05-5595AD8A6895}"/>
                </c:ext>
              </c:extLst>
            </c:dLbl>
            <c:dLbl>
              <c:idx val="3"/>
              <c:layout>
                <c:manualLayout>
                  <c:x val="-1.1309037190023379E-3"/>
                  <c:y val="5.9187400457799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D-4A83-8F05-5595AD8A6895}"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0D-4A83-8F05-5595AD8A68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НПФ'!$B$338:$F$338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'Адміністрування НПФ'!$B$346:$F$346</c:f>
              <c:numCache>
                <c:formatCode>#\ ##0.0</c:formatCode>
                <c:ptCount val="5"/>
                <c:pt idx="0">
                  <c:v>3612.4162324600006</c:v>
                </c:pt>
                <c:pt idx="1">
                  <c:v>2691.2607531599997</c:v>
                </c:pt>
                <c:pt idx="2">
                  <c:v>46.877054109999989</c:v>
                </c:pt>
                <c:pt idx="3">
                  <c:v>29.065290789999999</c:v>
                </c:pt>
                <c:pt idx="4">
                  <c:v>54.811476639999995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0D-4A83-8F05-5595AD8A6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3604828966246318"/>
          <c:y val="1.520990377448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41635336123526"/>
          <c:y val="0.14544288691527754"/>
          <c:w val="0.42476710453095468"/>
          <c:h val="0.812965216682855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B18-4AC2-BEAF-5E8FE243D566}"/>
              </c:ext>
            </c:extLst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B18-4AC2-BEAF-5E8FE243D566}"/>
              </c:ext>
            </c:extLst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B18-4AC2-BEAF-5E8FE243D566}"/>
              </c:ext>
            </c:extLst>
          </c:dPt>
          <c:dPt>
            <c:idx val="3"/>
            <c:bubble3D val="0"/>
            <c:explosion val="2"/>
            <c:extLst>
              <c:ext xmlns:c16="http://schemas.microsoft.com/office/drawing/2014/chart" uri="{C3380CC4-5D6E-409C-BE32-E72D297353CC}">
                <c16:uniqueId val="{00000006-EB18-4AC2-BEAF-5E8FE243D566}"/>
              </c:ext>
            </c:extLst>
          </c:dPt>
          <c:dLbls>
            <c:dLbl>
              <c:idx val="0"/>
              <c:layout>
                <c:manualLayout>
                  <c:x val="-5.72789607177841E-2"/>
                  <c:y val="0.120511723743873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8-4AC2-BEAF-5E8FE243D566}"/>
                </c:ext>
              </c:extLst>
            </c:dLbl>
            <c:dLbl>
              <c:idx val="1"/>
              <c:layout>
                <c:manualLayout>
                  <c:x val="-1.1260501718057026E-2"/>
                  <c:y val="-2.10173185470265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8-4AC2-BEAF-5E8FE243D566}"/>
                </c:ext>
              </c:extLst>
            </c:dLbl>
            <c:dLbl>
              <c:idx val="2"/>
              <c:layout>
                <c:manualLayout>
                  <c:x val="-1.0054866623453444E-2"/>
                  <c:y val="4.35329080407119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8-4AC2-BEAF-5E8FE243D566}"/>
                </c:ext>
              </c:extLst>
            </c:dLbl>
            <c:dLbl>
              <c:idx val="3"/>
              <c:layout>
                <c:manualLayout>
                  <c:x val="-0.24178523737164434"/>
                  <c:y val="-4.5006455999451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8-4AC2-BEAF-5E8FE243D5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18-4AC2-BEAF-5E8FE243D56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управлінні'!$A$45:$A$47,'НПФ в управлінні'!$A$49)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</c:v>
                </c:pt>
              </c:strCache>
            </c:strRef>
          </c:cat>
          <c:val>
            <c:numRef>
              <c:f>('НПФ в управлінні'!$L$45:$L$47,'НПФ в управлінні'!$L$49)</c:f>
              <c:numCache>
                <c:formatCode>0.0</c:formatCode>
                <c:ptCount val="4"/>
                <c:pt idx="0" formatCode="#\ ##0.0">
                  <c:v>3324.05774161</c:v>
                </c:pt>
                <c:pt idx="1">
                  <c:v>442.08715689000002</c:v>
                </c:pt>
                <c:pt idx="2">
                  <c:v>198.82902680999999</c:v>
                </c:pt>
                <c:pt idx="3" formatCode="#\ ##0.0">
                  <c:v>2771.4360000000001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18-4AC2-BEAF-5E8FE24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управлінні'!$C$3</c:f>
              <c:strCache>
                <c:ptCount val="1"/>
                <c:pt idx="0">
                  <c:v>Активи НПФ в управлінні, млн грн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5"/>
              <c:layout>
                <c:manualLayout>
                  <c:x val="-1.0375281011629196E-16"/>
                  <c:y val="1.18623925106893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C-4F6D-87B4-74140B542070}"/>
                </c:ext>
              </c:extLst>
            </c:dLbl>
            <c:dLbl>
              <c:idx val="6"/>
              <c:layout>
                <c:manualLayout>
                  <c:x val="0"/>
                  <c:y val="3.55186807774125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5C-4F6D-87B4-74140B542070}"/>
                </c:ext>
              </c:extLst>
            </c:dLbl>
            <c:dLbl>
              <c:idx val="7"/>
              <c:layout>
                <c:manualLayout>
                  <c:x val="0"/>
                  <c:y val="1.04684835534621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5C-4F6D-87B4-74140B542070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C5C-4F6D-87B4-74140B542070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C5C-4F6D-87B4-74140B542070}"/>
                </c:ext>
              </c:extLst>
            </c:dLbl>
            <c:dLbl>
              <c:idx val="14"/>
              <c:layout>
                <c:manualLayout>
                  <c:x val="-1.0728180490499443E-16"/>
                  <c:y val="1.15606936416184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5C-4F6D-87B4-74140B542070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'НПФ в управлінні'!$A$4:$A$24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'НПФ в управлінні'!$C$4:$C$24</c:f>
              <c:numCache>
                <c:formatCode>#\ ##0.0</c:formatCode>
                <c:ptCount val="11"/>
                <c:pt idx="0">
                  <c:v>928.15293528970017</c:v>
                </c:pt>
                <c:pt idx="1">
                  <c:v>1036.6448503674001</c:v>
                </c:pt>
                <c:pt idx="2">
                  <c:v>1193.9790899674999</c:v>
                </c:pt>
                <c:pt idx="3">
                  <c:v>1364.1373239774</c:v>
                </c:pt>
                <c:pt idx="4">
                  <c:v>1603.1523855798</c:v>
                </c:pt>
                <c:pt idx="5">
                  <c:v>1924.1693611179001</c:v>
                </c:pt>
                <c:pt idx="6">
                  <c:v>2181.4733163905998</c:v>
                </c:pt>
                <c:pt idx="7">
                  <c:v>2367.2442792093002</c:v>
                </c:pt>
                <c:pt idx="8">
                  <c:v>2774.4323135499999</c:v>
                </c:pt>
                <c:pt idx="9">
                  <c:v>3340.3971300899998</c:v>
                </c:pt>
                <c:pt idx="10">
                  <c:v>3964.9739253100001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C-4F6D-87B4-74140B542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469106400"/>
        <c:axId val="469106960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управлінні'!$B$3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2.2540250447227302E-2"/>
                  <c:y val="4.418756777676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5C-4F6D-87B4-74140B542070}"/>
                </c:ext>
              </c:extLst>
            </c:dLbl>
            <c:dLbl>
              <c:idx val="7"/>
              <c:layout>
                <c:manualLayout>
                  <c:x val="-2.2119777100493086E-2"/>
                  <c:y val="4.5633160648863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5C-4F6D-87B4-74140B542070}"/>
                </c:ext>
              </c:extLst>
            </c:dLbl>
            <c:dLbl>
              <c:idx val="8"/>
              <c:layout>
                <c:manualLayout>
                  <c:x val="-2.3403750793329861E-2"/>
                  <c:y val="-4.1915966313296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5C-4F6D-87B4-74140B542070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CC5C-4F6D-87B4-74140B542070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C5C-4F6D-87B4-74140B542070}"/>
                </c:ext>
              </c:extLst>
            </c:dLbl>
            <c:dLbl>
              <c:idx val="1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C5C-4F6D-87B4-74140B542070}"/>
                </c:ext>
              </c:extLst>
            </c:dLbl>
            <c:dLbl>
              <c:idx val="15"/>
              <c:layout>
                <c:manualLayout>
                  <c:x val="-2.2119813120155703E-2"/>
                  <c:y val="4.69173000773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5C-4F6D-87B4-74140B542070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'НПФ в управлінні'!$A$4:$A$24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'НПФ в управлінні'!$B$4:$B$24</c:f>
              <c:numCache>
                <c:formatCode>General</c:formatCode>
                <c:ptCount val="11"/>
                <c:pt idx="0">
                  <c:v>44</c:v>
                </c:pt>
                <c:pt idx="1">
                  <c:v>39</c:v>
                </c:pt>
                <c:pt idx="2">
                  <c:v>34</c:v>
                </c:pt>
                <c:pt idx="3">
                  <c:v>34</c:v>
                </c:pt>
                <c:pt idx="4">
                  <c:v>33</c:v>
                </c:pt>
                <c:pt idx="5">
                  <c:v>34</c:v>
                </c:pt>
                <c:pt idx="6">
                  <c:v>32</c:v>
                </c:pt>
                <c:pt idx="7">
                  <c:v>32</c:v>
                </c:pt>
                <c:pt idx="8">
                  <c:v>30</c:v>
                </c:pt>
                <c:pt idx="9">
                  <c:v>30</c:v>
                </c:pt>
                <c:pt idx="1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C5C-4F6D-87B4-74140B542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107520"/>
        <c:axId val="98277504"/>
      </c:lineChart>
      <c:catAx>
        <c:axId val="46910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691069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69106960"/>
        <c:scaling>
          <c:orientation val="minMax"/>
          <c:max val="4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69106400"/>
        <c:crosses val="autoZero"/>
        <c:crossBetween val="between"/>
        <c:majorUnit val="500"/>
        <c:minorUnit val="100"/>
      </c:valAx>
      <c:catAx>
        <c:axId val="46910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277504"/>
        <c:crosses val="autoZero"/>
        <c:auto val="0"/>
        <c:lblAlgn val="ctr"/>
        <c:lblOffset val="100"/>
        <c:noMultiLvlLbl val="0"/>
      </c:catAx>
      <c:valAx>
        <c:axId val="98277504"/>
        <c:scaling>
          <c:orientation val="minMax"/>
          <c:max val="50"/>
          <c:min val="1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млн грн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4691075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</a:t>
            </a:r>
            <a:r>
              <a:rPr lang="uk-UA" sz="1300" b="1" baseline="0">
                <a:solidFill>
                  <a:schemeClr val="accent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НПФ</a:t>
            </a:r>
            <a:endParaRPr lang="uk-UA" sz="13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2924076142762745"/>
          <c:y val="0.2034127156028778"/>
          <c:w val="0.53448701915415353"/>
          <c:h val="0.6643899387141661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CB-4ACB-94DC-9B47CE43F533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CB-4ACB-94DC-9B47CE43F533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CB-4ACB-94DC-9B47CE43F533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CB-4ACB-94DC-9B47CE43F5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CB-4ACB-94DC-9B47CE43F53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CB-4ACB-94DC-9B47CE43F533}"/>
              </c:ext>
            </c:extLst>
          </c:dPt>
          <c:dPt>
            <c:idx val="6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CB-4ACB-94DC-9B47CE43F53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0CB-4ACB-94DC-9B47CE43F533}"/>
              </c:ext>
            </c:extLst>
          </c:dPt>
          <c:dLbls>
            <c:dLbl>
              <c:idx val="0"/>
              <c:layout>
                <c:manualLayout>
                  <c:x val="-4.3321895153801998E-2"/>
                  <c:y val="-8.128886126744704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B-4ACB-94DC-9B47CE43F533}"/>
                </c:ext>
              </c:extLst>
            </c:dLbl>
            <c:dLbl>
              <c:idx val="1"/>
              <c:layout>
                <c:manualLayout>
                  <c:x val="-4.4047189777084448E-3"/>
                  <c:y val="-8.21347127728541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CB-4ACB-94DC-9B47CE43F533}"/>
                </c:ext>
              </c:extLst>
            </c:dLbl>
            <c:dLbl>
              <c:idx val="2"/>
              <c:layout>
                <c:manualLayout>
                  <c:x val="9.6406438673907382E-3"/>
                  <c:y val="0.1021160269336474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B-4ACB-94DC-9B47CE43F533}"/>
                </c:ext>
              </c:extLst>
            </c:dLbl>
            <c:dLbl>
              <c:idx val="3"/>
              <c:layout>
                <c:manualLayout>
                  <c:x val="2.621741059660115E-2"/>
                  <c:y val="4.759447815903969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CB-4ACB-94DC-9B47CE43F533}"/>
                </c:ext>
              </c:extLst>
            </c:dLbl>
            <c:dLbl>
              <c:idx val="4"/>
              <c:layout>
                <c:manualLayout>
                  <c:x val="0.12511138072806402"/>
                  <c:y val="7.376227955302566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CB-4ACB-94DC-9B47CE43F533}"/>
                </c:ext>
              </c:extLst>
            </c:dLbl>
            <c:dLbl>
              <c:idx val="5"/>
              <c:layout>
                <c:manualLayout>
                  <c:x val="-1.0678167020071658E-3"/>
                  <c:y val="0.15705662707383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CB-4ACB-94DC-9B47CE43F533}"/>
                </c:ext>
              </c:extLst>
            </c:dLbl>
            <c:dLbl>
              <c:idx val="6"/>
              <c:layout>
                <c:manualLayout>
                  <c:x val="-1.1555264979113895E-2"/>
                  <c:y val="-2.83689068851127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CB-4ACB-94DC-9B47CE43F533}"/>
                </c:ext>
              </c:extLst>
            </c:dLbl>
            <c:dLbl>
              <c:idx val="7"/>
              <c:layout>
                <c:manualLayout>
                  <c:x val="0.1039129388302444"/>
                  <c:y val="0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CB-4ACB-94DC-9B47CE43F5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НПФ'!$E$4:$L$4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НПФ'!$E$24:$L$24</c:f>
              <c:numCache>
                <c:formatCode>_-* #\ ##0_₴_-;\-* #\ ##0_₴_-;_-* "-"??_₴_-;_-@_-</c:formatCode>
                <c:ptCount val="8"/>
                <c:pt idx="0">
                  <c:v>1304</c:v>
                </c:pt>
                <c:pt idx="1">
                  <c:v>166719</c:v>
                </c:pt>
                <c:pt idx="2">
                  <c:v>99531</c:v>
                </c:pt>
                <c:pt idx="3">
                  <c:v>102859</c:v>
                </c:pt>
                <c:pt idx="4">
                  <c:v>1666</c:v>
                </c:pt>
                <c:pt idx="5">
                  <c:v>226866</c:v>
                </c:pt>
                <c:pt idx="6">
                  <c:v>123425</c:v>
                </c:pt>
                <c:pt idx="7">
                  <c:v>154628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CB-4ACB-94DC-9B47CE43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контракти станом на 31.12.202</a:t>
            </a:r>
            <a:r>
              <a:rPr lang="en-US" sz="1300" b="1">
                <a:solidFill>
                  <a:schemeClr val="accent4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5</a:t>
            </a:r>
            <a:endParaRPr lang="uk-UA" sz="1300" b="1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4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9271041762413957"/>
          <c:y val="0.15894647642753643"/>
          <c:w val="0.38705082214695574"/>
          <c:h val="0.7880356955380578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6-4E04-A831-0EF576C2F2E9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D6-4E04-A831-0EF576C2F2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D6-4E04-A831-0EF576C2F2E9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6-4E04-A831-0EF576C2F2E9}"/>
                </c:ext>
              </c:extLst>
            </c:dLbl>
            <c:dLbl>
              <c:idx val="1"/>
              <c:layout>
                <c:manualLayout>
                  <c:x val="-2.1646412837988491E-2"/>
                  <c:y val="-3.268827351637225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D6-4E04-A831-0EF576C2F2E9}"/>
                </c:ext>
              </c:extLst>
            </c:dLbl>
            <c:dLbl>
              <c:idx val="2"/>
              <c:layout>
                <c:manualLayout>
                  <c:x val="-2.3911195422387888E-2"/>
                  <c:y val="0.15784599958713016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D6-4E04-A831-0EF576C2F2E9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D6-4E04-A831-0EF576C2F2E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НПФ'!$C$47:$E$47</c:f>
              <c:strCache>
                <c:ptCount val="3"/>
                <c:pt idx="0">
                  <c:v>із вкладниками - фізичними особами (крім ФОП)</c:v>
                </c:pt>
                <c:pt idx="1">
                  <c:v>із вкладниками - ФОП</c:v>
                </c:pt>
                <c:pt idx="2">
                  <c:v>із вкладниками - юридичними особами</c:v>
                </c:pt>
              </c:strCache>
            </c:strRef>
          </c:cat>
          <c:val>
            <c:numRef>
              <c:f>'Адміністрування НПФ'!$C$87:$E$87</c:f>
              <c:numCache>
                <c:formatCode>#\ ##0_ ;\-#\ ##0\ </c:formatCode>
                <c:ptCount val="3"/>
                <c:pt idx="0" formatCode="_-* #\ ##0_₴_-;\-* #\ ##0_₴_-;_-* &quot;-&quot;??_₴_-;_-@_-">
                  <c:v>91681</c:v>
                </c:pt>
                <c:pt idx="1">
                  <c:v>85</c:v>
                </c:pt>
                <c:pt idx="2" formatCode="_-* #\ ##0_₴_-;\-* #\ ##0_₴_-;_-* &quot;-&quot;??_₴_-;_-@_-">
                  <c:v>6385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D6-4E04-A831-0EF576C2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3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Учасники </a:t>
            </a:r>
            <a:r>
              <a:rPr lang="uk-UA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НПФ станом на 31.12.202</a:t>
            </a:r>
            <a:r>
              <a:rPr lang="en-US"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5</a:t>
            </a:r>
            <a:endParaRPr lang="uk-UA"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accent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>
        <c:manualLayout>
          <c:layoutTarget val="inner"/>
          <c:xMode val="edge"/>
          <c:yMode val="edge"/>
          <c:x val="0.28891255499537377"/>
          <c:y val="0.14121791594232541"/>
          <c:w val="0.48532716484369404"/>
          <c:h val="0.80992909977161931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A1-470F-82AA-7C31942C5D9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A1-470F-82AA-7C31942C5D97}"/>
              </c:ext>
            </c:extLst>
          </c:dPt>
          <c:dLbls>
            <c:dLbl>
              <c:idx val="0"/>
              <c:layout>
                <c:manualLayout>
                  <c:x val="7.4429275477255995E-3"/>
                  <c:y val="5.12229191690021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70F-82AA-7C31942C5D97}"/>
                </c:ext>
              </c:extLst>
            </c:dLbl>
            <c:dLbl>
              <c:idx val="1"/>
              <c:layout>
                <c:manualLayout>
                  <c:x val="-2.9976019184652278E-3"/>
                  <c:y val="-9.728653409849201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70F-82AA-7C31942C5D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НПФ'!$C$4:$D$4</c:f>
              <c:strCache>
                <c:ptCount val="2"/>
                <c:pt idx="0">
                  <c:v>жінок</c:v>
                </c:pt>
                <c:pt idx="1">
                  <c:v>чоловіків</c:v>
                </c:pt>
              </c:strCache>
            </c:strRef>
          </c:cat>
          <c:val>
            <c:numRef>
              <c:f>'Адміністрування НПФ'!$C$24:$D$24</c:f>
              <c:numCache>
                <c:formatCode>_-* #\ ##0_₴_-;\-* #\ ##0_₴_-;_-* "-"??_₴_-;_-@_-</c:formatCode>
                <c:ptCount val="2"/>
                <c:pt idx="0">
                  <c:v>370413</c:v>
                </c:pt>
                <c:pt idx="1">
                  <c:v>506585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1-470F-82AA-7C31942C5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Вкладники НПФ станом на 31.12.2025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2755576823615273"/>
          <c:y val="0.1713894960454358"/>
          <c:w val="0.42802430401509906"/>
          <c:h val="0.7707561737264593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0E-4C01-9985-A680ED0DF237}"/>
              </c:ext>
            </c:extLst>
          </c:dPt>
          <c:dPt>
            <c:idx val="1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0E-4C01-9985-A680ED0DF237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0E-4C01-9985-A680ED0DF237}"/>
              </c:ext>
            </c:extLst>
          </c:dPt>
          <c:dLbls>
            <c:dLbl>
              <c:idx val="0"/>
              <c:layout>
                <c:manualLayout>
                  <c:x val="-5.0387868685030273E-3"/>
                  <c:y val="4.660587639310894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E-4C01-9985-A680ED0DF237}"/>
                </c:ext>
              </c:extLst>
            </c:dLbl>
            <c:dLbl>
              <c:idx val="1"/>
              <c:layout>
                <c:manualLayout>
                  <c:x val="1.0161559717058828E-2"/>
                  <c:y val="-4.051989811236694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E-4C01-9985-A680ED0DF237}"/>
                </c:ext>
              </c:extLst>
            </c:dLbl>
            <c:dLbl>
              <c:idx val="2"/>
              <c:layout>
                <c:manualLayout>
                  <c:x val="1.1455708459338616E-2"/>
                  <c:y val="0.207783388778530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E-4C01-9985-A680ED0DF237}"/>
                </c:ext>
              </c:extLst>
            </c:dLbl>
            <c:dLbl>
              <c:idx val="3"/>
              <c:layout>
                <c:manualLayout>
                  <c:x val="1.5042160822009288E-2"/>
                  <c:y val="0.2131405914686195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E-4C01-9985-A680ED0DF2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НПФ'!$C$91:$D$91</c:f>
              <c:strCache>
                <c:ptCount val="2"/>
                <c:pt idx="0">
                  <c:v>юридичних осіб та ФОП</c:v>
                </c:pt>
                <c:pt idx="1">
                  <c:v>фізичних осіб</c:v>
                </c:pt>
              </c:strCache>
            </c:strRef>
          </c:cat>
          <c:val>
            <c:numRef>
              <c:f>'Адміністрування НПФ'!$C$131:$D$131</c:f>
              <c:numCache>
                <c:formatCode>_-* #\ ##0_₴_-;\-* #\ ##0_₴_-;_-* "-"??_₴_-;_-@_-</c:formatCode>
                <c:ptCount val="2"/>
                <c:pt idx="0">
                  <c:v>1835</c:v>
                </c:pt>
                <c:pt idx="1">
                  <c:v>88760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0E-4C01-9985-A680ED0DF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84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uk-UA" sz="1300" b="1">
                <a:solidFill>
                  <a:schemeClr val="accent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Пенсійні внески за 4-й кв. 2025</a:t>
            </a:r>
          </a:p>
        </c:rich>
      </c:tx>
      <c:layout>
        <c:manualLayout>
          <c:xMode val="edge"/>
          <c:yMode val="edge"/>
          <c:x val="0.26024990895276845"/>
          <c:y val="1.8018018018018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accent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8332708452002742"/>
          <c:y val="0.21012940650036327"/>
          <c:w val="0.37088289701213856"/>
          <c:h val="0.71359198072581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F4-49AA-BCBE-33D14EDA44F0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F4-49AA-BCBE-33D14EDA44F0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F4-49AA-BCBE-33D14EDA44F0}"/>
              </c:ext>
            </c:extLst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AF4-49AA-BCBE-33D14EDA44F0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F4-49AA-BCBE-33D14EDA44F0}"/>
              </c:ext>
            </c:extLst>
          </c:dPt>
          <c:dPt>
            <c:idx val="5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F4-49AA-BCBE-33D14EDA44F0}"/>
              </c:ext>
            </c:extLst>
          </c:dPt>
          <c:dPt>
            <c:idx val="6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AF4-49AA-BCBE-33D14EDA44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AF4-49AA-BCBE-33D14EDA44F0}"/>
              </c:ext>
            </c:extLst>
          </c:dPt>
          <c:dLbls>
            <c:dLbl>
              <c:idx val="0"/>
              <c:layout>
                <c:manualLayout>
                  <c:x val="-5.0514671687950603E-2"/>
                  <c:y val="-0.1623251261487666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4-49AA-BCBE-33D14EDA44F0}"/>
                </c:ext>
              </c:extLst>
            </c:dLbl>
            <c:dLbl>
              <c:idx val="1"/>
              <c:layout>
                <c:manualLayout>
                  <c:x val="1.3383744485660487E-2"/>
                  <c:y val="-2.773693127739037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4-49AA-BCBE-33D14EDA44F0}"/>
                </c:ext>
              </c:extLst>
            </c:dLbl>
            <c:dLbl>
              <c:idx val="2"/>
              <c:layout>
                <c:manualLayout>
                  <c:x val="-4.9170032405998876E-2"/>
                  <c:y val="0.1526331100835297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4-49AA-BCBE-33D14EDA44F0}"/>
                </c:ext>
              </c:extLst>
            </c:dLbl>
            <c:dLbl>
              <c:idx val="3"/>
              <c:layout>
                <c:manualLayout>
                  <c:x val="-6.4028508697993133E-2"/>
                  <c:y val="2.39783266250719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4-49AA-BCBE-33D14EDA44F0}"/>
                </c:ext>
              </c:extLst>
            </c:dLbl>
            <c:dLbl>
              <c:idx val="4"/>
              <c:layout>
                <c:manualLayout>
                  <c:x val="0.11931560326076407"/>
                  <c:y val="7.204948592989608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4-49AA-BCBE-33D14EDA44F0}"/>
                </c:ext>
              </c:extLst>
            </c:dLbl>
            <c:dLbl>
              <c:idx val="5"/>
              <c:layout>
                <c:manualLayout>
                  <c:x val="-2.4321298711858223E-2"/>
                  <c:y val="-1.588664121902794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F4-49AA-BCBE-33D14EDA44F0}"/>
                </c:ext>
              </c:extLst>
            </c:dLbl>
            <c:dLbl>
              <c:idx val="6"/>
              <c:layout>
                <c:manualLayout>
                  <c:x val="0.21042967475684354"/>
                  <c:y val="-1.17096018735364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4-49AA-BCBE-33D14EDA44F0}"/>
                </c:ext>
              </c:extLst>
            </c:dLbl>
            <c:dLbl>
              <c:idx val="7"/>
              <c:layout>
                <c:manualLayout>
                  <c:x val="3.6170299264159794E-2"/>
                  <c:y val="5.59918854057099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4-49AA-BCBE-33D14EDA44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'Адміністрування НПФ'!$E$135:$L$135</c:f>
              <c:strCache>
                <c:ptCount val="8"/>
                <c:pt idx="0">
                  <c:v>жінок віком до 25 років включно</c:v>
                </c:pt>
                <c:pt idx="1">
                  <c:v>жінок віком від 25 до 50 років включно</c:v>
                </c:pt>
                <c:pt idx="2">
                  <c:v>жінок віком від 50 до 60 років включно</c:v>
                </c:pt>
                <c:pt idx="3">
                  <c:v>жінок віком понад 60 років</c:v>
                </c:pt>
                <c:pt idx="4">
                  <c:v>чоловіків віком до 25 років включно</c:v>
                </c:pt>
                <c:pt idx="5">
                  <c:v>чоловіків віком від 25 до 50 років включно</c:v>
                </c:pt>
                <c:pt idx="6">
                  <c:v>чоловіків віком від 50 до 60 років включно</c:v>
                </c:pt>
                <c:pt idx="7">
                  <c:v>чоловіків віком понад 60 років</c:v>
                </c:pt>
              </c:strCache>
            </c:strRef>
          </c:cat>
          <c:val>
            <c:numRef>
              <c:f>'Адміністрування НПФ'!$E$155:$L$155</c:f>
              <c:numCache>
                <c:formatCode>_-* #\ ##0.0_₴_-;\-* #\ ##0.0_₴_-;_-* "-"??_₴_-;_-@_-</c:formatCode>
                <c:ptCount val="8"/>
                <c:pt idx="0">
                  <c:v>0.86041174000000009</c:v>
                </c:pt>
                <c:pt idx="1">
                  <c:v>22.203869600000001</c:v>
                </c:pt>
                <c:pt idx="2">
                  <c:v>6.14549872</c:v>
                </c:pt>
                <c:pt idx="3">
                  <c:v>2.4760772900000001</c:v>
                </c:pt>
                <c:pt idx="4">
                  <c:v>1.0945178699999998</c:v>
                </c:pt>
                <c:pt idx="5">
                  <c:v>35.216315610000002</c:v>
                </c:pt>
                <c:pt idx="6">
                  <c:v>9.8995909500000003</c:v>
                </c:pt>
                <c:pt idx="7">
                  <c:v>3.0499165800000001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AF4-49AA-BCBE-33D14EDA4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</xdr:colOff>
      <xdr:row>51</xdr:row>
      <xdr:rowOff>202502</xdr:rowOff>
    </xdr:from>
    <xdr:to>
      <xdr:col>13</xdr:col>
      <xdr:colOff>388620</xdr:colOff>
      <xdr:row>67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51</xdr:row>
      <xdr:rowOff>180141</xdr:rowOff>
    </xdr:from>
    <xdr:to>
      <xdr:col>6</xdr:col>
      <xdr:colOff>548640</xdr:colOff>
      <xdr:row>66</xdr:row>
      <xdr:rowOff>144780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533401</xdr:colOff>
      <xdr:row>51</xdr:row>
      <xdr:rowOff>181759</xdr:rowOff>
    </xdr:from>
    <xdr:to>
      <xdr:col>19</xdr:col>
      <xdr:colOff>15241</xdr:colOff>
      <xdr:row>66</xdr:row>
      <xdr:rowOff>135255</xdr:rowOff>
    </xdr:to>
    <xdr:graphicFrame macro="">
      <xdr:nvGraphicFramePr>
        <xdr:cNvPr id="11" name="Диаграмма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</xdr:row>
      <xdr:rowOff>3809</xdr:rowOff>
    </xdr:from>
    <xdr:to>
      <xdr:col>13</xdr:col>
      <xdr:colOff>746760</xdr:colOff>
      <xdr:row>24</xdr:row>
      <xdr:rowOff>7620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8E554ED0-477C-45F5-9F00-11A7287FD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521970</xdr:colOff>
      <xdr:row>25</xdr:row>
      <xdr:rowOff>7620</xdr:rowOff>
    </xdr:from>
    <xdr:to>
      <xdr:col>11</xdr:col>
      <xdr:colOff>152400</xdr:colOff>
      <xdr:row>43</xdr:row>
      <xdr:rowOff>160019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16191</xdr:colOff>
      <xdr:row>46</xdr:row>
      <xdr:rowOff>9525</xdr:rowOff>
    </xdr:from>
    <xdr:to>
      <xdr:col>10</xdr:col>
      <xdr:colOff>807720</xdr:colOff>
      <xdr:row>86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4</xdr:col>
      <xdr:colOff>607695</xdr:colOff>
      <xdr:row>44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53340</xdr:colOff>
      <xdr:row>90</xdr:row>
      <xdr:rowOff>41911</xdr:rowOff>
    </xdr:from>
    <xdr:to>
      <xdr:col>9</xdr:col>
      <xdr:colOff>251460</xdr:colOff>
      <xdr:row>129</xdr:row>
      <xdr:rowOff>220980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817245</xdr:colOff>
      <xdr:row>155</xdr:row>
      <xdr:rowOff>259080</xdr:rowOff>
    </xdr:from>
    <xdr:to>
      <xdr:col>11</xdr:col>
      <xdr:colOff>419100</xdr:colOff>
      <xdr:row>175</xdr:row>
      <xdr:rowOff>7620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22859</xdr:colOff>
      <xdr:row>156</xdr:row>
      <xdr:rowOff>22860</xdr:rowOff>
    </xdr:from>
    <xdr:to>
      <xdr:col>6</xdr:col>
      <xdr:colOff>352424</xdr:colOff>
      <xdr:row>174</xdr:row>
      <xdr:rowOff>160020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876301</xdr:colOff>
      <xdr:row>201</xdr:row>
      <xdr:rowOff>19050</xdr:rowOff>
    </xdr:from>
    <xdr:to>
      <xdr:col>13</xdr:col>
      <xdr:colOff>347663</xdr:colOff>
      <xdr:row>227</xdr:row>
      <xdr:rowOff>121920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22860</xdr:colOff>
      <xdr:row>174</xdr:row>
      <xdr:rowOff>156213</xdr:rowOff>
    </xdr:from>
    <xdr:to>
      <xdr:col>12</xdr:col>
      <xdr:colOff>586741</xdr:colOff>
      <xdr:row>199</xdr:row>
      <xdr:rowOff>129540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889637</xdr:colOff>
      <xdr:row>227</xdr:row>
      <xdr:rowOff>114300</xdr:rowOff>
    </xdr:from>
    <xdr:to>
      <xdr:col>13</xdr:col>
      <xdr:colOff>83821</xdr:colOff>
      <xdr:row>252</xdr:row>
      <xdr:rowOff>137159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600076</xdr:colOff>
      <xdr:row>318</xdr:row>
      <xdr:rowOff>133350</xdr:rowOff>
    </xdr:from>
    <xdr:to>
      <xdr:col>6</xdr:col>
      <xdr:colOff>219076</xdr:colOff>
      <xdr:row>334</xdr:row>
      <xdr:rowOff>131445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1021080</xdr:colOff>
      <xdr:row>303</xdr:row>
      <xdr:rowOff>19050</xdr:rowOff>
    </xdr:from>
    <xdr:to>
      <xdr:col>8</xdr:col>
      <xdr:colOff>9526</xdr:colOff>
      <xdr:row>319</xdr:row>
      <xdr:rowOff>19050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</xdr:colOff>
      <xdr:row>389</xdr:row>
      <xdr:rowOff>215900</xdr:rowOff>
    </xdr:from>
    <xdr:to>
      <xdr:col>4</xdr:col>
      <xdr:colOff>662940</xdr:colOff>
      <xdr:row>406</xdr:row>
      <xdr:rowOff>85912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449581</xdr:colOff>
      <xdr:row>389</xdr:row>
      <xdr:rowOff>220980</xdr:rowOff>
    </xdr:from>
    <xdr:to>
      <xdr:col>10</xdr:col>
      <xdr:colOff>137161</xdr:colOff>
      <xdr:row>406</xdr:row>
      <xdr:rowOff>132977</xdr:rowOff>
    </xdr:to>
    <xdr:graphicFrame macro="">
      <xdr:nvGraphicFramePr>
        <xdr:cNvPr id="14" name="Диаграмма 35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979072</xdr:colOff>
      <xdr:row>406</xdr:row>
      <xdr:rowOff>91440</xdr:rowOff>
    </xdr:from>
    <xdr:to>
      <xdr:col>7</xdr:col>
      <xdr:colOff>428625</xdr:colOff>
      <xdr:row>422</xdr:row>
      <xdr:rowOff>87741</xdr:rowOff>
    </xdr:to>
    <xdr:graphicFrame macro="">
      <xdr:nvGraphicFramePr>
        <xdr:cNvPr id="15" name="Диаграмма 35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26895</xdr:colOff>
      <xdr:row>303</xdr:row>
      <xdr:rowOff>7620</xdr:rowOff>
    </xdr:from>
    <xdr:to>
      <xdr:col>4</xdr:col>
      <xdr:colOff>7620</xdr:colOff>
      <xdr:row>319</xdr:row>
      <xdr:rowOff>0</xdr:rowOff>
    </xdr:to>
    <xdr:graphicFrame macro="">
      <xdr:nvGraphicFramePr>
        <xdr:cNvPr id="16" name="Диаграмма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30480</xdr:colOff>
      <xdr:row>348</xdr:row>
      <xdr:rowOff>30480</xdr:rowOff>
    </xdr:from>
    <xdr:to>
      <xdr:col>8</xdr:col>
      <xdr:colOff>0</xdr:colOff>
      <xdr:row>361</xdr:row>
      <xdr:rowOff>138057</xdr:rowOff>
    </xdr:to>
    <xdr:graphicFrame macro="">
      <xdr:nvGraphicFramePr>
        <xdr:cNvPr id="17" name="Диаграмма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348</xdr:row>
      <xdr:rowOff>26894</xdr:rowOff>
    </xdr:from>
    <xdr:to>
      <xdr:col>3</xdr:col>
      <xdr:colOff>929640</xdr:colOff>
      <xdr:row>361</xdr:row>
      <xdr:rowOff>117886</xdr:rowOff>
    </xdr:to>
    <xdr:graphicFrame macro="">
      <xdr:nvGraphicFramePr>
        <xdr:cNvPr id="18" name="Диаграмма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</xdr:colOff>
      <xdr:row>422</xdr:row>
      <xdr:rowOff>52650</xdr:rowOff>
    </xdr:from>
    <xdr:to>
      <xdr:col>4</xdr:col>
      <xdr:colOff>426721</xdr:colOff>
      <xdr:row>439</xdr:row>
      <xdr:rowOff>84668</xdr:rowOff>
    </xdr:to>
    <xdr:graphicFrame macro="">
      <xdr:nvGraphicFramePr>
        <xdr:cNvPr id="19" name="Диаграмма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320040</xdr:colOff>
      <xdr:row>422</xdr:row>
      <xdr:rowOff>59056</xdr:rowOff>
    </xdr:from>
    <xdr:to>
      <xdr:col>10</xdr:col>
      <xdr:colOff>114300</xdr:colOff>
      <xdr:row>439</xdr:row>
      <xdr:rowOff>137160</xdr:rowOff>
    </xdr:to>
    <xdr:graphicFrame macro="">
      <xdr:nvGraphicFramePr>
        <xdr:cNvPr id="20" name="Диаграмма 5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213360</xdr:colOff>
      <xdr:row>361</xdr:row>
      <xdr:rowOff>76200</xdr:rowOff>
    </xdr:from>
    <xdr:to>
      <xdr:col>5</xdr:col>
      <xdr:colOff>685800</xdr:colOff>
      <xdr:row>374</xdr:row>
      <xdr:rowOff>183777</xdr:rowOff>
    </xdr:to>
    <xdr:graphicFrame macro="">
      <xdr:nvGraphicFramePr>
        <xdr:cNvPr id="22" name="Диаграмма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040;&#1053;&#1040;&#1051;&#1030;&#1058;&#1048;&#1050;&#1040;%20&#1056;&#1048;&#1053;&#1050;&#1059;%20-%20&#1050;&#1042;&#1040;&#1056;&#1058;&#1040;&#1051;&#1068;&#1053;&#1030;%20&#1047;&#1042;&#1030;&#1058;&#1048;/2025/Q3%202025/!%20final/3.%20Q3%202025_PR_NPF.xlsx" TargetMode="External"/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5/Q3%202025/!%20final/3.%20Q3%202025_PR_NPF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040;&#1053;&#1040;&#1051;&#1030;&#1058;&#1048;&#1050;&#1040;%20&#1056;&#1048;&#1053;&#1050;&#1059;%20-%20&#1050;&#1042;&#1040;&#1056;&#1058;&#1040;&#1051;&#1068;&#1053;&#1030;%20&#1047;&#1042;&#1030;&#1058;&#1048;/2024/Q4%202024/!%20final/3.%20Q4%202024_PR_NPF.xlsx" TargetMode="External"/><Relationship Id="rId1" Type="http://schemas.openxmlformats.org/officeDocument/2006/relationships/externalLinkPath" Target="/&#1040;&#1053;&#1040;&#1051;&#1030;&#1058;&#1048;&#1050;&#1040;%20&#1056;&#1048;&#1053;&#1050;&#1059;%20-%20&#1050;&#1042;&#1040;&#1056;&#1058;&#1040;&#1051;&#1068;&#1053;&#1030;%20&#1047;&#1042;&#1030;&#1058;&#1048;/2024/Q4%202024/!%20final/3.%20Q4%202024_PR_NP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ПФ в управлінні"/>
      <sheetName val="Адміністрування НПФ"/>
    </sheetNames>
    <sheetDataSet>
      <sheetData sheetId="0">
        <row r="24">
          <cell r="F24">
            <v>191.97023050999999</v>
          </cell>
        </row>
      </sheetData>
      <sheetData sheetId="1">
        <row r="371">
          <cell r="E371">
            <v>1364.2167531599998</v>
          </cell>
          <cell r="F371">
            <v>2691.2607531599997</v>
          </cell>
        </row>
        <row r="372">
          <cell r="E372">
            <v>46.877054109999989</v>
          </cell>
          <cell r="F372">
            <v>46.877054109999989</v>
          </cell>
        </row>
        <row r="373">
          <cell r="E373">
            <v>29.065290789999999</v>
          </cell>
          <cell r="F373">
            <v>29.065290789999999</v>
          </cell>
        </row>
        <row r="374">
          <cell r="E374">
            <v>54.811476639999995</v>
          </cell>
          <cell r="F374">
            <v>54.811476639999995</v>
          </cell>
        </row>
        <row r="375">
          <cell r="E375">
            <v>55.457737710000004</v>
          </cell>
          <cell r="F375">
            <v>66.192737710000003</v>
          </cell>
        </row>
        <row r="376">
          <cell r="E376">
            <v>381.38497189999993</v>
          </cell>
          <cell r="F376">
            <v>381.38497189999993</v>
          </cell>
        </row>
        <row r="378">
          <cell r="E378">
            <v>1835.0045228500005</v>
          </cell>
          <cell r="F378">
            <v>3164.8385228500006</v>
          </cell>
        </row>
        <row r="379">
          <cell r="E379">
            <v>2271.8472324600002</v>
          </cell>
          <cell r="F379">
            <v>3612.4162324600006</v>
          </cell>
        </row>
        <row r="380">
          <cell r="E380">
            <v>0.60312108224126293</v>
          </cell>
          <cell r="F380">
            <v>0.56141970295806676</v>
          </cell>
        </row>
        <row r="381">
          <cell r="E381">
            <v>3766.81780716</v>
          </cell>
          <cell r="F381">
            <v>6434.4308071599999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НПФ в управлінні"/>
      <sheetName val="Адміністрування НПФ"/>
    </sheetNames>
    <sheetDataSet>
      <sheetData sheetId="0"/>
      <sheetData sheetId="1">
        <row r="326">
          <cell r="E326" t="str">
            <v>Усі НПФ (без КНПФ НБУ)</v>
          </cell>
        </row>
        <row r="328">
          <cell r="E328">
            <v>1212.04824994</v>
          </cell>
          <cell r="F328">
            <v>2400.7302499400002</v>
          </cell>
        </row>
        <row r="329">
          <cell r="E329">
            <v>32.655611189999995</v>
          </cell>
          <cell r="F329">
            <v>32.655611189999995</v>
          </cell>
        </row>
        <row r="330">
          <cell r="E330">
            <v>28.865290790000003</v>
          </cell>
          <cell r="F330">
            <v>28.865290790000003</v>
          </cell>
        </row>
        <row r="331">
          <cell r="E331">
            <v>54.036136719999995</v>
          </cell>
          <cell r="F331">
            <v>54.036136719999995</v>
          </cell>
        </row>
        <row r="332">
          <cell r="E332">
            <v>48.003709119999996</v>
          </cell>
          <cell r="F332">
            <v>58.738709119999996</v>
          </cell>
        </row>
        <row r="333">
          <cell r="E333">
            <v>289.52827192000001</v>
          </cell>
          <cell r="F333">
            <v>289.52827192000001</v>
          </cell>
        </row>
        <row r="334">
          <cell r="E334">
            <v>21.199736999999999</v>
          </cell>
          <cell r="F334">
            <v>21.199736999999999</v>
          </cell>
        </row>
        <row r="335">
          <cell r="E335">
            <v>1652.6724735099999</v>
          </cell>
          <cell r="F335">
            <v>2848.8514735099998</v>
          </cell>
        </row>
        <row r="336">
          <cell r="E336">
            <v>2011.40419155</v>
          </cell>
          <cell r="F336">
            <v>3218.3181915499999</v>
          </cell>
        </row>
        <row r="337">
          <cell r="E337">
            <v>0.60239547191568477</v>
          </cell>
          <cell r="F337">
            <v>0.56121004359717008</v>
          </cell>
        </row>
        <row r="338">
          <cell r="E338">
            <v>3339.0094801899995</v>
          </cell>
          <cell r="F338">
            <v>5734.6054801899991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TP67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3.28515625" style="1" customWidth="1"/>
    <col min="2" max="5" width="13" style="1" customWidth="1"/>
    <col min="6" max="6" width="13" style="1" customWidth="1" collapsed="1"/>
    <col min="7" max="13" width="13" style="1" customWidth="1"/>
    <col min="14" max="14" width="10.5703125" style="1" customWidth="1"/>
    <col min="15" max="19" width="10.7109375" style="1" customWidth="1"/>
    <col min="20" max="16384" width="9.140625" style="1"/>
  </cols>
  <sheetData>
    <row r="1" spans="1:4" s="436" customFormat="1" ht="31.9" customHeight="1">
      <c r="A1" s="436" t="s">
        <v>112</v>
      </c>
    </row>
    <row r="2" spans="1:4" s="439" customFormat="1" ht="13.5" customHeight="1" thickBot="1"/>
    <row r="3" spans="1:4" s="376" customFormat="1" ht="68.25" customHeight="1" thickBot="1">
      <c r="A3" s="9" t="s">
        <v>109</v>
      </c>
      <c r="B3" s="10" t="s">
        <v>14</v>
      </c>
      <c r="C3" s="11" t="s">
        <v>110</v>
      </c>
      <c r="D3" s="11" t="s">
        <v>111</v>
      </c>
    </row>
    <row r="4" spans="1:4" s="376" customFormat="1" ht="17.25" hidden="1" customHeight="1" outlineLevel="1">
      <c r="A4" s="377">
        <v>2005</v>
      </c>
      <c r="B4" s="378">
        <v>24</v>
      </c>
      <c r="C4" s="12">
        <v>71.268572019999979</v>
      </c>
      <c r="D4" s="379" t="s">
        <v>7</v>
      </c>
    </row>
    <row r="5" spans="1:4" s="376" customFormat="1" ht="17.25" hidden="1" customHeight="1" outlineLevel="1">
      <c r="A5" s="377">
        <v>2006</v>
      </c>
      <c r="B5" s="378">
        <v>38</v>
      </c>
      <c r="C5" s="12">
        <v>231.37675034</v>
      </c>
      <c r="D5" s="380">
        <v>2.2465467425819776</v>
      </c>
    </row>
    <row r="6" spans="1:4" s="376" customFormat="1" ht="17.25" hidden="1" customHeight="1" outlineLevel="1">
      <c r="A6" s="377">
        <v>2007</v>
      </c>
      <c r="B6" s="378">
        <v>48</v>
      </c>
      <c r="C6" s="12">
        <v>272.94872217999989</v>
      </c>
      <c r="D6" s="380">
        <v>0.17967220897912739</v>
      </c>
    </row>
    <row r="7" spans="1:4" s="376" customFormat="1" ht="17.25" hidden="1" customHeight="1" outlineLevel="1">
      <c r="A7" s="377">
        <v>2008</v>
      </c>
      <c r="B7" s="378">
        <v>48</v>
      </c>
      <c r="C7" s="12">
        <v>448.14121115000017</v>
      </c>
      <c r="D7" s="380">
        <v>0.64185128829607452</v>
      </c>
    </row>
    <row r="8" spans="1:4" s="376" customFormat="1" ht="17.25" hidden="1" customHeight="1" outlineLevel="1">
      <c r="A8" s="377">
        <v>2009</v>
      </c>
      <c r="B8" s="378">
        <v>45</v>
      </c>
      <c r="C8" s="12">
        <v>532.60436238000011</v>
      </c>
      <c r="D8" s="380">
        <v>0.18847441192309522</v>
      </c>
    </row>
    <row r="9" spans="1:4" s="376" customFormat="1" ht="17.25" hidden="1" customHeight="1" outlineLevel="1">
      <c r="A9" s="377">
        <v>2010</v>
      </c>
      <c r="B9" s="378">
        <v>49</v>
      </c>
      <c r="C9" s="12">
        <v>630.56399275240005</v>
      </c>
      <c r="D9" s="380">
        <v>0.18392570037289357</v>
      </c>
    </row>
    <row r="10" spans="1:4" s="376" customFormat="1" ht="17.25" hidden="1" customHeight="1" outlineLevel="1">
      <c r="A10" s="377">
        <v>2011</v>
      </c>
      <c r="B10" s="378">
        <v>47</v>
      </c>
      <c r="C10" s="12">
        <v>638.96452471580005</v>
      </c>
      <c r="D10" s="380">
        <v>1.332225128607778E-2</v>
      </c>
    </row>
    <row r="11" spans="1:4" s="376" customFormat="1" ht="17.25" hidden="1" customHeight="1" outlineLevel="1">
      <c r="A11" s="377">
        <v>2012</v>
      </c>
      <c r="B11" s="378">
        <v>48</v>
      </c>
      <c r="C11" s="12">
        <v>773.9138718298002</v>
      </c>
      <c r="D11" s="380">
        <v>0.21120006180941453</v>
      </c>
    </row>
    <row r="12" spans="1:4" s="376" customFormat="1" ht="17.25" hidden="1" customHeight="1" outlineLevel="1" collapsed="1">
      <c r="A12" s="377">
        <v>2013</v>
      </c>
      <c r="B12" s="378">
        <v>46</v>
      </c>
      <c r="C12" s="12">
        <v>725.44358878270009</v>
      </c>
      <c r="D12" s="381">
        <v>-6.2630073980324941E-2</v>
      </c>
    </row>
    <row r="13" spans="1:4" s="376" customFormat="1" ht="17.25" hidden="1" customHeight="1" outlineLevel="1">
      <c r="A13" s="377">
        <v>2014</v>
      </c>
      <c r="B13" s="378">
        <v>43</v>
      </c>
      <c r="C13" s="12">
        <v>838.84081218610015</v>
      </c>
      <c r="D13" s="381">
        <v>0.15631432292851533</v>
      </c>
    </row>
    <row r="14" spans="1:4" s="376" customFormat="1" ht="17.25" customHeight="1" collapsed="1">
      <c r="A14" s="377">
        <v>2015</v>
      </c>
      <c r="B14" s="378">
        <v>44</v>
      </c>
      <c r="C14" s="12">
        <v>928.15293528970017</v>
      </c>
      <c r="D14" s="381">
        <v>0.106470884351518</v>
      </c>
    </row>
    <row r="15" spans="1:4" s="376" customFormat="1" ht="17.25" customHeight="1">
      <c r="A15" s="377">
        <v>2016</v>
      </c>
      <c r="B15" s="378">
        <v>39</v>
      </c>
      <c r="C15" s="12">
        <v>1036.6448503674001</v>
      </c>
      <c r="D15" s="381">
        <v>0.11689012764242013</v>
      </c>
    </row>
    <row r="16" spans="1:4" s="376" customFormat="1" ht="17.25" customHeight="1">
      <c r="A16" s="377">
        <v>2017</v>
      </c>
      <c r="B16" s="378">
        <v>34</v>
      </c>
      <c r="C16" s="12">
        <v>1193.9790899674999</v>
      </c>
      <c r="D16" s="381">
        <v>0.15177255696040803</v>
      </c>
    </row>
    <row r="17" spans="1:536" s="382" customFormat="1" ht="17.25" customHeight="1">
      <c r="A17" s="377">
        <v>2018</v>
      </c>
      <c r="B17" s="378">
        <v>34</v>
      </c>
      <c r="C17" s="12">
        <v>1364.1373239774</v>
      </c>
      <c r="D17" s="381">
        <v>0.14251357954227806</v>
      </c>
    </row>
    <row r="18" spans="1:536" s="382" customFormat="1" ht="17.25" customHeight="1">
      <c r="A18" s="377">
        <v>2019</v>
      </c>
      <c r="B18" s="378">
        <v>33</v>
      </c>
      <c r="C18" s="383">
        <v>1603.1523855798</v>
      </c>
      <c r="D18" s="381">
        <v>0.17521334355510954</v>
      </c>
    </row>
    <row r="19" spans="1:536" s="382" customFormat="1" ht="17.25" customHeight="1">
      <c r="A19" s="377">
        <v>2020</v>
      </c>
      <c r="B19" s="378">
        <v>34</v>
      </c>
      <c r="C19" s="383">
        <v>1924.1693611179001</v>
      </c>
      <c r="D19" s="381">
        <v>0.20024108651530348</v>
      </c>
    </row>
    <row r="20" spans="1:536" s="382" customFormat="1" ht="17.25" customHeight="1">
      <c r="A20" s="377">
        <v>2021</v>
      </c>
      <c r="B20" s="378">
        <v>32</v>
      </c>
      <c r="C20" s="383">
        <v>2181.4733163905998</v>
      </c>
      <c r="D20" s="381">
        <v>0.13372209352882103</v>
      </c>
    </row>
    <row r="21" spans="1:536" s="382" customFormat="1" ht="17.25" customHeight="1">
      <c r="A21" s="377">
        <v>2022</v>
      </c>
      <c r="B21" s="378">
        <v>32</v>
      </c>
      <c r="C21" s="383">
        <v>2367.2442792093002</v>
      </c>
      <c r="D21" s="381">
        <v>8.5158485058195232E-2</v>
      </c>
    </row>
    <row r="22" spans="1:536" s="382" customFormat="1" ht="17.25" customHeight="1">
      <c r="A22" s="377">
        <v>2023</v>
      </c>
      <c r="B22" s="378">
        <v>30</v>
      </c>
      <c r="C22" s="383">
        <v>2774.4323135499999</v>
      </c>
      <c r="D22" s="381">
        <v>0.17200930124402181</v>
      </c>
    </row>
    <row r="23" spans="1:536" s="382" customFormat="1" ht="17.25" customHeight="1">
      <c r="A23" s="377">
        <v>2024</v>
      </c>
      <c r="B23" s="378">
        <v>30</v>
      </c>
      <c r="C23" s="383">
        <v>3340.3971300899998</v>
      </c>
      <c r="D23" s="381">
        <v>0.2039930164365138</v>
      </c>
    </row>
    <row r="24" spans="1:536" s="382" customFormat="1" ht="17.25" customHeight="1" thickBot="1">
      <c r="A24" s="384">
        <v>2025</v>
      </c>
      <c r="B24" s="385">
        <v>24</v>
      </c>
      <c r="C24" s="13">
        <f>L48</f>
        <v>3964.9739253100001</v>
      </c>
      <c r="D24" s="386">
        <f>C24/C23-1</f>
        <v>0.1869768087135113</v>
      </c>
    </row>
    <row r="25" spans="1:536" s="439" customFormat="1" ht="13.5" customHeight="1"/>
    <row r="26" spans="1:536" s="437" customFormat="1" ht="17.25" customHeight="1" thickBot="1">
      <c r="A26" s="437" t="s">
        <v>14</v>
      </c>
    </row>
    <row r="27" spans="1:536" ht="43.9" customHeight="1" outlineLevel="1" thickBot="1">
      <c r="A27" s="9" t="s">
        <v>9</v>
      </c>
      <c r="B27" s="10">
        <v>44561</v>
      </c>
      <c r="C27" s="10">
        <v>44926</v>
      </c>
      <c r="D27" s="10">
        <v>45291</v>
      </c>
      <c r="E27" s="10">
        <v>45657</v>
      </c>
      <c r="F27" s="10">
        <v>45930</v>
      </c>
      <c r="G27" s="10">
        <v>46022</v>
      </c>
      <c r="H27" s="11" t="s">
        <v>114</v>
      </c>
      <c r="I27" s="11" t="s">
        <v>104</v>
      </c>
      <c r="J27" s="11" t="s">
        <v>113</v>
      </c>
      <c r="K27" s="42"/>
    </row>
    <row r="28" spans="1:536" s="1" customFormat="1" ht="17.45" customHeight="1" outlineLevel="1">
      <c r="A28" s="14" t="s">
        <v>1</v>
      </c>
      <c r="B28" s="307">
        <v>30</v>
      </c>
      <c r="C28" s="307">
        <v>30</v>
      </c>
      <c r="D28" s="307">
        <v>29</v>
      </c>
      <c r="E28" s="307">
        <v>28</v>
      </c>
      <c r="F28" s="307">
        <v>24</v>
      </c>
      <c r="G28" s="307">
        <v>22</v>
      </c>
      <c r="H28" s="180">
        <f>G28/F28-1</f>
        <v>-8.333333333333337E-2</v>
      </c>
      <c r="I28" s="180">
        <f>G28/E28-1</f>
        <v>-0.2142857142857143</v>
      </c>
      <c r="J28" s="387">
        <f>G28/B28-1</f>
        <v>-0.26666666666666672</v>
      </c>
    </row>
    <row r="29" spans="1:536" s="1" customFormat="1" ht="17.45" customHeight="1" outlineLevel="1">
      <c r="A29" s="15" t="s">
        <v>10</v>
      </c>
      <c r="B29" s="308">
        <v>2</v>
      </c>
      <c r="C29" s="308">
        <v>3</v>
      </c>
      <c r="D29" s="308">
        <v>2</v>
      </c>
      <c r="E29" s="308">
        <v>2</v>
      </c>
      <c r="F29" s="308">
        <v>2</v>
      </c>
      <c r="G29" s="308">
        <v>2</v>
      </c>
      <c r="H29" s="399">
        <f t="shared" ref="H29:H31" si="0">G29/F29-1</f>
        <v>0</v>
      </c>
      <c r="I29" s="181">
        <f>G29/E29-1</f>
        <v>0</v>
      </c>
      <c r="J29" s="388">
        <f>G29/B29-1</f>
        <v>0</v>
      </c>
    </row>
    <row r="30" spans="1:536" s="1" customFormat="1" ht="17.45" customHeight="1" outlineLevel="1">
      <c r="A30" s="15" t="s">
        <v>98</v>
      </c>
      <c r="B30" s="308">
        <v>6</v>
      </c>
      <c r="C30" s="308">
        <v>6</v>
      </c>
      <c r="D30" s="308">
        <v>6</v>
      </c>
      <c r="E30" s="308">
        <v>4</v>
      </c>
      <c r="F30" s="308">
        <v>4</v>
      </c>
      <c r="G30" s="308">
        <v>4</v>
      </c>
      <c r="H30" s="399">
        <f t="shared" si="0"/>
        <v>0</v>
      </c>
      <c r="I30" s="181">
        <f>G30/E30-1</f>
        <v>0</v>
      </c>
      <c r="J30" s="388">
        <f>G30/B30-1</f>
        <v>-0.33333333333333337</v>
      </c>
    </row>
    <row r="31" spans="1:536" s="1" customFormat="1" ht="17.45" customHeight="1" outlineLevel="1" thickBot="1">
      <c r="A31" s="16" t="s">
        <v>0</v>
      </c>
      <c r="B31" s="305">
        <v>32</v>
      </c>
      <c r="C31" s="305">
        <v>32</v>
      </c>
      <c r="D31" s="305">
        <v>30</v>
      </c>
      <c r="E31" s="305">
        <v>30</v>
      </c>
      <c r="F31" s="305">
        <v>26</v>
      </c>
      <c r="G31" s="305">
        <v>24</v>
      </c>
      <c r="H31" s="400">
        <f t="shared" si="0"/>
        <v>-7.6923076923076872E-2</v>
      </c>
      <c r="I31" s="182">
        <f>G31/E31-1</f>
        <v>-0.19999999999999996</v>
      </c>
      <c r="J31" s="389">
        <f>G31/B31-1</f>
        <v>-0.25</v>
      </c>
    </row>
    <row r="32" spans="1:536" s="401" customFormat="1" ht="13.15" customHeight="1" outlineLevel="1">
      <c r="A32" s="417" t="s">
        <v>99</v>
      </c>
      <c r="B32" s="417"/>
      <c r="C32" s="417"/>
      <c r="D32" s="417"/>
      <c r="E32" s="417"/>
      <c r="F32" s="417"/>
      <c r="G32" s="417"/>
      <c r="H32" s="417"/>
      <c r="I32" s="417"/>
      <c r="J32" s="41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</row>
    <row r="33" spans="1:22" s="425" customFormat="1" ht="13.15" customHeight="1" outlineLevel="1"/>
    <row r="34" spans="1:22" s="438" customFormat="1" ht="16.5" thickBot="1">
      <c r="A34" s="438" t="s">
        <v>55</v>
      </c>
    </row>
    <row r="35" spans="1:22" ht="43.9" customHeight="1" outlineLevel="1" thickBot="1">
      <c r="A35" s="9" t="s">
        <v>9</v>
      </c>
      <c r="B35" s="10">
        <v>44561</v>
      </c>
      <c r="C35" s="10">
        <v>44926</v>
      </c>
      <c r="D35" s="10">
        <v>45291</v>
      </c>
      <c r="E35" s="10">
        <v>45657</v>
      </c>
      <c r="F35" s="10">
        <v>45930</v>
      </c>
      <c r="G35" s="10">
        <v>46022</v>
      </c>
      <c r="H35" s="11" t="s">
        <v>114</v>
      </c>
      <c r="I35" s="11" t="s">
        <v>104</v>
      </c>
      <c r="J35" s="11" t="s">
        <v>113</v>
      </c>
    </row>
    <row r="36" spans="1:22" ht="17.45" customHeight="1" outlineLevel="1">
      <c r="A36" s="14" t="s">
        <v>1</v>
      </c>
      <c r="B36" s="307">
        <v>46</v>
      </c>
      <c r="C36" s="307">
        <v>45</v>
      </c>
      <c r="D36" s="307">
        <v>44</v>
      </c>
      <c r="E36" s="307">
        <v>43</v>
      </c>
      <c r="F36" s="307">
        <v>40</v>
      </c>
      <c r="G36" s="307">
        <v>38</v>
      </c>
      <c r="H36" s="143">
        <f>G36/F36-1</f>
        <v>-5.0000000000000044E-2</v>
      </c>
      <c r="I36" s="180">
        <f>G36/E36-1</f>
        <v>-0.11627906976744184</v>
      </c>
      <c r="J36" s="387">
        <f>G36/B36-1</f>
        <v>-0.17391304347826086</v>
      </c>
      <c r="K36" s="414"/>
    </row>
    <row r="37" spans="1:22" ht="17.45" customHeight="1" outlineLevel="1">
      <c r="A37" s="15" t="s">
        <v>10</v>
      </c>
      <c r="B37" s="308">
        <v>2</v>
      </c>
      <c r="C37" s="308">
        <v>3</v>
      </c>
      <c r="D37" s="308">
        <v>2</v>
      </c>
      <c r="E37" s="308">
        <v>2</v>
      </c>
      <c r="F37" s="308">
        <v>2</v>
      </c>
      <c r="G37" s="308">
        <v>2</v>
      </c>
      <c r="H37" s="144">
        <f t="shared" ref="H37:H39" si="1">G37/F37-1</f>
        <v>0</v>
      </c>
      <c r="I37" s="181">
        <f>G37/E37-1</f>
        <v>0</v>
      </c>
      <c r="J37" s="388">
        <f>G37/B37-1</f>
        <v>0</v>
      </c>
    </row>
    <row r="38" spans="1:22" ht="17.45" customHeight="1" outlineLevel="1">
      <c r="A38" s="15" t="s">
        <v>100</v>
      </c>
      <c r="B38" s="308">
        <v>6</v>
      </c>
      <c r="C38" s="308">
        <v>6</v>
      </c>
      <c r="D38" s="308">
        <v>6</v>
      </c>
      <c r="E38" s="308">
        <v>4</v>
      </c>
      <c r="F38" s="308">
        <v>4</v>
      </c>
      <c r="G38" s="308">
        <v>4</v>
      </c>
      <c r="H38" s="144">
        <f t="shared" si="1"/>
        <v>0</v>
      </c>
      <c r="I38" s="181">
        <f>G38/E38-1</f>
        <v>0</v>
      </c>
      <c r="J38" s="388">
        <f>G38/B38-1</f>
        <v>-0.33333333333333337</v>
      </c>
    </row>
    <row r="39" spans="1:22" ht="17.45" customHeight="1" outlineLevel="1" thickBot="1">
      <c r="A39" s="16" t="s">
        <v>0</v>
      </c>
      <c r="B39" s="306">
        <f t="shared" ref="B39:G39" si="2">SUM(B36:B38)</f>
        <v>54</v>
      </c>
      <c r="C39" s="306">
        <f t="shared" si="2"/>
        <v>54</v>
      </c>
      <c r="D39" s="306">
        <f t="shared" si="2"/>
        <v>52</v>
      </c>
      <c r="E39" s="306">
        <f t="shared" si="2"/>
        <v>49</v>
      </c>
      <c r="F39" s="306">
        <f t="shared" si="2"/>
        <v>46</v>
      </c>
      <c r="G39" s="306">
        <f t="shared" si="2"/>
        <v>44</v>
      </c>
      <c r="H39" s="145">
        <f t="shared" si="1"/>
        <v>-4.3478260869565188E-2</v>
      </c>
      <c r="I39" s="182">
        <f>G39/E39-1</f>
        <v>-0.10204081632653061</v>
      </c>
      <c r="J39" s="389">
        <f>G39/B39-1</f>
        <v>-0.18518518518518523</v>
      </c>
    </row>
    <row r="40" spans="1:22" ht="12.75" customHeight="1" outlineLevel="1">
      <c r="A40" s="417" t="s">
        <v>101</v>
      </c>
      <c r="B40" s="417"/>
      <c r="C40" s="417"/>
      <c r="D40" s="417"/>
      <c r="E40" s="417"/>
      <c r="F40" s="417"/>
      <c r="G40" s="417"/>
      <c r="H40" s="417"/>
      <c r="I40" s="417"/>
      <c r="J40" s="417"/>
    </row>
    <row r="41" spans="1:22" s="425" customFormat="1" ht="13.15" customHeight="1" outlineLevel="1">
      <c r="A41" s="425" t="s">
        <v>16</v>
      </c>
    </row>
    <row r="42" spans="1:22" s="427" customFormat="1" ht="21" customHeight="1" thickBot="1">
      <c r="A42" s="427" t="s">
        <v>54</v>
      </c>
    </row>
    <row r="43" spans="1:22" ht="17.25" customHeight="1" outlineLevel="1">
      <c r="A43" s="428" t="s">
        <v>9</v>
      </c>
      <c r="B43" s="418">
        <v>44561</v>
      </c>
      <c r="C43" s="419"/>
      <c r="D43" s="418">
        <v>44926</v>
      </c>
      <c r="E43" s="419"/>
      <c r="F43" s="418">
        <v>45291</v>
      </c>
      <c r="G43" s="419"/>
      <c r="H43" s="418">
        <v>45657</v>
      </c>
      <c r="I43" s="419"/>
      <c r="J43" s="418">
        <v>45930</v>
      </c>
      <c r="K43" s="419"/>
      <c r="L43" s="418">
        <v>46022</v>
      </c>
      <c r="M43" s="419"/>
      <c r="N43" s="430" t="s">
        <v>115</v>
      </c>
      <c r="O43" s="432" t="s">
        <v>116</v>
      </c>
      <c r="P43" s="434" t="s">
        <v>117</v>
      </c>
      <c r="Q43" s="420" t="s">
        <v>119</v>
      </c>
      <c r="R43" s="422" t="s">
        <v>120</v>
      </c>
      <c r="S43" s="434" t="s">
        <v>118</v>
      </c>
    </row>
    <row r="44" spans="1:22" ht="87" customHeight="1" outlineLevel="1" thickBot="1">
      <c r="A44" s="429"/>
      <c r="B44" s="160" t="s">
        <v>23</v>
      </c>
      <c r="C44" s="161" t="s">
        <v>12</v>
      </c>
      <c r="D44" s="160" t="s">
        <v>23</v>
      </c>
      <c r="E44" s="161" t="s">
        <v>12</v>
      </c>
      <c r="F44" s="160" t="s">
        <v>23</v>
      </c>
      <c r="G44" s="161" t="s">
        <v>12</v>
      </c>
      <c r="H44" s="160" t="s">
        <v>23</v>
      </c>
      <c r="I44" s="161" t="s">
        <v>12</v>
      </c>
      <c r="J44" s="160" t="s">
        <v>23</v>
      </c>
      <c r="K44" s="161" t="s">
        <v>12</v>
      </c>
      <c r="L44" s="160" t="s">
        <v>23</v>
      </c>
      <c r="M44" s="161" t="s">
        <v>12</v>
      </c>
      <c r="N44" s="431"/>
      <c r="O44" s="433"/>
      <c r="P44" s="435"/>
      <c r="Q44" s="421"/>
      <c r="R44" s="423"/>
      <c r="S44" s="435"/>
    </row>
    <row r="45" spans="1:22" ht="17.45" customHeight="1" outlineLevel="1">
      <c r="A45" s="170" t="s">
        <v>1</v>
      </c>
      <c r="B45" s="303">
        <v>1696.7324415</v>
      </c>
      <c r="C45" s="390">
        <v>46</v>
      </c>
      <c r="D45" s="303">
        <v>1852.9640739300003</v>
      </c>
      <c r="E45" s="390">
        <v>44</v>
      </c>
      <c r="F45" s="303">
        <v>2204.2884545600004</v>
      </c>
      <c r="G45" s="307">
        <v>44</v>
      </c>
      <c r="H45" s="303">
        <v>2735.3134503199999</v>
      </c>
      <c r="I45" s="307">
        <v>43</v>
      </c>
      <c r="J45" s="368">
        <v>3134.37562871</v>
      </c>
      <c r="K45" s="307">
        <v>40</v>
      </c>
      <c r="L45" s="303">
        <v>3324.05774161</v>
      </c>
      <c r="M45" s="307">
        <v>38</v>
      </c>
      <c r="N45" s="171">
        <f>L45/J45-1</f>
        <v>6.0516713811377576E-2</v>
      </c>
      <c r="O45" s="171">
        <f t="shared" ref="O45:O50" si="3">L45/H45-1</f>
        <v>0.21523832715447067</v>
      </c>
      <c r="P45" s="172">
        <f t="shared" ref="P45:P50" si="4">L45-H45</f>
        <v>588.74429129000009</v>
      </c>
      <c r="Q45" s="392">
        <f>L45/B45-1</f>
        <v>0.95909364394032526</v>
      </c>
      <c r="R45" s="393">
        <f>L45-B45</f>
        <v>1627.3253001099999</v>
      </c>
      <c r="S45" s="172">
        <f>L45/M45</f>
        <v>87.475203726578954</v>
      </c>
      <c r="T45" s="373"/>
      <c r="U45" s="42"/>
      <c r="V45" s="42"/>
    </row>
    <row r="46" spans="1:22" ht="17.45" customHeight="1" outlineLevel="1">
      <c r="A46" s="173" t="s">
        <v>10</v>
      </c>
      <c r="B46" s="304">
        <v>324.22739438000002</v>
      </c>
      <c r="C46" s="391">
        <v>2</v>
      </c>
      <c r="D46" s="304">
        <v>349.0830287</v>
      </c>
      <c r="E46" s="391">
        <v>3</v>
      </c>
      <c r="F46" s="304">
        <v>398.45269139999999</v>
      </c>
      <c r="G46" s="308">
        <v>2</v>
      </c>
      <c r="H46" s="304">
        <v>419.69583295000001</v>
      </c>
      <c r="I46" s="308">
        <v>2</v>
      </c>
      <c r="J46" s="369">
        <v>431.51005332</v>
      </c>
      <c r="K46" s="308">
        <v>2</v>
      </c>
      <c r="L46" s="304">
        <v>442.08715689000002</v>
      </c>
      <c r="M46" s="308">
        <v>2</v>
      </c>
      <c r="N46" s="174">
        <f>L46/J46-1</f>
        <v>2.451183579298033E-2</v>
      </c>
      <c r="O46" s="174">
        <f t="shared" si="3"/>
        <v>5.3351313456256211E-2</v>
      </c>
      <c r="P46" s="113">
        <f t="shared" si="4"/>
        <v>22.391323940000007</v>
      </c>
      <c r="Q46" s="394">
        <f t="shared" ref="Q46:Q50" si="5">L46/B46-1</f>
        <v>0.36350957554149899</v>
      </c>
      <c r="R46" s="395">
        <f t="shared" ref="R46:R50" si="6">L46-B46</f>
        <v>117.85976251</v>
      </c>
      <c r="S46" s="113">
        <f>L46/M46</f>
        <v>221.04357844500001</v>
      </c>
      <c r="T46" s="42"/>
      <c r="U46" s="42"/>
    </row>
    <row r="47" spans="1:22" ht="17.45" customHeight="1" outlineLevel="1">
      <c r="A47" s="173" t="s">
        <v>11</v>
      </c>
      <c r="B47" s="304">
        <v>160.5134805106</v>
      </c>
      <c r="C47" s="391">
        <v>6</v>
      </c>
      <c r="D47" s="304">
        <v>165.19717657929999</v>
      </c>
      <c r="E47" s="391">
        <v>6</v>
      </c>
      <c r="F47" s="304">
        <v>171.69116758999999</v>
      </c>
      <c r="G47" s="308">
        <v>6</v>
      </c>
      <c r="H47" s="304">
        <v>185.38784681999999</v>
      </c>
      <c r="I47" s="308">
        <v>4</v>
      </c>
      <c r="J47" s="369">
        <v>191.46151137000001</v>
      </c>
      <c r="K47" s="308">
        <v>4</v>
      </c>
      <c r="L47" s="304">
        <v>198.82902680999999</v>
      </c>
      <c r="M47" s="308">
        <v>4</v>
      </c>
      <c r="N47" s="174">
        <f t="shared" ref="N47:N50" si="7">L47/J47-1</f>
        <v>3.8480399466617854E-2</v>
      </c>
      <c r="O47" s="174">
        <f t="shared" si="3"/>
        <v>7.2503026603736975E-2</v>
      </c>
      <c r="P47" s="113">
        <f t="shared" si="4"/>
        <v>13.441179989999995</v>
      </c>
      <c r="Q47" s="394">
        <f t="shared" si="5"/>
        <v>0.23870609607066418</v>
      </c>
      <c r="R47" s="395">
        <f t="shared" si="6"/>
        <v>38.315546299399983</v>
      </c>
      <c r="S47" s="113">
        <f>L47/M47</f>
        <v>49.707256702499997</v>
      </c>
      <c r="T47" s="125"/>
      <c r="U47" s="42"/>
    </row>
    <row r="48" spans="1:22" ht="17.45" customHeight="1" outlineLevel="1">
      <c r="A48" s="175" t="s">
        <v>25</v>
      </c>
      <c r="B48" s="177">
        <f>SUM(B45:B47)</f>
        <v>2181.4733163906003</v>
      </c>
      <c r="C48" s="176">
        <f t="shared" ref="C48" si="8">SUM(C45:C47)</f>
        <v>54</v>
      </c>
      <c r="D48" s="177">
        <f>SUM(D45:D47)</f>
        <v>2367.2442792093002</v>
      </c>
      <c r="E48" s="176">
        <f t="shared" ref="E48" si="9">SUM(E45:E47)</f>
        <v>53</v>
      </c>
      <c r="F48" s="177">
        <f>SUM(F45:F47)</f>
        <v>2774.4323135500003</v>
      </c>
      <c r="G48" s="176">
        <f t="shared" ref="G48" si="10">SUM(G45:G47)</f>
        <v>52</v>
      </c>
      <c r="H48" s="177">
        <f>SUM(H45:H47)</f>
        <v>3340.3971300899998</v>
      </c>
      <c r="I48" s="176">
        <f t="shared" ref="I48" si="11">SUM(I45:I47)</f>
        <v>49</v>
      </c>
      <c r="J48" s="177">
        <f>SUM(J45:J47)</f>
        <v>3757.3471933999999</v>
      </c>
      <c r="K48" s="176">
        <f t="shared" ref="K48" si="12">SUM(K45:K47)</f>
        <v>46</v>
      </c>
      <c r="L48" s="177">
        <f>SUM(L45:L47)</f>
        <v>3964.9739253100001</v>
      </c>
      <c r="M48" s="176">
        <f t="shared" ref="M48" si="13">SUM(M45:M47)</f>
        <v>44</v>
      </c>
      <c r="N48" s="178">
        <f t="shared" si="7"/>
        <v>5.5258862496047501E-2</v>
      </c>
      <c r="O48" s="178">
        <f t="shared" si="3"/>
        <v>0.1869768087135113</v>
      </c>
      <c r="P48" s="114">
        <f t="shared" si="4"/>
        <v>624.57679522000035</v>
      </c>
      <c r="Q48" s="396">
        <f t="shared" si="5"/>
        <v>0.8175670064442162</v>
      </c>
      <c r="R48" s="177">
        <f t="shared" si="6"/>
        <v>1783.5006089193998</v>
      </c>
      <c r="S48" s="114">
        <f>L48/M48</f>
        <v>90.11304375704546</v>
      </c>
      <c r="T48" s="42"/>
    </row>
    <row r="49" spans="1:25" ht="17.45" customHeight="1" outlineLevel="1">
      <c r="A49" s="162" t="s">
        <v>22</v>
      </c>
      <c r="B49" s="302">
        <v>1680.9029999999998</v>
      </c>
      <c r="C49" s="163">
        <v>1</v>
      </c>
      <c r="D49" s="302">
        <v>1778.6559999999999</v>
      </c>
      <c r="E49" s="163">
        <v>1</v>
      </c>
      <c r="F49" s="302">
        <v>2089.2200000000003</v>
      </c>
      <c r="G49" s="163">
        <v>1</v>
      </c>
      <c r="H49" s="302">
        <v>2395.596</v>
      </c>
      <c r="I49" s="163">
        <v>1</v>
      </c>
      <c r="J49" s="302">
        <v>2667.6130000000003</v>
      </c>
      <c r="K49" s="163">
        <v>1</v>
      </c>
      <c r="L49" s="302">
        <v>2771.4360000000001</v>
      </c>
      <c r="M49" s="163">
        <v>1</v>
      </c>
      <c r="N49" s="164">
        <f>L49/J49-1</f>
        <v>3.8919813331244058E-2</v>
      </c>
      <c r="O49" s="168">
        <f t="shared" si="3"/>
        <v>0.15688788927682307</v>
      </c>
      <c r="P49" s="18">
        <f t="shared" si="4"/>
        <v>375.84000000000015</v>
      </c>
      <c r="Q49" s="397">
        <f t="shared" si="5"/>
        <v>0.64877806750300304</v>
      </c>
      <c r="R49" s="18">
        <f t="shared" si="6"/>
        <v>1090.5330000000004</v>
      </c>
      <c r="S49" s="18" t="s">
        <v>7</v>
      </c>
      <c r="T49" s="42"/>
    </row>
    <row r="50" spans="1:25" ht="17.45" customHeight="1" outlineLevel="1" thickBot="1">
      <c r="A50" s="165" t="s">
        <v>26</v>
      </c>
      <c r="B50" s="169">
        <f>SUM(B48:B49)</f>
        <v>3862.3763163906001</v>
      </c>
      <c r="C50" s="166">
        <f t="shared" ref="C50" si="14">SUM(C48:C49)</f>
        <v>55</v>
      </c>
      <c r="D50" s="169">
        <f>SUM(D48:D49)</f>
        <v>4145.9002792092997</v>
      </c>
      <c r="E50" s="166">
        <f t="shared" ref="E50" si="15">SUM(E48:E49)</f>
        <v>54</v>
      </c>
      <c r="F50" s="169">
        <f>SUM(F48:F49)</f>
        <v>4863.6523135500011</v>
      </c>
      <c r="G50" s="166">
        <f t="shared" ref="G50" si="16">SUM(G48:G49)</f>
        <v>53</v>
      </c>
      <c r="H50" s="169">
        <f>SUM(H48:H49)</f>
        <v>5735.9931300899998</v>
      </c>
      <c r="I50" s="166">
        <f t="shared" ref="I50" si="17">SUM(I48:I49)</f>
        <v>50</v>
      </c>
      <c r="J50" s="169">
        <f>SUM(J48:J49)</f>
        <v>6424.9601934000002</v>
      </c>
      <c r="K50" s="166">
        <f t="shared" ref="K50:M50" si="18">SUM(K48:K49)</f>
        <v>47</v>
      </c>
      <c r="L50" s="169">
        <f>SUM(L48:L49)</f>
        <v>6736.4099253100003</v>
      </c>
      <c r="M50" s="166">
        <f t="shared" si="18"/>
        <v>45</v>
      </c>
      <c r="N50" s="167">
        <f t="shared" si="7"/>
        <v>4.8474966775659434E-2</v>
      </c>
      <c r="O50" s="167">
        <f t="shared" si="3"/>
        <v>0.17441038936605269</v>
      </c>
      <c r="P50" s="19">
        <f t="shared" si="4"/>
        <v>1000.4167952200005</v>
      </c>
      <c r="Q50" s="398">
        <f t="shared" si="5"/>
        <v>0.74411019887497432</v>
      </c>
      <c r="R50" s="19">
        <f t="shared" si="6"/>
        <v>2874.0336089194002</v>
      </c>
      <c r="S50" s="19">
        <f>L50/M50</f>
        <v>149.69799834022223</v>
      </c>
      <c r="T50" s="20"/>
      <c r="U50" s="20"/>
      <c r="V50" s="20"/>
      <c r="W50" s="20"/>
      <c r="X50" s="20"/>
      <c r="Y50" s="20"/>
    </row>
    <row r="51" spans="1:25" s="20" customFormat="1" ht="16.5" customHeight="1" outlineLevel="1">
      <c r="A51" s="424" t="s">
        <v>66</v>
      </c>
      <c r="B51" s="424"/>
      <c r="C51" s="424"/>
      <c r="D51" s="424"/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  <c r="S51" s="424"/>
      <c r="T51" s="415"/>
    </row>
    <row r="52" spans="1:25" s="20" customFormat="1" ht="16.5" customHeight="1" outlineLevel="1">
      <c r="A52" s="416" t="s">
        <v>93</v>
      </c>
      <c r="B52" s="416"/>
      <c r="C52" s="416"/>
      <c r="D52" s="416"/>
      <c r="E52" s="416"/>
      <c r="F52" s="416"/>
      <c r="G52" s="416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25" outlineLevel="1">
      <c r="O53" s="42"/>
    </row>
    <row r="54" spans="1:25" outlineLevel="1">
      <c r="O54" s="42"/>
    </row>
    <row r="55" spans="1:25" outlineLevel="1"/>
    <row r="56" spans="1:25" outlineLevel="1"/>
    <row r="57" spans="1:25" outlineLevel="1"/>
    <row r="58" spans="1:25" outlineLevel="1"/>
    <row r="59" spans="1:25" outlineLevel="1"/>
    <row r="60" spans="1:25" outlineLevel="1"/>
    <row r="61" spans="1:25" outlineLevel="1"/>
    <row r="62" spans="1:25" outlineLevel="1"/>
    <row r="63" spans="1:25" outlineLevel="1"/>
    <row r="64" spans="1:25" outlineLevel="1"/>
    <row r="65" outlineLevel="1"/>
    <row r="66" outlineLevel="1"/>
    <row r="67" s="426" customFormat="1" outlineLevel="1"/>
  </sheetData>
  <mergeCells count="26">
    <mergeCell ref="A1:XFD1"/>
    <mergeCell ref="A26:XFD26"/>
    <mergeCell ref="A34:XFD34"/>
    <mergeCell ref="A41:XFD41"/>
    <mergeCell ref="A2:XFD2"/>
    <mergeCell ref="A25:XFD25"/>
    <mergeCell ref="A32:J32"/>
    <mergeCell ref="A33:XFD33"/>
    <mergeCell ref="A67:XFD67"/>
    <mergeCell ref="A42:XFD42"/>
    <mergeCell ref="A43:A44"/>
    <mergeCell ref="L43:M43"/>
    <mergeCell ref="N43:N44"/>
    <mergeCell ref="H43:I43"/>
    <mergeCell ref="O43:O44"/>
    <mergeCell ref="P43:P44"/>
    <mergeCell ref="S43:S44"/>
    <mergeCell ref="J43:K43"/>
    <mergeCell ref="B43:C43"/>
    <mergeCell ref="A52:S52"/>
    <mergeCell ref="A40:J40"/>
    <mergeCell ref="D43:E43"/>
    <mergeCell ref="F43:G43"/>
    <mergeCell ref="Q43:Q44"/>
    <mergeCell ref="R43:R44"/>
    <mergeCell ref="A51:S51"/>
  </mergeCells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P441"/>
  <sheetViews>
    <sheetView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3"/>
  <cols>
    <col min="1" max="1" width="23.7109375" style="55" customWidth="1"/>
    <col min="2" max="2" width="17.28515625" style="55" customWidth="1"/>
    <col min="3" max="4" width="16.7109375" style="55" customWidth="1"/>
    <col min="5" max="5" width="15.140625" style="55" customWidth="1"/>
    <col min="6" max="6" width="13.140625" style="55" customWidth="1"/>
    <col min="7" max="7" width="12" style="55" customWidth="1"/>
    <col min="8" max="8" width="13.28515625" style="55" customWidth="1"/>
    <col min="9" max="9" width="12.42578125" style="55" customWidth="1"/>
    <col min="10" max="11" width="13.7109375" style="55" customWidth="1"/>
    <col min="12" max="12" width="13.5703125" style="55" customWidth="1"/>
    <col min="13" max="13" width="10.7109375" style="55" customWidth="1"/>
    <col min="14" max="14" width="13.85546875" style="55" customWidth="1"/>
    <col min="15" max="15" width="13.42578125" style="55" customWidth="1"/>
    <col min="16" max="16" width="9.140625" style="55" customWidth="1"/>
    <col min="17" max="17" width="9.7109375" style="55" bestFit="1" customWidth="1"/>
    <col min="18" max="16384" width="9.140625" style="55"/>
  </cols>
  <sheetData>
    <row r="1" spans="1:15" s="473" customFormat="1" ht="31.9" customHeight="1">
      <c r="A1" s="473" t="s">
        <v>121</v>
      </c>
    </row>
    <row r="2" spans="1:15" s="474" customFormat="1" ht="7.5" customHeight="1"/>
    <row r="3" spans="1:15" s="475" customFormat="1" ht="27" customHeight="1" thickBot="1">
      <c r="A3" s="475" t="s">
        <v>27</v>
      </c>
    </row>
    <row r="4" spans="1:15" ht="61.5" customHeight="1" outlineLevel="1" thickBot="1">
      <c r="A4" s="49" t="s">
        <v>17</v>
      </c>
      <c r="B4" s="59" t="s">
        <v>28</v>
      </c>
      <c r="C4" s="61" t="s">
        <v>29</v>
      </c>
      <c r="D4" s="62" t="s">
        <v>30</v>
      </c>
      <c r="E4" s="50" t="s">
        <v>31</v>
      </c>
      <c r="F4" s="51" t="s">
        <v>32</v>
      </c>
      <c r="G4" s="51" t="s">
        <v>33</v>
      </c>
      <c r="H4" s="52" t="s">
        <v>34</v>
      </c>
      <c r="I4" s="53" t="s">
        <v>35</v>
      </c>
      <c r="J4" s="51" t="s">
        <v>36</v>
      </c>
      <c r="K4" s="51" t="s">
        <v>37</v>
      </c>
      <c r="L4" s="54" t="s">
        <v>38</v>
      </c>
      <c r="M4" s="159"/>
      <c r="N4" s="159"/>
      <c r="O4" s="159"/>
    </row>
    <row r="5" spans="1:15" s="200" customFormat="1" ht="18" hidden="1" customHeight="1" outlineLevel="2">
      <c r="A5" s="201">
        <v>44104</v>
      </c>
      <c r="B5" s="202">
        <f>SUM(C5:D5)</f>
        <v>671865</v>
      </c>
      <c r="C5" s="203">
        <f>SUM(E5:H5)</f>
        <v>277785</v>
      </c>
      <c r="D5" s="204">
        <f>SUM(I5:L5)</f>
        <v>394080</v>
      </c>
      <c r="E5" s="205">
        <v>2151</v>
      </c>
      <c r="F5" s="206">
        <v>167669</v>
      </c>
      <c r="G5" s="206">
        <v>74921</v>
      </c>
      <c r="H5" s="207">
        <v>33044</v>
      </c>
      <c r="I5" s="208">
        <v>2835</v>
      </c>
      <c r="J5" s="206">
        <v>235406</v>
      </c>
      <c r="K5" s="206">
        <v>94784</v>
      </c>
      <c r="L5" s="209">
        <v>61055</v>
      </c>
    </row>
    <row r="6" spans="1:15" ht="18" hidden="1" customHeight="1" outlineLevel="2">
      <c r="A6" s="70">
        <v>44196</v>
      </c>
      <c r="B6" s="71">
        <v>733622</v>
      </c>
      <c r="C6" s="72">
        <v>315436</v>
      </c>
      <c r="D6" s="73">
        <v>418186</v>
      </c>
      <c r="E6" s="74">
        <v>2313</v>
      </c>
      <c r="F6" s="75">
        <v>185970</v>
      </c>
      <c r="G6" s="75">
        <v>86027</v>
      </c>
      <c r="H6" s="76">
        <v>41126</v>
      </c>
      <c r="I6" s="77">
        <v>3356</v>
      </c>
      <c r="J6" s="75">
        <v>247598</v>
      </c>
      <c r="K6" s="75">
        <v>99215</v>
      </c>
      <c r="L6" s="78">
        <v>68017</v>
      </c>
    </row>
    <row r="7" spans="1:15" s="200" customFormat="1" ht="18" hidden="1" customHeight="1" outlineLevel="2">
      <c r="A7" s="190">
        <v>44286</v>
      </c>
      <c r="B7" s="191">
        <v>871203</v>
      </c>
      <c r="C7" s="192">
        <v>368062</v>
      </c>
      <c r="D7" s="193">
        <v>503141</v>
      </c>
      <c r="E7" s="194">
        <v>2547</v>
      </c>
      <c r="F7" s="195">
        <v>203732</v>
      </c>
      <c r="G7" s="195">
        <v>99965</v>
      </c>
      <c r="H7" s="196">
        <v>61818</v>
      </c>
      <c r="I7" s="197">
        <v>3597</v>
      </c>
      <c r="J7" s="195">
        <v>272824</v>
      </c>
      <c r="K7" s="195">
        <v>120470</v>
      </c>
      <c r="L7" s="198">
        <v>106250</v>
      </c>
    </row>
    <row r="8" spans="1:15" s="200" customFormat="1" ht="18" hidden="1" customHeight="1" outlineLevel="2">
      <c r="A8" s="190">
        <v>44377</v>
      </c>
      <c r="B8" s="191">
        <v>875601</v>
      </c>
      <c r="C8" s="192">
        <v>369611</v>
      </c>
      <c r="D8" s="193">
        <v>505990</v>
      </c>
      <c r="E8" s="194">
        <v>2382</v>
      </c>
      <c r="F8" s="195">
        <v>202343</v>
      </c>
      <c r="G8" s="195">
        <v>100126</v>
      </c>
      <c r="H8" s="196">
        <v>64760</v>
      </c>
      <c r="I8" s="197">
        <v>3448</v>
      </c>
      <c r="J8" s="195">
        <v>271640</v>
      </c>
      <c r="K8" s="195">
        <v>121059</v>
      </c>
      <c r="L8" s="198">
        <v>109843</v>
      </c>
    </row>
    <row r="9" spans="1:15" s="200" customFormat="1" ht="18" hidden="1" customHeight="1" outlineLevel="2">
      <c r="A9" s="190">
        <v>44469</v>
      </c>
      <c r="B9" s="191">
        <f>SUM(C9:D9)</f>
        <v>877012</v>
      </c>
      <c r="C9" s="192">
        <f>SUM(E9:H9)</f>
        <v>370307</v>
      </c>
      <c r="D9" s="193">
        <f>SUM(I9:L9)</f>
        <v>506705</v>
      </c>
      <c r="E9" s="194">
        <v>2313</v>
      </c>
      <c r="F9" s="195">
        <v>200616</v>
      </c>
      <c r="G9" s="195">
        <v>99960</v>
      </c>
      <c r="H9" s="196">
        <v>67418</v>
      </c>
      <c r="I9" s="197">
        <v>3385</v>
      </c>
      <c r="J9" s="195">
        <v>269492</v>
      </c>
      <c r="K9" s="195">
        <v>120972</v>
      </c>
      <c r="L9" s="198">
        <v>112856</v>
      </c>
    </row>
    <row r="10" spans="1:15" ht="18" customHeight="1" outlineLevel="1" collapsed="1">
      <c r="A10" s="70">
        <v>44561</v>
      </c>
      <c r="B10" s="71">
        <v>877963</v>
      </c>
      <c r="C10" s="72">
        <v>370851</v>
      </c>
      <c r="D10" s="73">
        <v>507112</v>
      </c>
      <c r="E10" s="74">
        <v>2154</v>
      </c>
      <c r="F10" s="75">
        <v>199401</v>
      </c>
      <c r="G10" s="75">
        <v>99595</v>
      </c>
      <c r="H10" s="76">
        <v>69701</v>
      </c>
      <c r="I10" s="77">
        <v>3139</v>
      </c>
      <c r="J10" s="75">
        <v>267490</v>
      </c>
      <c r="K10" s="75">
        <v>120910</v>
      </c>
      <c r="L10" s="78">
        <v>115573</v>
      </c>
    </row>
    <row r="11" spans="1:15" s="200" customFormat="1" ht="18" hidden="1" customHeight="1" outlineLevel="2">
      <c r="A11" s="190">
        <v>44834</v>
      </c>
      <c r="B11" s="191">
        <v>875938</v>
      </c>
      <c r="C11" s="192">
        <v>369675</v>
      </c>
      <c r="D11" s="193">
        <v>506263</v>
      </c>
      <c r="E11" s="194">
        <v>1793</v>
      </c>
      <c r="F11" s="195">
        <v>191292</v>
      </c>
      <c r="G11" s="195">
        <v>99107</v>
      </c>
      <c r="H11" s="196">
        <v>77483</v>
      </c>
      <c r="I11" s="197">
        <v>2555</v>
      </c>
      <c r="J11" s="195">
        <v>258125</v>
      </c>
      <c r="K11" s="195">
        <v>120918</v>
      </c>
      <c r="L11" s="198">
        <v>124665</v>
      </c>
    </row>
    <row r="12" spans="1:15" ht="18" customHeight="1" outlineLevel="1" collapsed="1">
      <c r="A12" s="70">
        <v>44926</v>
      </c>
      <c r="B12" s="71">
        <v>875070</v>
      </c>
      <c r="C12" s="72">
        <v>369279</v>
      </c>
      <c r="D12" s="73">
        <v>505791</v>
      </c>
      <c r="E12" s="74">
        <v>1677</v>
      </c>
      <c r="F12" s="75">
        <v>189045</v>
      </c>
      <c r="G12" s="75">
        <v>99089</v>
      </c>
      <c r="H12" s="76">
        <v>79468</v>
      </c>
      <c r="I12" s="77">
        <v>2393</v>
      </c>
      <c r="J12" s="75">
        <v>255427</v>
      </c>
      <c r="K12" s="75">
        <v>121009</v>
      </c>
      <c r="L12" s="78">
        <v>126962</v>
      </c>
      <c r="M12" s="155"/>
    </row>
    <row r="13" spans="1:15" s="200" customFormat="1" ht="18" hidden="1" customHeight="1" outlineLevel="2">
      <c r="A13" s="190">
        <v>45016</v>
      </c>
      <c r="B13" s="191">
        <v>874710</v>
      </c>
      <c r="C13" s="192">
        <v>369130</v>
      </c>
      <c r="D13" s="193">
        <v>505580</v>
      </c>
      <c r="E13" s="194">
        <v>1594</v>
      </c>
      <c r="F13" s="195">
        <v>186641</v>
      </c>
      <c r="G13" s="195">
        <v>98862</v>
      </c>
      <c r="H13" s="196">
        <v>82033</v>
      </c>
      <c r="I13" s="197">
        <v>2257</v>
      </c>
      <c r="J13" s="195">
        <v>252312</v>
      </c>
      <c r="K13" s="195">
        <v>120927</v>
      </c>
      <c r="L13" s="198">
        <v>130084</v>
      </c>
      <c r="M13" s="199"/>
    </row>
    <row r="14" spans="1:15" s="200" customFormat="1" ht="18" hidden="1" customHeight="1" outlineLevel="2">
      <c r="A14" s="190">
        <v>45107</v>
      </c>
      <c r="B14" s="191">
        <v>873709</v>
      </c>
      <c r="C14" s="192">
        <v>368687</v>
      </c>
      <c r="D14" s="193">
        <v>505022</v>
      </c>
      <c r="E14" s="194">
        <v>1494</v>
      </c>
      <c r="F14" s="195">
        <v>184065</v>
      </c>
      <c r="G14" s="195">
        <v>98678</v>
      </c>
      <c r="H14" s="196">
        <v>84450</v>
      </c>
      <c r="I14" s="197">
        <v>2130</v>
      </c>
      <c r="J14" s="195">
        <v>249050</v>
      </c>
      <c r="K14" s="195">
        <v>120972</v>
      </c>
      <c r="L14" s="198">
        <v>132870</v>
      </c>
      <c r="M14" s="199"/>
    </row>
    <row r="15" spans="1:15" s="200" customFormat="1" ht="18" hidden="1" customHeight="1" outlineLevel="2">
      <c r="A15" s="190">
        <v>45199</v>
      </c>
      <c r="B15" s="191">
        <v>873992</v>
      </c>
      <c r="C15" s="192">
        <v>368801</v>
      </c>
      <c r="D15" s="193">
        <v>505191</v>
      </c>
      <c r="E15" s="194">
        <v>1388</v>
      </c>
      <c r="F15" s="195">
        <v>181599</v>
      </c>
      <c r="G15" s="195">
        <v>98817</v>
      </c>
      <c r="H15" s="196">
        <v>86997</v>
      </c>
      <c r="I15" s="197">
        <v>2025</v>
      </c>
      <c r="J15" s="195">
        <v>246021</v>
      </c>
      <c r="K15" s="195">
        <v>121193</v>
      </c>
      <c r="L15" s="198">
        <v>135952</v>
      </c>
      <c r="M15" s="199"/>
    </row>
    <row r="16" spans="1:15" ht="18" customHeight="1" outlineLevel="1" collapsed="1">
      <c r="A16" s="70">
        <v>45291</v>
      </c>
      <c r="B16" s="71">
        <v>868819</v>
      </c>
      <c r="C16" s="72">
        <v>366187</v>
      </c>
      <c r="D16" s="73">
        <v>502632</v>
      </c>
      <c r="E16" s="74">
        <v>1666</v>
      </c>
      <c r="F16" s="75">
        <v>183728</v>
      </c>
      <c r="G16" s="75">
        <v>98462</v>
      </c>
      <c r="H16" s="76">
        <v>82331</v>
      </c>
      <c r="I16" s="77">
        <v>2255</v>
      </c>
      <c r="J16" s="75">
        <v>249492</v>
      </c>
      <c r="K16" s="75">
        <v>120469</v>
      </c>
      <c r="L16" s="78">
        <v>130416</v>
      </c>
      <c r="M16" s="155"/>
    </row>
    <row r="17" spans="1:16" s="200" customFormat="1" ht="18" hidden="1" customHeight="1" outlineLevel="2">
      <c r="A17" s="190">
        <v>45382</v>
      </c>
      <c r="B17" s="191">
        <v>868976</v>
      </c>
      <c r="C17" s="192">
        <v>366265</v>
      </c>
      <c r="D17" s="193">
        <v>502711</v>
      </c>
      <c r="E17" s="194">
        <v>1615</v>
      </c>
      <c r="F17" s="195">
        <v>181483</v>
      </c>
      <c r="G17" s="195">
        <v>98250</v>
      </c>
      <c r="H17" s="196">
        <v>84917</v>
      </c>
      <c r="I17" s="197">
        <v>2166</v>
      </c>
      <c r="J17" s="195">
        <v>246588</v>
      </c>
      <c r="K17" s="195">
        <v>120294</v>
      </c>
      <c r="L17" s="198">
        <v>133663</v>
      </c>
      <c r="M17" s="199"/>
    </row>
    <row r="18" spans="1:16" ht="18" hidden="1" customHeight="1" outlineLevel="2">
      <c r="A18" s="190">
        <v>45473</v>
      </c>
      <c r="B18" s="191">
        <v>869282</v>
      </c>
      <c r="C18" s="192">
        <v>366374</v>
      </c>
      <c r="D18" s="193">
        <v>502908</v>
      </c>
      <c r="E18" s="194">
        <v>1542</v>
      </c>
      <c r="F18" s="195">
        <v>179188</v>
      </c>
      <c r="G18" s="195">
        <v>98057</v>
      </c>
      <c r="H18" s="196">
        <v>87587</v>
      </c>
      <c r="I18" s="197">
        <v>2075</v>
      </c>
      <c r="J18" s="195">
        <v>243677</v>
      </c>
      <c r="K18" s="195">
        <v>120376</v>
      </c>
      <c r="L18" s="198">
        <v>136780</v>
      </c>
      <c r="M18" s="155"/>
    </row>
    <row r="19" spans="1:16" ht="18" hidden="1" customHeight="1" outlineLevel="2">
      <c r="A19" s="190">
        <v>45565</v>
      </c>
      <c r="B19" s="191">
        <v>874769</v>
      </c>
      <c r="C19" s="192">
        <v>369140</v>
      </c>
      <c r="D19" s="193">
        <v>505629</v>
      </c>
      <c r="E19" s="194">
        <v>1478</v>
      </c>
      <c r="F19" s="195">
        <v>177663</v>
      </c>
      <c r="G19" s="195">
        <v>98959</v>
      </c>
      <c r="H19" s="196">
        <v>91040</v>
      </c>
      <c r="I19" s="197">
        <v>2024</v>
      </c>
      <c r="J19" s="195">
        <v>241560</v>
      </c>
      <c r="K19" s="195">
        <v>121472</v>
      </c>
      <c r="L19" s="198">
        <v>140573</v>
      </c>
      <c r="M19" s="155"/>
    </row>
    <row r="20" spans="1:16" ht="18" customHeight="1" outlineLevel="1" collapsed="1">
      <c r="A20" s="70">
        <v>45657</v>
      </c>
      <c r="B20" s="71">
        <v>874623</v>
      </c>
      <c r="C20" s="72">
        <v>369047</v>
      </c>
      <c r="D20" s="73">
        <v>505576</v>
      </c>
      <c r="E20" s="337">
        <v>1453</v>
      </c>
      <c r="F20" s="338">
        <v>175628</v>
      </c>
      <c r="G20" s="338">
        <v>98959</v>
      </c>
      <c r="H20" s="339">
        <v>93007</v>
      </c>
      <c r="I20" s="340">
        <v>1951</v>
      </c>
      <c r="J20" s="338">
        <v>238925</v>
      </c>
      <c r="K20" s="338">
        <v>121697</v>
      </c>
      <c r="L20" s="341">
        <v>143003</v>
      </c>
      <c r="M20" s="155"/>
    </row>
    <row r="21" spans="1:16" ht="18" hidden="1" customHeight="1" outlineLevel="2">
      <c r="A21" s="190">
        <v>45747</v>
      </c>
      <c r="B21" s="191">
        <v>876125</v>
      </c>
      <c r="C21" s="192">
        <v>369914</v>
      </c>
      <c r="D21" s="193">
        <v>506211</v>
      </c>
      <c r="E21" s="194">
        <v>1452</v>
      </c>
      <c r="F21" s="195">
        <v>173535</v>
      </c>
      <c r="G21" s="195">
        <v>99030</v>
      </c>
      <c r="H21" s="196">
        <v>95897</v>
      </c>
      <c r="I21" s="197">
        <v>1884</v>
      </c>
      <c r="J21" s="195">
        <v>235914</v>
      </c>
      <c r="K21" s="195">
        <v>121957</v>
      </c>
      <c r="L21" s="198">
        <v>146456</v>
      </c>
      <c r="M21" s="155"/>
    </row>
    <row r="22" spans="1:16" ht="18" hidden="1" customHeight="1" outlineLevel="2">
      <c r="A22" s="190">
        <v>45838</v>
      </c>
      <c r="B22" s="191">
        <v>876387</v>
      </c>
      <c r="C22" s="192">
        <v>370091</v>
      </c>
      <c r="D22" s="193">
        <v>506296</v>
      </c>
      <c r="E22" s="194">
        <v>1377</v>
      </c>
      <c r="F22" s="195">
        <v>171184</v>
      </c>
      <c r="G22" s="195">
        <v>99232</v>
      </c>
      <c r="H22" s="196">
        <v>98298</v>
      </c>
      <c r="I22" s="197">
        <v>1821</v>
      </c>
      <c r="J22" s="195">
        <v>232771</v>
      </c>
      <c r="K22" s="195">
        <v>122334</v>
      </c>
      <c r="L22" s="198">
        <v>149370</v>
      </c>
      <c r="M22" s="155"/>
    </row>
    <row r="23" spans="1:16" ht="18" customHeight="1" outlineLevel="1" collapsed="1">
      <c r="A23" s="190">
        <v>45930</v>
      </c>
      <c r="B23" s="191">
        <v>876411</v>
      </c>
      <c r="C23" s="192">
        <v>370127</v>
      </c>
      <c r="D23" s="193">
        <v>506284</v>
      </c>
      <c r="E23" s="194">
        <v>1332</v>
      </c>
      <c r="F23" s="195">
        <v>168670</v>
      </c>
      <c r="G23" s="195">
        <v>99468</v>
      </c>
      <c r="H23" s="196">
        <v>100657</v>
      </c>
      <c r="I23" s="197">
        <v>1700</v>
      </c>
      <c r="J23" s="195">
        <v>229426</v>
      </c>
      <c r="K23" s="195">
        <v>122936</v>
      </c>
      <c r="L23" s="198">
        <v>152222</v>
      </c>
      <c r="M23" s="155"/>
    </row>
    <row r="24" spans="1:16" ht="18" customHeight="1" outlineLevel="1" thickBot="1">
      <c r="A24" s="70">
        <v>46022</v>
      </c>
      <c r="B24" s="136">
        <f>SUM(C24:D24)</f>
        <v>876998</v>
      </c>
      <c r="C24" s="137">
        <f>SUM(E24:H24)</f>
        <v>370413</v>
      </c>
      <c r="D24" s="138">
        <f>SUM(I24:L24)</f>
        <v>506585</v>
      </c>
      <c r="E24" s="319">
        <v>1304</v>
      </c>
      <c r="F24" s="320">
        <v>166719</v>
      </c>
      <c r="G24" s="320">
        <v>99531</v>
      </c>
      <c r="H24" s="321">
        <v>102859</v>
      </c>
      <c r="I24" s="322">
        <v>1666</v>
      </c>
      <c r="J24" s="320">
        <v>226866</v>
      </c>
      <c r="K24" s="320">
        <v>123425</v>
      </c>
      <c r="L24" s="323">
        <v>154628</v>
      </c>
      <c r="M24" s="155">
        <f>B24/B23-1</f>
        <v>6.6977707947524223E-4</v>
      </c>
      <c r="N24" s="155">
        <f>B24/B20-1</f>
        <v>2.7154556877648783E-3</v>
      </c>
      <c r="O24" s="155"/>
      <c r="P24" s="155"/>
    </row>
    <row r="25" spans="1:16" ht="22.9" customHeight="1" outlineLevel="1">
      <c r="A25" s="478" t="s">
        <v>125</v>
      </c>
      <c r="B25" s="478"/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130"/>
      <c r="N25" s="129"/>
      <c r="O25" s="66"/>
    </row>
    <row r="26" spans="1:16" ht="18" customHeight="1" outlineLevel="1">
      <c r="A26" s="128"/>
      <c r="B26" s="128"/>
      <c r="C26" s="128"/>
      <c r="D26" s="128"/>
      <c r="E26" s="128"/>
      <c r="F26" s="128"/>
      <c r="G26" s="128"/>
      <c r="M26" s="158"/>
      <c r="N26" s="158"/>
    </row>
    <row r="27" spans="1:16" outlineLevel="1">
      <c r="A27" s="56"/>
      <c r="M27" s="98"/>
    </row>
    <row r="28" spans="1:16" outlineLevel="1">
      <c r="C28" s="57"/>
      <c r="L28" s="130"/>
    </row>
    <row r="29" spans="1:16" outlineLevel="1">
      <c r="C29" s="57"/>
    </row>
    <row r="30" spans="1:16" outlineLevel="1">
      <c r="C30" s="57"/>
    </row>
    <row r="31" spans="1:16" outlineLevel="1">
      <c r="C31" s="57"/>
    </row>
    <row r="32" spans="1:16" outlineLevel="1"/>
    <row r="33" spans="1:5" outlineLevel="1"/>
    <row r="34" spans="1:5" outlineLevel="1"/>
    <row r="35" spans="1:5" outlineLevel="1"/>
    <row r="36" spans="1:5" outlineLevel="1"/>
    <row r="37" spans="1:5" outlineLevel="1"/>
    <row r="38" spans="1:5" outlineLevel="1"/>
    <row r="39" spans="1:5" outlineLevel="1"/>
    <row r="40" spans="1:5" outlineLevel="1"/>
    <row r="41" spans="1:5" outlineLevel="1"/>
    <row r="42" spans="1:5" outlineLevel="1"/>
    <row r="43" spans="1:5" outlineLevel="1"/>
    <row r="44" spans="1:5" outlineLevel="1"/>
    <row r="45" spans="1:5" s="479" customFormat="1"/>
    <row r="46" spans="1:5" s="476" customFormat="1" ht="27" customHeight="1" thickBot="1">
      <c r="A46" s="476" t="s">
        <v>49</v>
      </c>
    </row>
    <row r="47" spans="1:5" ht="51.75" outlineLevel="1" thickBot="1">
      <c r="A47" s="58" t="s">
        <v>39</v>
      </c>
      <c r="B47" s="58" t="s">
        <v>40</v>
      </c>
      <c r="C47" s="51" t="s">
        <v>63</v>
      </c>
      <c r="D47" s="51" t="s">
        <v>64</v>
      </c>
      <c r="E47" s="54" t="s">
        <v>65</v>
      </c>
    </row>
    <row r="48" spans="1:5" s="200" customFormat="1" ht="18" hidden="1" customHeight="1" outlineLevel="2">
      <c r="A48" s="210" t="s">
        <v>41</v>
      </c>
      <c r="B48" s="211">
        <f>SUM(C48:E48)</f>
        <v>3046</v>
      </c>
      <c r="C48" s="212">
        <v>3030</v>
      </c>
      <c r="D48" s="213">
        <v>0</v>
      </c>
      <c r="E48" s="214">
        <v>16</v>
      </c>
    </row>
    <row r="49" spans="1:5" ht="18" hidden="1" customHeight="1" outlineLevel="2">
      <c r="A49" s="107" t="s">
        <v>50</v>
      </c>
      <c r="B49" s="117">
        <v>3178</v>
      </c>
      <c r="C49" s="118">
        <v>3158</v>
      </c>
      <c r="D49" s="120">
        <v>0</v>
      </c>
      <c r="E49" s="119">
        <v>20</v>
      </c>
    </row>
    <row r="50" spans="1:5" s="200" customFormat="1" ht="18" hidden="1" customHeight="1" outlineLevel="2">
      <c r="A50" s="215" t="s">
        <v>67</v>
      </c>
      <c r="B50" s="216">
        <f>SUM(C50:E50)</f>
        <v>3255</v>
      </c>
      <c r="C50" s="217">
        <v>3231</v>
      </c>
      <c r="D50" s="218">
        <v>0</v>
      </c>
      <c r="E50" s="219">
        <v>24</v>
      </c>
    </row>
    <row r="51" spans="1:5" s="200" customFormat="1" ht="18" hidden="1" customHeight="1" outlineLevel="2">
      <c r="A51" s="215" t="s">
        <v>75</v>
      </c>
      <c r="B51" s="216">
        <v>1696</v>
      </c>
      <c r="C51" s="217">
        <v>1644</v>
      </c>
      <c r="D51" s="218">
        <v>0</v>
      </c>
      <c r="E51" s="219">
        <v>52</v>
      </c>
    </row>
    <row r="52" spans="1:5" s="200" customFormat="1" ht="18" hidden="1" customHeight="1" outlineLevel="2">
      <c r="A52" s="215" t="s">
        <v>77</v>
      </c>
      <c r="B52" s="216">
        <v>1163</v>
      </c>
      <c r="C52" s="217">
        <v>1109</v>
      </c>
      <c r="D52" s="218">
        <v>0</v>
      </c>
      <c r="E52" s="219">
        <v>54</v>
      </c>
    </row>
    <row r="53" spans="1:5" ht="18" customHeight="1" outlineLevel="1" collapsed="1">
      <c r="A53" s="107" t="s">
        <v>81</v>
      </c>
      <c r="B53" s="117">
        <v>2175</v>
      </c>
      <c r="C53" s="118">
        <v>2206</v>
      </c>
      <c r="D53" s="120">
        <v>2</v>
      </c>
      <c r="E53" s="146">
        <v>-33</v>
      </c>
    </row>
    <row r="54" spans="1:5" s="200" customFormat="1" ht="21.75" hidden="1" customHeight="1" outlineLevel="2">
      <c r="A54" s="220" t="s">
        <v>90</v>
      </c>
      <c r="B54" s="221">
        <v>21</v>
      </c>
      <c r="C54" s="222">
        <v>26</v>
      </c>
      <c r="D54" s="223">
        <v>0</v>
      </c>
      <c r="E54" s="224">
        <v>-5</v>
      </c>
    </row>
    <row r="55" spans="1:5" ht="18" customHeight="1" outlineLevel="1" collapsed="1">
      <c r="A55" s="107" t="s">
        <v>82</v>
      </c>
      <c r="B55" s="147">
        <v>-22</v>
      </c>
      <c r="C55" s="148">
        <v>-6</v>
      </c>
      <c r="D55" s="120">
        <v>0</v>
      </c>
      <c r="E55" s="149">
        <v>-16</v>
      </c>
    </row>
    <row r="56" spans="1:5" s="200" customFormat="1" ht="18" hidden="1" customHeight="1" outlineLevel="2">
      <c r="A56" s="215" t="s">
        <v>86</v>
      </c>
      <c r="B56" s="225">
        <v>82</v>
      </c>
      <c r="C56" s="226">
        <v>95</v>
      </c>
      <c r="D56" s="218">
        <v>-3</v>
      </c>
      <c r="E56" s="227">
        <v>-10</v>
      </c>
    </row>
    <row r="57" spans="1:5" s="200" customFormat="1" ht="18" hidden="1" customHeight="1" outlineLevel="2">
      <c r="A57" s="215" t="s">
        <v>87</v>
      </c>
      <c r="B57" s="225">
        <v>118</v>
      </c>
      <c r="C57" s="226">
        <v>140</v>
      </c>
      <c r="D57" s="218">
        <v>0</v>
      </c>
      <c r="E57" s="227">
        <v>-22</v>
      </c>
    </row>
    <row r="58" spans="1:5" s="200" customFormat="1" ht="18" hidden="1" customHeight="1" outlineLevel="2">
      <c r="A58" s="215" t="s">
        <v>89</v>
      </c>
      <c r="B58" s="225">
        <v>388</v>
      </c>
      <c r="C58" s="226">
        <v>389</v>
      </c>
      <c r="D58" s="218">
        <v>0</v>
      </c>
      <c r="E58" s="227">
        <v>-1</v>
      </c>
    </row>
    <row r="59" spans="1:5" ht="18" customHeight="1" outlineLevel="1" collapsed="1">
      <c r="A59" s="107" t="s">
        <v>94</v>
      </c>
      <c r="B59" s="140">
        <v>312</v>
      </c>
      <c r="C59" s="141">
        <v>300</v>
      </c>
      <c r="D59" s="120">
        <v>0</v>
      </c>
      <c r="E59" s="150">
        <v>12</v>
      </c>
    </row>
    <row r="60" spans="1:5" s="200" customFormat="1" ht="18" hidden="1" customHeight="1" outlineLevel="2">
      <c r="A60" s="215" t="s">
        <v>95</v>
      </c>
      <c r="B60" s="225">
        <v>354</v>
      </c>
      <c r="C60" s="226">
        <v>393</v>
      </c>
      <c r="D60" s="218">
        <v>0</v>
      </c>
      <c r="E60" s="227">
        <v>-39</v>
      </c>
    </row>
    <row r="61" spans="1:5" ht="18" hidden="1" customHeight="1" outlineLevel="2">
      <c r="A61" s="215" t="s">
        <v>96</v>
      </c>
      <c r="B61" s="225">
        <v>423</v>
      </c>
      <c r="C61" s="226">
        <v>422</v>
      </c>
      <c r="D61" s="218">
        <v>1</v>
      </c>
      <c r="E61" s="227">
        <v>0</v>
      </c>
    </row>
    <row r="62" spans="1:5" s="200" customFormat="1" ht="18" hidden="1" customHeight="1" outlineLevel="2">
      <c r="A62" s="215" t="s">
        <v>97</v>
      </c>
      <c r="B62" s="225">
        <v>923</v>
      </c>
      <c r="C62" s="226">
        <v>925</v>
      </c>
      <c r="D62" s="218">
        <v>0</v>
      </c>
      <c r="E62" s="227">
        <v>-2</v>
      </c>
    </row>
    <row r="63" spans="1:5" s="200" customFormat="1" ht="18" customHeight="1" outlineLevel="1" collapsed="1">
      <c r="A63" s="107" t="s">
        <v>102</v>
      </c>
      <c r="B63" s="140">
        <v>887</v>
      </c>
      <c r="C63" s="342">
        <v>889</v>
      </c>
      <c r="D63" s="234">
        <v>0</v>
      </c>
      <c r="E63" s="343">
        <v>-2</v>
      </c>
    </row>
    <row r="64" spans="1:5" s="200" customFormat="1" ht="18" hidden="1" customHeight="1" outlineLevel="2">
      <c r="A64" s="215" t="s">
        <v>106</v>
      </c>
      <c r="B64" s="225">
        <v>673</v>
      </c>
      <c r="C64" s="226">
        <v>669</v>
      </c>
      <c r="D64" s="218">
        <v>0</v>
      </c>
      <c r="E64" s="227">
        <v>4</v>
      </c>
    </row>
    <row r="65" spans="1:5" s="200" customFormat="1" ht="18" hidden="1" customHeight="1" outlineLevel="2">
      <c r="A65" s="215" t="s">
        <v>107</v>
      </c>
      <c r="B65" s="225">
        <v>454</v>
      </c>
      <c r="C65" s="226">
        <v>452</v>
      </c>
      <c r="D65" s="218">
        <v>0</v>
      </c>
      <c r="E65" s="227">
        <v>2</v>
      </c>
    </row>
    <row r="66" spans="1:5" s="200" customFormat="1" ht="18" customHeight="1" outlineLevel="1" collapsed="1">
      <c r="A66" s="215" t="s">
        <v>108</v>
      </c>
      <c r="B66" s="225">
        <v>403</v>
      </c>
      <c r="C66" s="226">
        <v>467</v>
      </c>
      <c r="D66" s="218">
        <v>0</v>
      </c>
      <c r="E66" s="227">
        <v>-64</v>
      </c>
    </row>
    <row r="67" spans="1:5" ht="18" customHeight="1" outlineLevel="1">
      <c r="A67" s="188" t="s">
        <v>122</v>
      </c>
      <c r="B67" s="295">
        <f>SUM(C67:E67)</f>
        <v>408</v>
      </c>
      <c r="C67" s="324">
        <v>537</v>
      </c>
      <c r="D67" s="325">
        <v>0</v>
      </c>
      <c r="E67" s="326">
        <v>-129</v>
      </c>
    </row>
    <row r="68" spans="1:5" s="200" customFormat="1" ht="18" hidden="1" customHeight="1" outlineLevel="2">
      <c r="A68" s="228">
        <v>44104</v>
      </c>
      <c r="B68" s="229">
        <f>SUM(C68:E68)</f>
        <v>67415</v>
      </c>
      <c r="C68" s="230">
        <v>62061</v>
      </c>
      <c r="D68" s="231">
        <v>8</v>
      </c>
      <c r="E68" s="232">
        <v>5346</v>
      </c>
    </row>
    <row r="69" spans="1:5" ht="18" hidden="1" customHeight="1" outlineLevel="2">
      <c r="A69" s="107">
        <v>44196</v>
      </c>
      <c r="B69" s="117">
        <v>73610</v>
      </c>
      <c r="C69" s="118">
        <v>68193</v>
      </c>
      <c r="D69" s="120">
        <v>6</v>
      </c>
      <c r="E69" s="119">
        <v>5411</v>
      </c>
    </row>
    <row r="70" spans="1:5" s="200" customFormat="1" ht="18" hidden="1" customHeight="1" outlineLevel="2">
      <c r="A70" s="215">
        <v>44286</v>
      </c>
      <c r="B70" s="216">
        <v>87321</v>
      </c>
      <c r="C70" s="217">
        <v>80550</v>
      </c>
      <c r="D70" s="218">
        <v>84</v>
      </c>
      <c r="E70" s="219">
        <v>6687</v>
      </c>
    </row>
    <row r="71" spans="1:5" s="200" customFormat="1" ht="18" hidden="1" customHeight="1" outlineLevel="2">
      <c r="A71" s="215">
        <v>44377</v>
      </c>
      <c r="B71" s="216">
        <v>89763</v>
      </c>
      <c r="C71" s="217">
        <v>82921</v>
      </c>
      <c r="D71" s="218">
        <v>84</v>
      </c>
      <c r="E71" s="219">
        <v>6758</v>
      </c>
    </row>
    <row r="72" spans="1:5" s="200" customFormat="1" ht="18" hidden="1" customHeight="1" outlineLevel="2">
      <c r="A72" s="215">
        <v>44469</v>
      </c>
      <c r="B72" s="216">
        <v>90798</v>
      </c>
      <c r="C72" s="217">
        <v>83946</v>
      </c>
      <c r="D72" s="218">
        <v>84</v>
      </c>
      <c r="E72" s="219">
        <v>6768</v>
      </c>
    </row>
    <row r="73" spans="1:5" ht="18" customHeight="1" outlineLevel="1" collapsed="1">
      <c r="A73" s="107">
        <v>44561</v>
      </c>
      <c r="B73" s="117">
        <v>92905</v>
      </c>
      <c r="C73" s="118">
        <v>86096</v>
      </c>
      <c r="D73" s="120">
        <v>86</v>
      </c>
      <c r="E73" s="119">
        <v>6723</v>
      </c>
    </row>
    <row r="74" spans="1:5" s="200" customFormat="1" ht="18" hidden="1" customHeight="1" outlineLevel="2">
      <c r="A74" s="215">
        <v>44834</v>
      </c>
      <c r="B74" s="216">
        <v>93484</v>
      </c>
      <c r="C74" s="217">
        <v>86709</v>
      </c>
      <c r="D74" s="218">
        <v>84</v>
      </c>
      <c r="E74" s="219">
        <v>6691</v>
      </c>
    </row>
    <row r="75" spans="1:5" ht="18" customHeight="1" outlineLevel="1" collapsed="1">
      <c r="A75" s="107">
        <v>44926</v>
      </c>
      <c r="B75" s="117">
        <v>93458</v>
      </c>
      <c r="C75" s="233">
        <v>86698</v>
      </c>
      <c r="D75" s="234">
        <v>84</v>
      </c>
      <c r="E75" s="235">
        <v>6676</v>
      </c>
    </row>
    <row r="76" spans="1:5" s="200" customFormat="1" ht="18" hidden="1" customHeight="1" outlineLevel="2">
      <c r="A76" s="215">
        <v>45016</v>
      </c>
      <c r="B76" s="216">
        <v>93533</v>
      </c>
      <c r="C76" s="217">
        <v>86786</v>
      </c>
      <c r="D76" s="218">
        <v>84</v>
      </c>
      <c r="E76" s="219">
        <v>6663</v>
      </c>
    </row>
    <row r="77" spans="1:5" s="200" customFormat="1" ht="18" hidden="1" customHeight="1" outlineLevel="2">
      <c r="A77" s="215">
        <v>45107</v>
      </c>
      <c r="B77" s="216">
        <v>93657</v>
      </c>
      <c r="C77" s="217">
        <v>86929</v>
      </c>
      <c r="D77" s="218">
        <v>84</v>
      </c>
      <c r="E77" s="219">
        <v>6644</v>
      </c>
    </row>
    <row r="78" spans="1:5" s="200" customFormat="1" ht="18" hidden="1" customHeight="1" outlineLevel="2">
      <c r="A78" s="215">
        <v>45199</v>
      </c>
      <c r="B78" s="216">
        <v>94043</v>
      </c>
      <c r="C78" s="217">
        <v>87316</v>
      </c>
      <c r="D78" s="218">
        <v>84</v>
      </c>
      <c r="E78" s="219">
        <v>6643</v>
      </c>
    </row>
    <row r="79" spans="1:5" ht="18" customHeight="1" outlineLevel="1" collapsed="1">
      <c r="A79" s="107">
        <v>45291</v>
      </c>
      <c r="B79" s="117">
        <v>93876</v>
      </c>
      <c r="C79" s="118">
        <v>87215</v>
      </c>
      <c r="D79" s="120">
        <v>84</v>
      </c>
      <c r="E79" s="119">
        <v>6577</v>
      </c>
    </row>
    <row r="80" spans="1:5" s="200" customFormat="1" ht="18" hidden="1" customHeight="1" outlineLevel="2">
      <c r="A80" s="215">
        <v>45382</v>
      </c>
      <c r="B80" s="216">
        <v>94234</v>
      </c>
      <c r="C80" s="217">
        <v>87609</v>
      </c>
      <c r="D80" s="218">
        <v>84</v>
      </c>
      <c r="E80" s="219">
        <v>6541</v>
      </c>
    </row>
    <row r="81" spans="1:7" ht="18" hidden="1" customHeight="1" outlineLevel="2">
      <c r="A81" s="215">
        <v>45473</v>
      </c>
      <c r="B81" s="216">
        <v>94648</v>
      </c>
      <c r="C81" s="217">
        <v>88025</v>
      </c>
      <c r="D81" s="218">
        <v>85</v>
      </c>
      <c r="E81" s="219">
        <v>6538</v>
      </c>
    </row>
    <row r="82" spans="1:7" s="200" customFormat="1" ht="18" hidden="1" customHeight="1" outlineLevel="2">
      <c r="A82" s="215">
        <v>45565</v>
      </c>
      <c r="B82" s="216">
        <v>96038</v>
      </c>
      <c r="C82" s="217">
        <v>89344</v>
      </c>
      <c r="D82" s="218">
        <v>85</v>
      </c>
      <c r="E82" s="219">
        <v>6609</v>
      </c>
    </row>
    <row r="83" spans="1:7" s="200" customFormat="1" ht="18" customHeight="1" outlineLevel="1" collapsed="1">
      <c r="A83" s="107">
        <v>45657</v>
      </c>
      <c r="B83" s="117">
        <v>96280</v>
      </c>
      <c r="C83" s="233">
        <v>89604</v>
      </c>
      <c r="D83" s="234">
        <v>85</v>
      </c>
      <c r="E83" s="235">
        <v>6591</v>
      </c>
    </row>
    <row r="84" spans="1:7" s="200" customFormat="1" ht="18" hidden="1" customHeight="1" outlineLevel="2">
      <c r="A84" s="215">
        <v>45747</v>
      </c>
      <c r="B84" s="216">
        <v>96956</v>
      </c>
      <c r="C84" s="217">
        <v>90273</v>
      </c>
      <c r="D84" s="218">
        <v>85</v>
      </c>
      <c r="E84" s="219">
        <v>6598</v>
      </c>
    </row>
    <row r="85" spans="1:7" s="200" customFormat="1" ht="18" hidden="1" customHeight="1" outlineLevel="2">
      <c r="A85" s="215">
        <v>45838</v>
      </c>
      <c r="B85" s="216">
        <v>97410</v>
      </c>
      <c r="C85" s="217">
        <v>90725</v>
      </c>
      <c r="D85" s="218">
        <v>85</v>
      </c>
      <c r="E85" s="219">
        <v>6600</v>
      </c>
    </row>
    <row r="86" spans="1:7" s="200" customFormat="1" ht="18" customHeight="1" outlineLevel="1" collapsed="1">
      <c r="A86" s="215">
        <v>45930</v>
      </c>
      <c r="B86" s="216">
        <v>97758</v>
      </c>
      <c r="C86" s="217">
        <v>91144</v>
      </c>
      <c r="D86" s="218">
        <v>85</v>
      </c>
      <c r="E86" s="219">
        <v>6529</v>
      </c>
    </row>
    <row r="87" spans="1:7" ht="18" customHeight="1" outlineLevel="1" thickBot="1">
      <c r="A87" s="70">
        <v>46022</v>
      </c>
      <c r="B87" s="152">
        <f>SUM(C87:E87)</f>
        <v>98151</v>
      </c>
      <c r="C87" s="370">
        <v>91681</v>
      </c>
      <c r="D87" s="371">
        <v>85</v>
      </c>
      <c r="E87" s="372">
        <v>6385</v>
      </c>
      <c r="F87" s="184">
        <f>B87/B86-1</f>
        <v>4.0201313447492115E-3</v>
      </c>
      <c r="G87" s="184">
        <f>B87/B83-1</f>
        <v>1.9432904029912823E-2</v>
      </c>
    </row>
    <row r="88" spans="1:7" ht="46.15" customHeight="1" outlineLevel="1">
      <c r="A88" s="460" t="s">
        <v>123</v>
      </c>
      <c r="B88" s="460"/>
      <c r="C88" s="460"/>
      <c r="D88" s="460"/>
      <c r="E88" s="460"/>
      <c r="F88" s="242">
        <f>B87-B86</f>
        <v>393</v>
      </c>
      <c r="G88" s="129">
        <f>B87-B83</f>
        <v>1871</v>
      </c>
    </row>
    <row r="89" spans="1:7" s="479" customFormat="1"/>
    <row r="90" spans="1:7" s="477" customFormat="1" ht="27" customHeight="1" thickBot="1">
      <c r="A90" s="477" t="s">
        <v>51</v>
      </c>
    </row>
    <row r="91" spans="1:7" ht="56.25" customHeight="1" outlineLevel="1" thickBot="1">
      <c r="A91" s="58" t="s">
        <v>39</v>
      </c>
      <c r="B91" s="58" t="s">
        <v>42</v>
      </c>
      <c r="C91" s="51" t="s">
        <v>43</v>
      </c>
      <c r="D91" s="54" t="s">
        <v>44</v>
      </c>
    </row>
    <row r="92" spans="1:7" s="200" customFormat="1" ht="18" hidden="1" customHeight="1" outlineLevel="2">
      <c r="A92" s="210" t="s">
        <v>41</v>
      </c>
      <c r="B92" s="236" t="s">
        <v>70</v>
      </c>
      <c r="C92" s="237" t="s">
        <v>70</v>
      </c>
      <c r="D92" s="238">
        <v>2989</v>
      </c>
    </row>
    <row r="93" spans="1:7" ht="18" hidden="1" customHeight="1" outlineLevel="2">
      <c r="A93" s="107" t="s">
        <v>50</v>
      </c>
      <c r="B93" s="108" t="s">
        <v>70</v>
      </c>
      <c r="C93" s="109" t="s">
        <v>70</v>
      </c>
      <c r="D93" s="110">
        <v>3098</v>
      </c>
    </row>
    <row r="94" spans="1:7" s="200" customFormat="1" ht="18" hidden="1" customHeight="1" outlineLevel="2">
      <c r="A94" s="215" t="s">
        <v>67</v>
      </c>
      <c r="B94" s="239" t="s">
        <v>70</v>
      </c>
      <c r="C94" s="240" t="s">
        <v>70</v>
      </c>
      <c r="D94" s="241">
        <v>2993</v>
      </c>
    </row>
    <row r="95" spans="1:7" s="200" customFormat="1" ht="18" hidden="1" customHeight="1" outlineLevel="2">
      <c r="A95" s="215" t="s">
        <v>75</v>
      </c>
      <c r="B95" s="239" t="s">
        <v>70</v>
      </c>
      <c r="C95" s="240" t="s">
        <v>70</v>
      </c>
      <c r="D95" s="241">
        <v>1689</v>
      </c>
    </row>
    <row r="96" spans="1:7" s="200" customFormat="1" ht="18" hidden="1" customHeight="1" outlineLevel="2" collapsed="1">
      <c r="A96" s="215" t="s">
        <v>77</v>
      </c>
      <c r="B96" s="239" t="s">
        <v>70</v>
      </c>
      <c r="C96" s="240" t="s">
        <v>70</v>
      </c>
      <c r="D96" s="241">
        <v>310</v>
      </c>
    </row>
    <row r="97" spans="1:6" ht="18" customHeight="1" outlineLevel="1" collapsed="1">
      <c r="A97" s="107" t="s">
        <v>81</v>
      </c>
      <c r="B97" s="108" t="s">
        <v>70</v>
      </c>
      <c r="C97" s="109" t="s">
        <v>70</v>
      </c>
      <c r="D97" s="110">
        <v>2725</v>
      </c>
    </row>
    <row r="98" spans="1:6" s="200" customFormat="1" ht="18" hidden="1" customHeight="1" outlineLevel="2">
      <c r="A98" s="215" t="s">
        <v>90</v>
      </c>
      <c r="B98" s="239" t="s">
        <v>70</v>
      </c>
      <c r="C98" s="240" t="s">
        <v>70</v>
      </c>
      <c r="D98" s="241">
        <v>91</v>
      </c>
    </row>
    <row r="99" spans="1:6" ht="18" customHeight="1" outlineLevel="1" collapsed="1">
      <c r="A99" s="107" t="s">
        <v>82</v>
      </c>
      <c r="B99" s="108" t="s">
        <v>70</v>
      </c>
      <c r="C99" s="109" t="s">
        <v>70</v>
      </c>
      <c r="D99" s="110">
        <v>127</v>
      </c>
    </row>
    <row r="100" spans="1:6" s="200" customFormat="1" ht="18" hidden="1" customHeight="1" outlineLevel="2">
      <c r="A100" s="215" t="s">
        <v>86</v>
      </c>
      <c r="B100" s="239" t="s">
        <v>70</v>
      </c>
      <c r="C100" s="240" t="s">
        <v>70</v>
      </c>
      <c r="D100" s="241">
        <v>210</v>
      </c>
    </row>
    <row r="101" spans="1:6" s="200" customFormat="1" ht="18" hidden="1" customHeight="1" outlineLevel="2">
      <c r="A101" s="215" t="s">
        <v>87</v>
      </c>
      <c r="B101" s="239" t="s">
        <v>70</v>
      </c>
      <c r="C101" s="240" t="s">
        <v>70</v>
      </c>
      <c r="D101" s="241">
        <v>296</v>
      </c>
    </row>
    <row r="102" spans="1:6" s="200" customFormat="1" ht="18" hidden="1" customHeight="1" outlineLevel="2">
      <c r="A102" s="215" t="s">
        <v>89</v>
      </c>
      <c r="B102" s="239" t="s">
        <v>70</v>
      </c>
      <c r="C102" s="240" t="s">
        <v>70</v>
      </c>
      <c r="D102" s="241">
        <v>481</v>
      </c>
    </row>
    <row r="103" spans="1:6" ht="18" customHeight="1" outlineLevel="1" collapsed="1">
      <c r="A103" s="107" t="s">
        <v>94</v>
      </c>
      <c r="B103" s="108" t="s">
        <v>70</v>
      </c>
      <c r="C103" s="109" t="s">
        <v>70</v>
      </c>
      <c r="D103" s="110">
        <v>397</v>
      </c>
    </row>
    <row r="104" spans="1:6" s="200" customFormat="1" ht="18" hidden="1" customHeight="1" outlineLevel="2">
      <c r="A104" s="215" t="s">
        <v>95</v>
      </c>
      <c r="B104" s="239" t="s">
        <v>70</v>
      </c>
      <c r="C104" s="240" t="s">
        <v>70</v>
      </c>
      <c r="D104" s="241">
        <v>527</v>
      </c>
      <c r="E104" s="242"/>
      <c r="F104" s="243"/>
    </row>
    <row r="105" spans="1:6" ht="18" hidden="1" customHeight="1" outlineLevel="2">
      <c r="A105" s="107" t="s">
        <v>96</v>
      </c>
      <c r="B105" s="108" t="s">
        <v>70</v>
      </c>
      <c r="C105" s="109" t="s">
        <v>70</v>
      </c>
      <c r="D105" s="110">
        <v>529</v>
      </c>
      <c r="E105" s="129"/>
      <c r="F105" s="130"/>
    </row>
    <row r="106" spans="1:6" s="200" customFormat="1" ht="18" hidden="1" customHeight="1" outlineLevel="2">
      <c r="A106" s="215" t="s">
        <v>97</v>
      </c>
      <c r="B106" s="239" t="s">
        <v>70</v>
      </c>
      <c r="C106" s="240" t="s">
        <v>70</v>
      </c>
      <c r="D106" s="241">
        <v>1002</v>
      </c>
      <c r="E106" s="242"/>
      <c r="F106" s="243"/>
    </row>
    <row r="107" spans="1:6" s="200" customFormat="1" ht="18" customHeight="1" outlineLevel="1" collapsed="1">
      <c r="A107" s="215" t="s">
        <v>102</v>
      </c>
      <c r="B107" s="239" t="s">
        <v>70</v>
      </c>
      <c r="C107" s="240" t="s">
        <v>70</v>
      </c>
      <c r="D107" s="241">
        <v>981</v>
      </c>
      <c r="E107" s="242"/>
      <c r="F107" s="243"/>
    </row>
    <row r="108" spans="1:6" s="200" customFormat="1" ht="18" hidden="1" customHeight="1" outlineLevel="2">
      <c r="A108" s="215" t="s">
        <v>106</v>
      </c>
      <c r="B108" s="239" t="s">
        <v>70</v>
      </c>
      <c r="C108" s="240" t="s">
        <v>70</v>
      </c>
      <c r="D108" s="241">
        <v>732</v>
      </c>
      <c r="E108" s="242"/>
      <c r="F108" s="243"/>
    </row>
    <row r="109" spans="1:6" s="200" customFormat="1" ht="18" hidden="1" customHeight="1" outlineLevel="2">
      <c r="A109" s="215" t="s">
        <v>107</v>
      </c>
      <c r="B109" s="239" t="s">
        <v>70</v>
      </c>
      <c r="C109" s="240" t="s">
        <v>70</v>
      </c>
      <c r="D109" s="241">
        <v>507</v>
      </c>
      <c r="E109" s="242"/>
      <c r="F109" s="243"/>
    </row>
    <row r="110" spans="1:6" s="200" customFormat="1" ht="18" customHeight="1" outlineLevel="1" collapsed="1">
      <c r="A110" s="215" t="s">
        <v>108</v>
      </c>
      <c r="B110" s="239" t="s">
        <v>70</v>
      </c>
      <c r="C110" s="240" t="s">
        <v>70</v>
      </c>
      <c r="D110" s="241">
        <v>585</v>
      </c>
      <c r="E110" s="242"/>
      <c r="F110" s="243"/>
    </row>
    <row r="111" spans="1:6" ht="18" customHeight="1" outlineLevel="1">
      <c r="A111" s="179" t="s">
        <v>122</v>
      </c>
      <c r="B111" s="153" t="s">
        <v>70</v>
      </c>
      <c r="C111" s="154" t="s">
        <v>70</v>
      </c>
      <c r="D111" s="327">
        <v>592</v>
      </c>
      <c r="E111" s="129"/>
      <c r="F111" s="130"/>
    </row>
    <row r="112" spans="1:6" s="200" customFormat="1" ht="18" hidden="1" customHeight="1" outlineLevel="2">
      <c r="A112" s="244">
        <v>44104</v>
      </c>
      <c r="B112" s="245">
        <f>SUM(C112:D112)</f>
        <v>61740</v>
      </c>
      <c r="C112" s="246">
        <v>715</v>
      </c>
      <c r="D112" s="247">
        <v>61025</v>
      </c>
    </row>
    <row r="113" spans="1:12" ht="18" hidden="1" customHeight="1" outlineLevel="2">
      <c r="A113" s="107">
        <v>44196</v>
      </c>
      <c r="B113" s="117">
        <v>67809</v>
      </c>
      <c r="C113" s="121">
        <v>751</v>
      </c>
      <c r="D113" s="122">
        <v>67058</v>
      </c>
    </row>
    <row r="114" spans="1:12" s="200" customFormat="1" ht="18" hidden="1" customHeight="1" outlineLevel="2">
      <c r="A114" s="215">
        <v>44286</v>
      </c>
      <c r="B114" s="216">
        <v>81417</v>
      </c>
      <c r="C114" s="248">
        <v>2059</v>
      </c>
      <c r="D114" s="249">
        <v>79358</v>
      </c>
    </row>
    <row r="115" spans="1:12" s="200" customFormat="1" ht="18" hidden="1" customHeight="1" outlineLevel="2">
      <c r="A115" s="215">
        <v>44377</v>
      </c>
      <c r="B115" s="216">
        <v>83709</v>
      </c>
      <c r="C115" s="248">
        <v>2098</v>
      </c>
      <c r="D115" s="249">
        <v>81611</v>
      </c>
    </row>
    <row r="116" spans="1:12" s="200" customFormat="1" ht="18" hidden="1" customHeight="1" outlineLevel="2">
      <c r="A116" s="215">
        <v>44469</v>
      </c>
      <c r="B116" s="216">
        <v>83461</v>
      </c>
      <c r="C116" s="248">
        <v>2038</v>
      </c>
      <c r="D116" s="249">
        <v>81423</v>
      </c>
    </row>
    <row r="117" spans="1:12" ht="18" customHeight="1" outlineLevel="1" collapsed="1">
      <c r="A117" s="107">
        <v>44561</v>
      </c>
      <c r="B117" s="117">
        <v>85510</v>
      </c>
      <c r="C117" s="121">
        <v>2025</v>
      </c>
      <c r="D117" s="122">
        <v>83485</v>
      </c>
    </row>
    <row r="118" spans="1:12" s="200" customFormat="1" ht="18" hidden="1" customHeight="1" outlineLevel="2">
      <c r="A118" s="215">
        <v>44834</v>
      </c>
      <c r="B118" s="216">
        <v>86076</v>
      </c>
      <c r="C118" s="248">
        <v>2015</v>
      </c>
      <c r="D118" s="249">
        <v>84061</v>
      </c>
    </row>
    <row r="119" spans="1:12" ht="18" customHeight="1" outlineLevel="1" collapsed="1">
      <c r="A119" s="107">
        <v>44926</v>
      </c>
      <c r="B119" s="117">
        <v>86118</v>
      </c>
      <c r="C119" s="121">
        <v>1997</v>
      </c>
      <c r="D119" s="122">
        <v>84121</v>
      </c>
    </row>
    <row r="120" spans="1:12" s="200" customFormat="1" ht="18" hidden="1" customHeight="1" outlineLevel="2">
      <c r="A120" s="215">
        <v>45016</v>
      </c>
      <c r="B120" s="216">
        <v>86197</v>
      </c>
      <c r="C120" s="248">
        <v>1999</v>
      </c>
      <c r="D120" s="249">
        <v>84198</v>
      </c>
    </row>
    <row r="121" spans="1:12" s="200" customFormat="1" ht="18" hidden="1" customHeight="1" outlineLevel="2">
      <c r="A121" s="215">
        <v>45107</v>
      </c>
      <c r="B121" s="216">
        <v>86271</v>
      </c>
      <c r="C121" s="248">
        <v>1989</v>
      </c>
      <c r="D121" s="249">
        <v>84282</v>
      </c>
    </row>
    <row r="122" spans="1:12" s="200" customFormat="1" ht="18" hidden="1" customHeight="1" outlineLevel="2">
      <c r="A122" s="215">
        <v>45199</v>
      </c>
      <c r="B122" s="216">
        <v>86611</v>
      </c>
      <c r="C122" s="248">
        <v>1968</v>
      </c>
      <c r="D122" s="249">
        <v>84643</v>
      </c>
    </row>
    <row r="123" spans="1:12" ht="18" customHeight="1" outlineLevel="1" collapsed="1">
      <c r="A123" s="107">
        <v>45291</v>
      </c>
      <c r="B123" s="117">
        <v>86427</v>
      </c>
      <c r="C123" s="121">
        <v>1917</v>
      </c>
      <c r="D123" s="122">
        <v>84510</v>
      </c>
      <c r="E123" s="129"/>
      <c r="K123" s="129"/>
      <c r="L123" s="130"/>
    </row>
    <row r="124" spans="1:12" s="200" customFormat="1" ht="18" hidden="1" customHeight="1" outlineLevel="2">
      <c r="A124" s="215">
        <v>45382</v>
      </c>
      <c r="B124" s="216">
        <v>86759</v>
      </c>
      <c r="C124" s="248">
        <v>1871</v>
      </c>
      <c r="D124" s="249">
        <v>84888</v>
      </c>
      <c r="E124" s="243"/>
      <c r="K124" s="242"/>
      <c r="L124" s="243"/>
    </row>
    <row r="125" spans="1:12" ht="18" hidden="1" customHeight="1" outlineLevel="2">
      <c r="A125" s="215">
        <v>45473</v>
      </c>
      <c r="B125" s="216">
        <v>87156</v>
      </c>
      <c r="C125" s="248">
        <v>1868</v>
      </c>
      <c r="D125" s="249">
        <v>85288</v>
      </c>
      <c r="E125" s="129"/>
      <c r="F125" s="130"/>
      <c r="K125" s="129"/>
      <c r="L125" s="130"/>
    </row>
    <row r="126" spans="1:12" s="200" customFormat="1" ht="18" hidden="1" customHeight="1" outlineLevel="2">
      <c r="A126" s="215">
        <v>45565</v>
      </c>
      <c r="B126" s="216">
        <v>88439</v>
      </c>
      <c r="C126" s="248">
        <v>1872</v>
      </c>
      <c r="D126" s="249">
        <v>86567</v>
      </c>
      <c r="E126" s="242"/>
      <c r="F126" s="296">
        <f>D131-D126</f>
        <v>2193</v>
      </c>
      <c r="K126" s="242"/>
      <c r="L126" s="243"/>
    </row>
    <row r="127" spans="1:12" s="200" customFormat="1" ht="18" customHeight="1" outlineLevel="1" collapsed="1">
      <c r="A127" s="215">
        <v>45657</v>
      </c>
      <c r="B127" s="216">
        <v>88821</v>
      </c>
      <c r="C127" s="248">
        <v>1861</v>
      </c>
      <c r="D127" s="249">
        <v>86960</v>
      </c>
      <c r="E127" s="242"/>
      <c r="F127" s="296"/>
      <c r="K127" s="242"/>
      <c r="L127" s="243"/>
    </row>
    <row r="128" spans="1:12" s="200" customFormat="1" ht="18" hidden="1" customHeight="1" outlineLevel="2">
      <c r="A128" s="215">
        <v>45747</v>
      </c>
      <c r="B128" s="216">
        <v>89377</v>
      </c>
      <c r="C128" s="248">
        <v>1906</v>
      </c>
      <c r="D128" s="249">
        <v>87471</v>
      </c>
      <c r="E128" s="242"/>
      <c r="F128" s="243"/>
      <c r="K128" s="242"/>
      <c r="L128" s="243"/>
    </row>
    <row r="129" spans="1:12" s="200" customFormat="1" ht="18" hidden="1" customHeight="1" outlineLevel="2">
      <c r="A129" s="215">
        <v>45838</v>
      </c>
      <c r="B129" s="216">
        <v>89774</v>
      </c>
      <c r="C129" s="248">
        <v>1905</v>
      </c>
      <c r="D129" s="249">
        <v>87869</v>
      </c>
      <c r="E129" s="242"/>
      <c r="F129" s="243"/>
      <c r="K129" s="242"/>
      <c r="L129" s="243"/>
    </row>
    <row r="130" spans="1:12" s="200" customFormat="1" ht="18" customHeight="1" outlineLevel="1" collapsed="1">
      <c r="A130" s="215">
        <v>45930</v>
      </c>
      <c r="B130" s="216">
        <v>90137</v>
      </c>
      <c r="C130" s="248">
        <v>1873</v>
      </c>
      <c r="D130" s="249">
        <v>88264</v>
      </c>
      <c r="E130" s="242"/>
      <c r="F130" s="243"/>
      <c r="K130" s="242"/>
      <c r="L130" s="243"/>
    </row>
    <row r="131" spans="1:12" ht="18" customHeight="1" outlineLevel="1" thickBot="1">
      <c r="A131" s="70">
        <v>46022</v>
      </c>
      <c r="B131" s="152">
        <f>SUM(C131:D131)</f>
        <v>90595</v>
      </c>
      <c r="C131" s="328">
        <v>1835</v>
      </c>
      <c r="D131" s="329">
        <v>88760</v>
      </c>
      <c r="E131" s="184">
        <f>B131/B130-1</f>
        <v>5.0811542429856082E-3</v>
      </c>
      <c r="F131" s="184">
        <f>B131/B127-1</f>
        <v>1.9972754191013298E-2</v>
      </c>
      <c r="G131" s="129"/>
      <c r="H131" s="129"/>
      <c r="K131" s="129"/>
      <c r="L131" s="130"/>
    </row>
    <row r="132" spans="1:12" ht="48.6" customHeight="1" outlineLevel="1">
      <c r="A132" s="460" t="s">
        <v>123</v>
      </c>
      <c r="B132" s="460"/>
      <c r="C132" s="460"/>
      <c r="D132" s="460"/>
      <c r="E132" s="242">
        <f>B131-B130</f>
        <v>458</v>
      </c>
      <c r="F132" s="129">
        <f>B131-B127</f>
        <v>1774</v>
      </c>
      <c r="H132" s="129"/>
    </row>
    <row r="133" spans="1:12" s="482" customFormat="1" ht="12.75" customHeight="1"/>
    <row r="134" spans="1:12" s="480" customFormat="1" ht="27" customHeight="1" thickBot="1">
      <c r="A134" s="480" t="s">
        <v>52</v>
      </c>
    </row>
    <row r="135" spans="1:12" ht="61.5" customHeight="1" outlineLevel="1" thickBot="1">
      <c r="A135" s="49" t="s">
        <v>45</v>
      </c>
      <c r="B135" s="59" t="s">
        <v>76</v>
      </c>
      <c r="C135" s="61" t="s">
        <v>29</v>
      </c>
      <c r="D135" s="62" t="s">
        <v>30</v>
      </c>
      <c r="E135" s="50" t="s">
        <v>31</v>
      </c>
      <c r="F135" s="51" t="s">
        <v>32</v>
      </c>
      <c r="G135" s="51" t="s">
        <v>33</v>
      </c>
      <c r="H135" s="52" t="s">
        <v>34</v>
      </c>
      <c r="I135" s="53" t="s">
        <v>35</v>
      </c>
      <c r="J135" s="51" t="s">
        <v>36</v>
      </c>
      <c r="K135" s="51" t="s">
        <v>37</v>
      </c>
      <c r="L135" s="54" t="s">
        <v>38</v>
      </c>
    </row>
    <row r="136" spans="1:12" s="200" customFormat="1" ht="18" hidden="1" customHeight="1" outlineLevel="2">
      <c r="A136" s="250" t="s">
        <v>41</v>
      </c>
      <c r="B136" s="251">
        <f>SUM(C136:D136)</f>
        <v>91.384059030000003</v>
      </c>
      <c r="C136" s="252">
        <f>SUM(E136:H136)</f>
        <v>42.272307600000005</v>
      </c>
      <c r="D136" s="253">
        <f>SUM(I136:L136)</f>
        <v>49.111751430000005</v>
      </c>
      <c r="E136" s="254">
        <v>1.79297671</v>
      </c>
      <c r="F136" s="255">
        <v>31.336135780000003</v>
      </c>
      <c r="G136" s="255">
        <v>8.2319490900000005</v>
      </c>
      <c r="H136" s="256">
        <v>0.91124601999999988</v>
      </c>
      <c r="I136" s="257">
        <v>2.1734611400000001</v>
      </c>
      <c r="J136" s="255">
        <v>38.326615880000006</v>
      </c>
      <c r="K136" s="255">
        <v>6.6433100899999999</v>
      </c>
      <c r="L136" s="258">
        <v>1.9683643200000001</v>
      </c>
    </row>
    <row r="137" spans="1:12" ht="18" hidden="1" customHeight="1" outlineLevel="2">
      <c r="A137" s="69" t="s">
        <v>50</v>
      </c>
      <c r="B137" s="87">
        <f t="shared" ref="B137" si="0">SUM(C137:D137)</f>
        <v>122.74614704</v>
      </c>
      <c r="C137" s="102">
        <f t="shared" ref="C137" si="1">SUM(E137:H137)</f>
        <v>54.557447719999999</v>
      </c>
      <c r="D137" s="103">
        <f t="shared" ref="D137" si="2">SUM(I137:L137)</f>
        <v>68.188699319999998</v>
      </c>
      <c r="E137" s="95">
        <v>2.1926178799999998</v>
      </c>
      <c r="F137" s="96">
        <v>40.464185659999998</v>
      </c>
      <c r="G137" s="96">
        <v>10.6423915</v>
      </c>
      <c r="H137" s="100">
        <v>1.2582526800000002</v>
      </c>
      <c r="I137" s="101">
        <v>2.6358069799999999</v>
      </c>
      <c r="J137" s="96">
        <v>53.362579479999994</v>
      </c>
      <c r="K137" s="96">
        <v>9.3481533100000007</v>
      </c>
      <c r="L137" s="97">
        <v>2.8421595499999999</v>
      </c>
    </row>
    <row r="138" spans="1:12" s="200" customFormat="1" ht="18" hidden="1" customHeight="1" outlineLevel="2">
      <c r="A138" s="259" t="s">
        <v>67</v>
      </c>
      <c r="B138" s="260">
        <f t="shared" ref="B138" si="3">SUM(C138:D138)</f>
        <v>48.168103609999996</v>
      </c>
      <c r="C138" s="261">
        <f t="shared" ref="C138" si="4">SUM(E138:H138)</f>
        <v>20.629035319999996</v>
      </c>
      <c r="D138" s="262">
        <f t="shared" ref="D138" si="5">SUM(I138:L138)</f>
        <v>27.539068289999999</v>
      </c>
      <c r="E138" s="263">
        <v>0.55063768000000002</v>
      </c>
      <c r="F138" s="264">
        <v>14.007345739999998</v>
      </c>
      <c r="G138" s="264">
        <v>5.3987175799999996</v>
      </c>
      <c r="H138" s="265">
        <v>0.67233432000000004</v>
      </c>
      <c r="I138" s="266">
        <v>0.72465609000000009</v>
      </c>
      <c r="J138" s="264">
        <v>22.121923809999998</v>
      </c>
      <c r="K138" s="264">
        <v>3.6937208500000001</v>
      </c>
      <c r="L138" s="267">
        <v>0.99876754000000012</v>
      </c>
    </row>
    <row r="139" spans="1:12" s="200" customFormat="1" ht="18" hidden="1" customHeight="1" outlineLevel="2">
      <c r="A139" s="259" t="s">
        <v>75</v>
      </c>
      <c r="B139" s="260">
        <v>75.543347799999992</v>
      </c>
      <c r="C139" s="261">
        <v>31.616946849999998</v>
      </c>
      <c r="D139" s="262">
        <v>43.926400950000001</v>
      </c>
      <c r="E139" s="263">
        <v>0.73904122999999999</v>
      </c>
      <c r="F139" s="264">
        <v>21.986675709999997</v>
      </c>
      <c r="G139" s="264">
        <v>7.4999279899999989</v>
      </c>
      <c r="H139" s="265">
        <v>1.3913019199999999</v>
      </c>
      <c r="I139" s="266">
        <v>1.0500311500000001</v>
      </c>
      <c r="J139" s="264">
        <v>34.822737219999993</v>
      </c>
      <c r="K139" s="264">
        <v>6.1702201899999993</v>
      </c>
      <c r="L139" s="267">
        <v>1.8834123900000002</v>
      </c>
    </row>
    <row r="140" spans="1:12" s="200" customFormat="1" ht="18" hidden="1" customHeight="1" outlineLevel="2">
      <c r="A140" s="259" t="s">
        <v>77</v>
      </c>
      <c r="B140" s="260">
        <v>101.17895799999999</v>
      </c>
      <c r="C140" s="261">
        <v>41.93637871</v>
      </c>
      <c r="D140" s="262">
        <v>59.242579289999995</v>
      </c>
      <c r="E140" s="263">
        <v>0.81057839999999992</v>
      </c>
      <c r="F140" s="264">
        <v>28.51836729</v>
      </c>
      <c r="G140" s="264">
        <v>8.5122970200000001</v>
      </c>
      <c r="H140" s="265">
        <v>4.0951359999999992</v>
      </c>
      <c r="I140" s="266">
        <v>1.1665742100000001</v>
      </c>
      <c r="J140" s="264">
        <v>46.367900399999996</v>
      </c>
      <c r="K140" s="264">
        <v>9.2151205400000009</v>
      </c>
      <c r="L140" s="267">
        <v>2.4929841400000003</v>
      </c>
    </row>
    <row r="141" spans="1:12" ht="18" customHeight="1" outlineLevel="1" collapsed="1">
      <c r="A141" s="69" t="s">
        <v>81</v>
      </c>
      <c r="B141" s="87">
        <v>134.27626731000004</v>
      </c>
      <c r="C141" s="102">
        <v>55.380193730000016</v>
      </c>
      <c r="D141" s="103">
        <v>78.896073580000007</v>
      </c>
      <c r="E141" s="95">
        <v>1.0466004</v>
      </c>
      <c r="F141" s="96">
        <v>37.754061080000007</v>
      </c>
      <c r="G141" s="96">
        <v>11.283092180000001</v>
      </c>
      <c r="H141" s="100">
        <v>5.2964400700000001</v>
      </c>
      <c r="I141" s="101">
        <v>1.4676798299999998</v>
      </c>
      <c r="J141" s="96">
        <v>61.991376600000002</v>
      </c>
      <c r="K141" s="96">
        <v>11.827170260000001</v>
      </c>
      <c r="L141" s="97">
        <v>3.60984689</v>
      </c>
    </row>
    <row r="142" spans="1:12" s="200" customFormat="1" ht="18" hidden="1" customHeight="1" outlineLevel="2">
      <c r="A142" s="259" t="s">
        <v>90</v>
      </c>
      <c r="B142" s="260">
        <f>SUM(C142:D142)</f>
        <v>74.167336060000011</v>
      </c>
      <c r="C142" s="261">
        <f>SUM(E142:H142)</f>
        <v>30.875764250000003</v>
      </c>
      <c r="D142" s="262">
        <f>SUM(I142:L142)</f>
        <v>43.291571810000008</v>
      </c>
      <c r="E142" s="263">
        <v>0.33822677000000001</v>
      </c>
      <c r="F142" s="264">
        <v>24.180339850000003</v>
      </c>
      <c r="G142" s="264">
        <v>4.7838266699999998</v>
      </c>
      <c r="H142" s="265">
        <v>1.5733709600000001</v>
      </c>
      <c r="I142" s="266">
        <v>0.4810107099999999</v>
      </c>
      <c r="J142" s="264">
        <v>34.992253640000008</v>
      </c>
      <c r="K142" s="264">
        <v>5.5736273700000005</v>
      </c>
      <c r="L142" s="267">
        <v>2.2446800899999997</v>
      </c>
    </row>
    <row r="143" spans="1:12" ht="18" customHeight="1" outlineLevel="1" collapsed="1">
      <c r="A143" s="69" t="s">
        <v>82</v>
      </c>
      <c r="B143" s="87">
        <v>93.409556919999986</v>
      </c>
      <c r="C143" s="102">
        <v>38.19413818999999</v>
      </c>
      <c r="D143" s="103">
        <v>55.215418729999996</v>
      </c>
      <c r="E143" s="95">
        <v>0.36760233000000003</v>
      </c>
      <c r="F143" s="96">
        <v>28.872654879999995</v>
      </c>
      <c r="G143" s="96">
        <v>6.8747005899999989</v>
      </c>
      <c r="H143" s="100">
        <v>2.0791803900000003</v>
      </c>
      <c r="I143" s="101">
        <v>0.48262314999999995</v>
      </c>
      <c r="J143" s="96">
        <v>44.670900349999997</v>
      </c>
      <c r="K143" s="96">
        <v>7.516381560000001</v>
      </c>
      <c r="L143" s="97">
        <v>2.5455136700000001</v>
      </c>
    </row>
    <row r="144" spans="1:12" s="200" customFormat="1" ht="18" hidden="1" customHeight="1" outlineLevel="2">
      <c r="A144" s="259" t="s">
        <v>86</v>
      </c>
      <c r="B144" s="260">
        <v>30.116069959999997</v>
      </c>
      <c r="C144" s="261">
        <v>10.75837915</v>
      </c>
      <c r="D144" s="262">
        <v>19.357690809999998</v>
      </c>
      <c r="E144" s="263">
        <v>0.15600239000000002</v>
      </c>
      <c r="F144" s="264">
        <v>7.4617740999999986</v>
      </c>
      <c r="G144" s="264">
        <v>2.1886656300000005</v>
      </c>
      <c r="H144" s="265">
        <v>0.95193703000000018</v>
      </c>
      <c r="I144" s="266">
        <v>0.19768797999999999</v>
      </c>
      <c r="J144" s="264">
        <v>14.9751896</v>
      </c>
      <c r="K144" s="264">
        <v>3.1260050099999996</v>
      </c>
      <c r="L144" s="267">
        <v>1.0588082199999997</v>
      </c>
    </row>
    <row r="145" spans="1:14" s="200" customFormat="1" ht="18" hidden="1" customHeight="1" outlineLevel="2">
      <c r="A145" s="259" t="s">
        <v>87</v>
      </c>
      <c r="B145" s="260">
        <v>54.505608260000002</v>
      </c>
      <c r="C145" s="261">
        <v>20.18299549</v>
      </c>
      <c r="D145" s="262">
        <v>34.322612769999999</v>
      </c>
      <c r="E145" s="263">
        <v>0.27134809000000004</v>
      </c>
      <c r="F145" s="264">
        <v>14.709590440000001</v>
      </c>
      <c r="G145" s="264">
        <v>3.8604235599999996</v>
      </c>
      <c r="H145" s="265">
        <v>1.3416333999999999</v>
      </c>
      <c r="I145" s="266">
        <v>0.36612027000000008</v>
      </c>
      <c r="J145" s="264">
        <v>26.839129610000001</v>
      </c>
      <c r="K145" s="264">
        <v>5.29443573</v>
      </c>
      <c r="L145" s="267">
        <v>1.8229271599999999</v>
      </c>
    </row>
    <row r="146" spans="1:14" s="200" customFormat="1" ht="18" hidden="1" customHeight="1" outlineLevel="2">
      <c r="A146" s="259" t="s">
        <v>89</v>
      </c>
      <c r="B146" s="260">
        <v>81.489913630000004</v>
      </c>
      <c r="C146" s="261">
        <v>28.58174129</v>
      </c>
      <c r="D146" s="262">
        <v>52.90817234</v>
      </c>
      <c r="E146" s="263">
        <v>0.32332573000000003</v>
      </c>
      <c r="F146" s="264">
        <v>21.141552010000002</v>
      </c>
      <c r="G146" s="264">
        <v>5.1089340599999993</v>
      </c>
      <c r="H146" s="265">
        <v>2.0079294899999995</v>
      </c>
      <c r="I146" s="266">
        <v>0.48069870000000003</v>
      </c>
      <c r="J146" s="264">
        <v>41.295429630000001</v>
      </c>
      <c r="K146" s="264">
        <v>8.2996355699999995</v>
      </c>
      <c r="L146" s="267">
        <v>2.83240844</v>
      </c>
    </row>
    <row r="147" spans="1:14" ht="18" customHeight="1" outlineLevel="1" collapsed="1">
      <c r="A147" s="69" t="s">
        <v>94</v>
      </c>
      <c r="B147" s="87">
        <f>SUM(C147:D147)</f>
        <v>46.896866379999992</v>
      </c>
      <c r="C147" s="102">
        <f>SUM(E147:H147)</f>
        <v>17.453757109999998</v>
      </c>
      <c r="D147" s="103">
        <f>SUM(I147:L147)</f>
        <v>29.443109269999997</v>
      </c>
      <c r="E147" s="95">
        <v>0.33551727000000003</v>
      </c>
      <c r="F147" s="96">
        <v>12.921116169999999</v>
      </c>
      <c r="G147" s="96">
        <v>3.2857447199999998</v>
      </c>
      <c r="H147" s="100">
        <v>0.91137895000000002</v>
      </c>
      <c r="I147" s="101">
        <v>0.42363682999999996</v>
      </c>
      <c r="J147" s="96">
        <v>23.860254809999997</v>
      </c>
      <c r="K147" s="96">
        <v>4.2667312999999991</v>
      </c>
      <c r="L147" s="97">
        <v>0.89248632999999999</v>
      </c>
      <c r="M147" s="156"/>
    </row>
    <row r="148" spans="1:14" s="200" customFormat="1" ht="18" hidden="1" customHeight="1" outlineLevel="2">
      <c r="A148" s="259" t="s">
        <v>95</v>
      </c>
      <c r="B148" s="260">
        <v>48.347280459999993</v>
      </c>
      <c r="C148" s="261">
        <v>17.832620000000002</v>
      </c>
      <c r="D148" s="262">
        <v>30.514660459999995</v>
      </c>
      <c r="E148" s="263">
        <v>0.26089802000000001</v>
      </c>
      <c r="F148" s="264">
        <v>13.178991620000001</v>
      </c>
      <c r="G148" s="264">
        <v>3.5147518700000004</v>
      </c>
      <c r="H148" s="265">
        <v>0.87797848999999994</v>
      </c>
      <c r="I148" s="266">
        <v>0.38573740000000001</v>
      </c>
      <c r="J148" s="264">
        <v>24.160772509999997</v>
      </c>
      <c r="K148" s="264">
        <v>4.7029323499999993</v>
      </c>
      <c r="L148" s="267">
        <v>1.2652181999999998</v>
      </c>
      <c r="M148" s="268"/>
    </row>
    <row r="149" spans="1:14" ht="18" hidden="1" customHeight="1" outlineLevel="2">
      <c r="A149" s="69" t="s">
        <v>96</v>
      </c>
      <c r="B149" s="87">
        <v>54.565027119999996</v>
      </c>
      <c r="C149" s="102">
        <v>21.373263740000002</v>
      </c>
      <c r="D149" s="103">
        <v>33.191763379999998</v>
      </c>
      <c r="E149" s="344">
        <v>0.36121645000000002</v>
      </c>
      <c r="F149" s="345">
        <v>14.777654120000003</v>
      </c>
      <c r="G149" s="345">
        <v>4.9941404699999996</v>
      </c>
      <c r="H149" s="346">
        <v>1.2402526999999997</v>
      </c>
      <c r="I149" s="347">
        <v>0.51159549000000004</v>
      </c>
      <c r="J149" s="345">
        <v>25.372187959999998</v>
      </c>
      <c r="K149" s="345">
        <v>5.2938654199999995</v>
      </c>
      <c r="L149" s="348">
        <v>2.0141145100000002</v>
      </c>
      <c r="M149" s="156"/>
    </row>
    <row r="150" spans="1:14" s="200" customFormat="1" ht="18" hidden="1" customHeight="1" outlineLevel="2">
      <c r="A150" s="259" t="s">
        <v>97</v>
      </c>
      <c r="B150" s="260">
        <v>56.689480949999997</v>
      </c>
      <c r="C150" s="261">
        <v>21.70957336</v>
      </c>
      <c r="D150" s="262">
        <v>34.979907589999996</v>
      </c>
      <c r="E150" s="263">
        <v>0.52012586999999999</v>
      </c>
      <c r="F150" s="264">
        <v>15.961094490000002</v>
      </c>
      <c r="G150" s="264">
        <v>4.40046859</v>
      </c>
      <c r="H150" s="265">
        <v>0.82788441000000002</v>
      </c>
      <c r="I150" s="266">
        <v>0.55110875999999998</v>
      </c>
      <c r="J150" s="264">
        <v>27.692904210000002</v>
      </c>
      <c r="K150" s="264">
        <v>5.4912038700000005</v>
      </c>
      <c r="L150" s="267">
        <v>1.24469075</v>
      </c>
      <c r="M150" s="268"/>
    </row>
    <row r="151" spans="1:14" s="200" customFormat="1" ht="18" customHeight="1" outlineLevel="1" collapsed="1">
      <c r="A151" s="259" t="s">
        <v>102</v>
      </c>
      <c r="B151" s="260">
        <v>57.912702890000006</v>
      </c>
      <c r="C151" s="261">
        <v>21.95441542</v>
      </c>
      <c r="D151" s="262">
        <v>35.958287470000002</v>
      </c>
      <c r="E151" s="263">
        <v>0.46563722999999996</v>
      </c>
      <c r="F151" s="264">
        <v>16.172296370000002</v>
      </c>
      <c r="G151" s="264">
        <v>4.2378763900000003</v>
      </c>
      <c r="H151" s="265">
        <v>1.0786054299999996</v>
      </c>
      <c r="I151" s="266">
        <v>0.63473873999999997</v>
      </c>
      <c r="J151" s="264">
        <v>28.496131900000002</v>
      </c>
      <c r="K151" s="264">
        <v>5.503848249999999</v>
      </c>
      <c r="L151" s="267">
        <v>1.3235685800000001</v>
      </c>
      <c r="M151" s="268"/>
    </row>
    <row r="152" spans="1:14" s="200" customFormat="1" ht="18" hidden="1" customHeight="1" outlineLevel="2">
      <c r="A152" s="259" t="s">
        <v>106</v>
      </c>
      <c r="B152" s="260">
        <v>64.703898929999994</v>
      </c>
      <c r="C152" s="261">
        <v>25.203393909999996</v>
      </c>
      <c r="D152" s="262">
        <v>39.500505019999999</v>
      </c>
      <c r="E152" s="263">
        <v>0.60142496999999995</v>
      </c>
      <c r="F152" s="264">
        <v>17.595522089999996</v>
      </c>
      <c r="G152" s="264">
        <v>5.6587060999999999</v>
      </c>
      <c r="H152" s="265">
        <v>1.34774075</v>
      </c>
      <c r="I152" s="266">
        <v>0.67265596999999999</v>
      </c>
      <c r="J152" s="264">
        <v>30.326615409999995</v>
      </c>
      <c r="K152" s="264">
        <v>6.7544769099999984</v>
      </c>
      <c r="L152" s="267">
        <v>1.7467567299999998</v>
      </c>
      <c r="M152" s="268"/>
    </row>
    <row r="153" spans="1:14" s="200" customFormat="1" ht="18" hidden="1" customHeight="1" outlineLevel="2">
      <c r="A153" s="259" t="s">
        <v>107</v>
      </c>
      <c r="B153" s="260">
        <v>65.497243909999995</v>
      </c>
      <c r="C153" s="261">
        <v>25.932594080000001</v>
      </c>
      <c r="D153" s="262">
        <v>39.564649829999993</v>
      </c>
      <c r="E153" s="263">
        <v>0.49588130000000002</v>
      </c>
      <c r="F153" s="264">
        <v>18.714512500000001</v>
      </c>
      <c r="G153" s="264">
        <v>5.4140382000000002</v>
      </c>
      <c r="H153" s="265">
        <v>1.30816208</v>
      </c>
      <c r="I153" s="266">
        <v>0.72735861000000013</v>
      </c>
      <c r="J153" s="264">
        <v>30.064717609999999</v>
      </c>
      <c r="K153" s="264">
        <v>7.2147962899999989</v>
      </c>
      <c r="L153" s="267">
        <v>1.5577773199999998</v>
      </c>
      <c r="M153" s="268"/>
    </row>
    <row r="154" spans="1:14" s="200" customFormat="1" ht="18" customHeight="1" outlineLevel="1" collapsed="1">
      <c r="A154" s="259" t="s">
        <v>108</v>
      </c>
      <c r="B154" s="260">
        <v>67.963743199999996</v>
      </c>
      <c r="C154" s="261">
        <v>26.854053289999996</v>
      </c>
      <c r="D154" s="262">
        <v>41.10968991</v>
      </c>
      <c r="E154" s="263">
        <v>0.58678540999999995</v>
      </c>
      <c r="F154" s="264">
        <v>19.822655849999997</v>
      </c>
      <c r="G154" s="264">
        <v>5.3432263200000003</v>
      </c>
      <c r="H154" s="265">
        <v>1.10138571</v>
      </c>
      <c r="I154" s="266">
        <v>0.75031797</v>
      </c>
      <c r="J154" s="264">
        <v>31.893553399999998</v>
      </c>
      <c r="K154" s="264">
        <v>6.7998775999999994</v>
      </c>
      <c r="L154" s="267">
        <v>1.66594094</v>
      </c>
      <c r="M154" s="243"/>
    </row>
    <row r="155" spans="1:14" ht="18" customHeight="1" outlineLevel="1" thickBot="1">
      <c r="A155" s="60" t="s">
        <v>122</v>
      </c>
      <c r="B155" s="104">
        <f>SUM(C155:D155)</f>
        <v>80.946198360000011</v>
      </c>
      <c r="C155" s="105">
        <f>SUM(E155:H155)</f>
        <v>31.685857349999999</v>
      </c>
      <c r="D155" s="106">
        <f>SUM(I155:L155)</f>
        <v>49.260341010000005</v>
      </c>
      <c r="E155" s="330">
        <v>0.86041174000000009</v>
      </c>
      <c r="F155" s="331">
        <v>22.203869600000001</v>
      </c>
      <c r="G155" s="331">
        <v>6.14549872</v>
      </c>
      <c r="H155" s="332">
        <v>2.4760772900000001</v>
      </c>
      <c r="I155" s="333">
        <v>1.0945178699999998</v>
      </c>
      <c r="J155" s="331">
        <v>35.216315610000002</v>
      </c>
      <c r="K155" s="331">
        <v>9.8995909500000003</v>
      </c>
      <c r="L155" s="334">
        <v>3.0499165800000001</v>
      </c>
      <c r="M155" s="183">
        <f>B155/B154-1</f>
        <v>0.19102030801623093</v>
      </c>
      <c r="N155" s="183">
        <f>B155/B151-1</f>
        <v>0.39772786142877958</v>
      </c>
    </row>
    <row r="156" spans="1:14" ht="24.6" customHeight="1" outlineLevel="1">
      <c r="A156" s="464" t="s">
        <v>124</v>
      </c>
      <c r="B156" s="464"/>
      <c r="C156" s="464"/>
      <c r="D156" s="464"/>
      <c r="E156" s="464"/>
      <c r="F156" s="464"/>
      <c r="G156" s="464"/>
      <c r="H156" s="464"/>
      <c r="I156" s="464"/>
      <c r="J156" s="464"/>
      <c r="K156" s="464"/>
      <c r="L156" s="464"/>
    </row>
    <row r="157" spans="1:14" outlineLevel="1">
      <c r="A157" s="130"/>
    </row>
    <row r="158" spans="1:14" outlineLevel="1">
      <c r="A158" s="130"/>
    </row>
    <row r="159" spans="1:14" outlineLevel="1">
      <c r="A159" s="142"/>
      <c r="B159" s="99"/>
      <c r="C159" s="99"/>
      <c r="D159" s="99"/>
      <c r="E159" s="99"/>
      <c r="F159" s="99"/>
      <c r="G159" s="99"/>
      <c r="H159" s="99"/>
    </row>
    <row r="160" spans="1:14" outlineLevel="1"/>
    <row r="161" spans="1:5" outlineLevel="1"/>
    <row r="162" spans="1:5" outlineLevel="1"/>
    <row r="163" spans="1:5" outlineLevel="1"/>
    <row r="164" spans="1:5" outlineLevel="1"/>
    <row r="165" spans="1:5" outlineLevel="1"/>
    <row r="166" spans="1:5" outlineLevel="1"/>
    <row r="167" spans="1:5" outlineLevel="1"/>
    <row r="168" spans="1:5" outlineLevel="1"/>
    <row r="169" spans="1:5" outlineLevel="1"/>
    <row r="170" spans="1:5" outlineLevel="1"/>
    <row r="171" spans="1:5" outlineLevel="1"/>
    <row r="172" spans="1:5" outlineLevel="1"/>
    <row r="173" spans="1:5" outlineLevel="1"/>
    <row r="174" spans="1:5" outlineLevel="1">
      <c r="C174" s="65"/>
    </row>
    <row r="175" spans="1:5" ht="13.5" outlineLevel="1" thickBot="1">
      <c r="C175" s="65"/>
    </row>
    <row r="176" spans="1:5" ht="58.5" customHeight="1" outlineLevel="1" thickBot="1">
      <c r="A176" s="49" t="s">
        <v>17</v>
      </c>
      <c r="B176" s="59" t="s">
        <v>59</v>
      </c>
      <c r="C176" s="53" t="s">
        <v>57</v>
      </c>
      <c r="D176" s="53" t="s">
        <v>58</v>
      </c>
      <c r="E176" s="92" t="s">
        <v>60</v>
      </c>
    </row>
    <row r="177" spans="1:13" ht="18" hidden="1" customHeight="1" outlineLevel="2">
      <c r="A177" s="80">
        <v>44196</v>
      </c>
      <c r="B177" s="81">
        <v>1358.5644664500001</v>
      </c>
      <c r="C177" s="82">
        <v>812.58432588000005</v>
      </c>
      <c r="D177" s="82">
        <v>9.4245659999999995E-2</v>
      </c>
      <c r="E177" s="93">
        <v>545.88589490999993</v>
      </c>
    </row>
    <row r="178" spans="1:13" s="200" customFormat="1" ht="18" hidden="1" customHeight="1" outlineLevel="2">
      <c r="A178" s="269">
        <v>44286</v>
      </c>
      <c r="B178" s="270">
        <v>1435.31311321</v>
      </c>
      <c r="C178" s="271">
        <v>851.17474957000013</v>
      </c>
      <c r="D178" s="271">
        <v>0.26953666000000004</v>
      </c>
      <c r="E178" s="272">
        <v>583.86882697999988</v>
      </c>
    </row>
    <row r="179" spans="1:13" s="200" customFormat="1" ht="18" hidden="1" customHeight="1" outlineLevel="2">
      <c r="A179" s="269">
        <v>44377</v>
      </c>
      <c r="B179" s="270">
        <v>1484.96023573</v>
      </c>
      <c r="C179" s="271">
        <v>867.31560099000001</v>
      </c>
      <c r="D179" s="271">
        <v>0.27553666000000004</v>
      </c>
      <c r="E179" s="272">
        <v>617.36909808000007</v>
      </c>
    </row>
    <row r="180" spans="1:13" s="200" customFormat="1" ht="18" hidden="1" customHeight="1" outlineLevel="2">
      <c r="A180" s="269">
        <v>44469</v>
      </c>
      <c r="B180" s="270">
        <v>1529.0423952699998</v>
      </c>
      <c r="C180" s="271">
        <v>878.87227212999983</v>
      </c>
      <c r="D180" s="271">
        <v>0.34136666000000004</v>
      </c>
      <c r="E180" s="272">
        <v>649.82875648000004</v>
      </c>
    </row>
    <row r="181" spans="1:13" ht="18" customHeight="1" outlineLevel="1" collapsed="1">
      <c r="A181" s="88">
        <v>44561</v>
      </c>
      <c r="B181" s="89">
        <v>1578.9821198500003</v>
      </c>
      <c r="C181" s="90">
        <v>893.76309992000029</v>
      </c>
      <c r="D181" s="90">
        <v>0.28753666000000005</v>
      </c>
      <c r="E181" s="91">
        <v>684.93148326999994</v>
      </c>
    </row>
    <row r="182" spans="1:13" s="200" customFormat="1" ht="18" hidden="1" customHeight="1" outlineLevel="2">
      <c r="A182" s="269">
        <v>44834</v>
      </c>
      <c r="B182" s="270">
        <f>SUM(C182:E182)</f>
        <v>1676.8689347999998</v>
      </c>
      <c r="C182" s="271">
        <v>916.02210634999994</v>
      </c>
      <c r="D182" s="271">
        <v>0.30593666000000003</v>
      </c>
      <c r="E182" s="272">
        <v>760.54089178999993</v>
      </c>
    </row>
    <row r="183" spans="1:13" ht="18" customHeight="1" outlineLevel="1" collapsed="1">
      <c r="A183" s="88">
        <v>44926</v>
      </c>
      <c r="B183" s="89">
        <v>1706.3199409999997</v>
      </c>
      <c r="C183" s="90">
        <v>924.7984468599999</v>
      </c>
      <c r="D183" s="90">
        <v>0.31193666000000003</v>
      </c>
      <c r="E183" s="91">
        <v>781.20955747999994</v>
      </c>
    </row>
    <row r="184" spans="1:13" s="200" customFormat="1" ht="18" hidden="1" customHeight="1" outlineLevel="2">
      <c r="A184" s="269">
        <v>45016</v>
      </c>
      <c r="B184" s="270">
        <v>1736.2636563699998</v>
      </c>
      <c r="C184" s="271">
        <v>931.40780945999984</v>
      </c>
      <c r="D184" s="271">
        <v>0.31793666000000004</v>
      </c>
      <c r="E184" s="272">
        <v>804.53791024999987</v>
      </c>
    </row>
    <row r="185" spans="1:13" s="200" customFormat="1" ht="18" hidden="1" customHeight="1" outlineLevel="2">
      <c r="A185" s="269">
        <v>45107</v>
      </c>
      <c r="B185" s="270">
        <v>1773.69234254</v>
      </c>
      <c r="C185" s="271">
        <v>940.70919450999997</v>
      </c>
      <c r="D185" s="271">
        <v>0.32393666000000004</v>
      </c>
      <c r="E185" s="272">
        <v>832.65921136999998</v>
      </c>
    </row>
    <row r="186" spans="1:13" s="200" customFormat="1" ht="18" hidden="1" customHeight="1" outlineLevel="2">
      <c r="A186" s="269">
        <v>45199</v>
      </c>
      <c r="B186" s="270">
        <v>1815.1898946800002</v>
      </c>
      <c r="C186" s="271">
        <v>949.22702619000006</v>
      </c>
      <c r="D186" s="271">
        <v>0.32993666000000005</v>
      </c>
      <c r="E186" s="272">
        <v>865.63293183000008</v>
      </c>
    </row>
    <row r="187" spans="1:13" ht="18" customHeight="1" outlineLevel="1" collapsed="1">
      <c r="A187" s="88">
        <v>45291</v>
      </c>
      <c r="B187" s="89">
        <f>SUM(C187:E187)</f>
        <v>1837.3829910200002</v>
      </c>
      <c r="C187" s="90">
        <v>943.29379161000008</v>
      </c>
      <c r="D187" s="90">
        <v>0.33593666000000005</v>
      </c>
      <c r="E187" s="91">
        <v>893.75326274999998</v>
      </c>
      <c r="L187" s="98"/>
      <c r="M187" s="130"/>
    </row>
    <row r="188" spans="1:13" s="200" customFormat="1" ht="18.600000000000001" hidden="1" customHeight="1" outlineLevel="2">
      <c r="A188" s="269">
        <v>45382</v>
      </c>
      <c r="B188" s="270">
        <v>1865.5377120799999</v>
      </c>
      <c r="C188" s="271">
        <v>953.18292604999999</v>
      </c>
      <c r="D188" s="271">
        <v>0.34193666000000006</v>
      </c>
      <c r="E188" s="272">
        <v>912.01284936999991</v>
      </c>
      <c r="F188" s="273"/>
      <c r="L188" s="274"/>
      <c r="M188" s="243"/>
    </row>
    <row r="189" spans="1:13" ht="18.600000000000001" hidden="1" customHeight="1" outlineLevel="2">
      <c r="A189" s="269">
        <v>45473</v>
      </c>
      <c r="B189" s="270">
        <v>1935.7604974599999</v>
      </c>
      <c r="C189" s="271">
        <v>961.36538866999979</v>
      </c>
      <c r="D189" s="271">
        <v>0.35693666000000002</v>
      </c>
      <c r="E189" s="272">
        <v>974.03817213000002</v>
      </c>
      <c r="F189" s="349"/>
      <c r="L189" s="98"/>
      <c r="M189" s="130"/>
    </row>
    <row r="190" spans="1:13" s="200" customFormat="1" ht="18.600000000000001" hidden="1" customHeight="1" outlineLevel="2">
      <c r="A190" s="269">
        <v>45565</v>
      </c>
      <c r="B190" s="270">
        <v>2016.02128644</v>
      </c>
      <c r="C190" s="271">
        <v>993.26349417999984</v>
      </c>
      <c r="D190" s="271">
        <v>0.36293666000000002</v>
      </c>
      <c r="E190" s="272">
        <v>1022.3948556000003</v>
      </c>
      <c r="F190" s="273"/>
      <c r="G190" s="297"/>
      <c r="L190" s="274"/>
      <c r="M190" s="243"/>
    </row>
    <row r="191" spans="1:13" s="200" customFormat="1" ht="18.600000000000001" customHeight="1" outlineLevel="1" collapsed="1">
      <c r="A191" s="88">
        <v>45657</v>
      </c>
      <c r="B191" s="89">
        <v>2071.0931437999998</v>
      </c>
      <c r="C191" s="90">
        <v>1004.1358936400001</v>
      </c>
      <c r="D191" s="90">
        <v>0.36893666000000003</v>
      </c>
      <c r="E191" s="91">
        <v>1066.5883134999999</v>
      </c>
      <c r="F191" s="273"/>
      <c r="G191" s="297"/>
      <c r="L191" s="274"/>
      <c r="M191" s="243"/>
    </row>
    <row r="192" spans="1:13" s="200" customFormat="1" ht="18.600000000000001" hidden="1" customHeight="1" outlineLevel="2">
      <c r="A192" s="269">
        <v>45747</v>
      </c>
      <c r="B192" s="270">
        <v>2135.78980843</v>
      </c>
      <c r="C192" s="271">
        <v>1017.0209560000002</v>
      </c>
      <c r="D192" s="271">
        <v>0.37493666000000003</v>
      </c>
      <c r="E192" s="272">
        <v>1118.3939157699999</v>
      </c>
      <c r="F192" s="273"/>
      <c r="G192" s="297"/>
      <c r="L192" s="274"/>
      <c r="M192" s="243"/>
    </row>
    <row r="193" spans="1:13" s="200" customFormat="1" ht="18.600000000000001" hidden="1" customHeight="1" outlineLevel="2">
      <c r="A193" s="269">
        <v>45838</v>
      </c>
      <c r="B193" s="270">
        <v>2201.3218762300003</v>
      </c>
      <c r="C193" s="271">
        <v>1030.3002894400001</v>
      </c>
      <c r="D193" s="271">
        <v>0.38093666000000004</v>
      </c>
      <c r="E193" s="272">
        <v>1170.6406501299998</v>
      </c>
      <c r="F193" s="273"/>
      <c r="G193" s="297"/>
      <c r="L193" s="274"/>
      <c r="M193" s="243"/>
    </row>
    <row r="194" spans="1:13" s="200" customFormat="1" ht="18.600000000000001" customHeight="1" outlineLevel="1" collapsed="1">
      <c r="A194" s="269">
        <v>45930</v>
      </c>
      <c r="B194" s="270">
        <v>2215.6933929799998</v>
      </c>
      <c r="C194" s="271">
        <v>996.71627449000005</v>
      </c>
      <c r="D194" s="271">
        <v>0.38693666000000004</v>
      </c>
      <c r="E194" s="272">
        <v>1218.5901818299997</v>
      </c>
      <c r="F194" s="273"/>
      <c r="G194" s="297"/>
      <c r="L194" s="274"/>
      <c r="M194" s="243"/>
    </row>
    <row r="195" spans="1:13" ht="18.600000000000001" customHeight="1" outlineLevel="1" thickBot="1">
      <c r="A195" s="70">
        <v>46022</v>
      </c>
      <c r="B195" s="79">
        <f>SUM(C195:E195)</f>
        <v>2293.6222941000001</v>
      </c>
      <c r="C195" s="335">
        <v>1009.25553146</v>
      </c>
      <c r="D195" s="335">
        <v>0.39293666000000005</v>
      </c>
      <c r="E195" s="336">
        <v>1283.9738259800001</v>
      </c>
      <c r="F195" s="184">
        <f>B195/B194-1</f>
        <v>3.51713379508658E-2</v>
      </c>
      <c r="G195" s="184">
        <f>B195/B191-1</f>
        <v>0.10744526433596713</v>
      </c>
      <c r="L195" s="98"/>
      <c r="M195" s="130"/>
    </row>
    <row r="196" spans="1:13" ht="37.15" customHeight="1" outlineLevel="1">
      <c r="A196" s="461" t="s">
        <v>130</v>
      </c>
      <c r="B196" s="461"/>
      <c r="C196" s="461"/>
      <c r="D196" s="461"/>
      <c r="E196" s="461"/>
      <c r="F196" s="189"/>
      <c r="G196" s="185"/>
      <c r="H196" s="63"/>
      <c r="I196" s="63"/>
      <c r="J196" s="63"/>
      <c r="K196" s="63"/>
      <c r="L196" s="98"/>
      <c r="M196" s="130"/>
    </row>
    <row r="197" spans="1:13" outlineLevel="1"/>
    <row r="198" spans="1:13" outlineLevel="1"/>
    <row r="199" spans="1:13" outlineLevel="1"/>
    <row r="200" spans="1:13" outlineLevel="1"/>
    <row r="201" spans="1:13" s="481" customFormat="1" ht="27" customHeight="1" thickBot="1">
      <c r="A201" s="481" t="s">
        <v>53</v>
      </c>
    </row>
    <row r="202" spans="1:13" ht="59.25" customHeight="1" outlineLevel="1" thickBot="1">
      <c r="A202" s="49" t="s">
        <v>45</v>
      </c>
      <c r="B202" s="59" t="s">
        <v>76</v>
      </c>
      <c r="C202" s="53" t="s">
        <v>46</v>
      </c>
      <c r="D202" s="51" t="s">
        <v>47</v>
      </c>
      <c r="E202" s="54" t="s">
        <v>48</v>
      </c>
    </row>
    <row r="203" spans="1:13" s="200" customFormat="1" ht="17.25" hidden="1" customHeight="1" outlineLevel="2">
      <c r="A203" s="250" t="s">
        <v>41</v>
      </c>
      <c r="B203" s="251">
        <v>34.052609150000002</v>
      </c>
      <c r="C203" s="254">
        <v>6.2995849000000002</v>
      </c>
      <c r="D203" s="255">
        <v>12.74424752</v>
      </c>
      <c r="E203" s="258">
        <v>15.008776730000001</v>
      </c>
    </row>
    <row r="204" spans="1:13" ht="17.25" hidden="1" customHeight="1" outlineLevel="2">
      <c r="A204" s="107" t="s">
        <v>50</v>
      </c>
      <c r="B204" s="89">
        <v>49.286982139999999</v>
      </c>
      <c r="C204" s="111">
        <v>7.6061179499999998</v>
      </c>
      <c r="D204" s="111">
        <v>26.58219772999999</v>
      </c>
      <c r="E204" s="112">
        <v>15.098666459999999</v>
      </c>
    </row>
    <row r="205" spans="1:13" s="200" customFormat="1" ht="17.25" hidden="1" customHeight="1" outlineLevel="2">
      <c r="A205" s="215" t="s">
        <v>67</v>
      </c>
      <c r="B205" s="270">
        <v>16.95117604</v>
      </c>
      <c r="C205" s="275">
        <v>5.5346813399999979</v>
      </c>
      <c r="D205" s="275">
        <v>10.155549280000001</v>
      </c>
      <c r="E205" s="276">
        <v>1.2609454199999999</v>
      </c>
    </row>
    <row r="206" spans="1:13" s="200" customFormat="1" ht="17.25" hidden="1" customHeight="1" outlineLevel="2">
      <c r="A206" s="215" t="s">
        <v>75</v>
      </c>
      <c r="B206" s="270">
        <v>32.289297920000003</v>
      </c>
      <c r="C206" s="275">
        <v>9.1577329200000026</v>
      </c>
      <c r="D206" s="275">
        <v>19.864463630000003</v>
      </c>
      <c r="E206" s="276">
        <v>3.2671013700000002</v>
      </c>
    </row>
    <row r="207" spans="1:13" s="200" customFormat="1" ht="17.25" hidden="1" customHeight="1" outlineLevel="2">
      <c r="A207" s="215" t="s">
        <v>77</v>
      </c>
      <c r="B207" s="270">
        <v>24.302089899999999</v>
      </c>
      <c r="C207" s="275">
        <v>7.9697178499999977</v>
      </c>
      <c r="D207" s="275">
        <v>13.59161353</v>
      </c>
      <c r="E207" s="276">
        <v>2.7407585200000004</v>
      </c>
    </row>
    <row r="208" spans="1:13" ht="17.25" customHeight="1" outlineLevel="1" collapsed="1">
      <c r="A208" s="107" t="s">
        <v>81</v>
      </c>
      <c r="B208" s="89">
        <v>35.997266830000001</v>
      </c>
      <c r="C208" s="111">
        <v>5.5361998300000002</v>
      </c>
      <c r="D208" s="111">
        <v>28.18176557</v>
      </c>
      <c r="E208" s="112">
        <v>2.2793014300000003</v>
      </c>
    </row>
    <row r="209" spans="1:13" s="200" customFormat="1" ht="17.25" hidden="1" customHeight="1" outlineLevel="2">
      <c r="A209" s="215" t="s">
        <v>90</v>
      </c>
      <c r="B209" s="270">
        <f>SUM(C209:E209)</f>
        <v>46.375554390000005</v>
      </c>
      <c r="C209" s="275">
        <v>15.710355070000002</v>
      </c>
      <c r="D209" s="275">
        <v>17.092275369999999</v>
      </c>
      <c r="E209" s="276">
        <v>13.572923950000002</v>
      </c>
      <c r="L209" s="243"/>
    </row>
    <row r="210" spans="1:13" ht="17.25" customHeight="1" outlineLevel="1" collapsed="1">
      <c r="A210" s="107" t="s">
        <v>82</v>
      </c>
      <c r="B210" s="89">
        <v>56.489724789999997</v>
      </c>
      <c r="C210" s="111">
        <v>21.349300839999994</v>
      </c>
      <c r="D210" s="111">
        <v>20.521105819999999</v>
      </c>
      <c r="E210" s="112">
        <v>14.619318130000002</v>
      </c>
      <c r="L210" s="130"/>
    </row>
    <row r="211" spans="1:13" s="200" customFormat="1" ht="17.25" hidden="1" customHeight="1" outlineLevel="2">
      <c r="A211" s="215" t="s">
        <v>86</v>
      </c>
      <c r="B211" s="270">
        <v>17.694670629999997</v>
      </c>
      <c r="C211" s="275">
        <v>7.5207614399999994</v>
      </c>
      <c r="D211" s="275">
        <v>9.2155005699999997</v>
      </c>
      <c r="E211" s="276">
        <v>0.95840862000000004</v>
      </c>
      <c r="L211" s="243"/>
    </row>
    <row r="212" spans="1:13" s="200" customFormat="1" ht="17.25" hidden="1" customHeight="1" outlineLevel="2">
      <c r="A212" s="215" t="s">
        <v>87</v>
      </c>
      <c r="B212" s="270">
        <v>28.213705330000003</v>
      </c>
      <c r="C212" s="275">
        <v>12.721020490000001</v>
      </c>
      <c r="D212" s="275">
        <v>13.004507890000003</v>
      </c>
      <c r="E212" s="276">
        <v>2.4881769500000002</v>
      </c>
      <c r="L212" s="243"/>
    </row>
    <row r="213" spans="1:13" s="200" customFormat="1" ht="17.25" hidden="1" customHeight="1" outlineLevel="2">
      <c r="A213" s="215" t="s">
        <v>89</v>
      </c>
      <c r="B213" s="270">
        <v>30.589777730000002</v>
      </c>
      <c r="C213" s="275">
        <v>10.762908379999999</v>
      </c>
      <c r="D213" s="275">
        <v>13.548116949999999</v>
      </c>
      <c r="E213" s="276">
        <v>6.2787524000000001</v>
      </c>
      <c r="L213" s="243"/>
    </row>
    <row r="214" spans="1:13" ht="17.25" customHeight="1" outlineLevel="1" collapsed="1">
      <c r="A214" s="107" t="s">
        <v>94</v>
      </c>
      <c r="B214" s="89">
        <f>SUM(C214:E214)</f>
        <v>22.837647189999998</v>
      </c>
      <c r="C214" s="111">
        <v>9.4938751400000001</v>
      </c>
      <c r="D214" s="111">
        <v>11.123807010000002</v>
      </c>
      <c r="E214" s="112">
        <v>2.2199650399999999</v>
      </c>
      <c r="L214" s="98"/>
      <c r="M214" s="130"/>
    </row>
    <row r="215" spans="1:13" s="200" customFormat="1" ht="17.25" hidden="1" customHeight="1" outlineLevel="2">
      <c r="A215" s="215" t="s">
        <v>95</v>
      </c>
      <c r="B215" s="270">
        <v>19.306824290000005</v>
      </c>
      <c r="C215" s="275">
        <v>9.103090550000001</v>
      </c>
      <c r="D215" s="275">
        <v>8.2690622800000018</v>
      </c>
      <c r="E215" s="276">
        <v>1.9346714599999999</v>
      </c>
      <c r="L215" s="274"/>
      <c r="M215" s="243"/>
    </row>
    <row r="216" spans="1:13" ht="17.25" hidden="1" customHeight="1" outlineLevel="2">
      <c r="A216" s="107" t="s">
        <v>96</v>
      </c>
      <c r="B216" s="89">
        <v>23.943014269999999</v>
      </c>
      <c r="C216" s="350">
        <v>9.3174794399999996</v>
      </c>
      <c r="D216" s="350">
        <v>13.11651573</v>
      </c>
      <c r="E216" s="351">
        <v>1.5090191000000002</v>
      </c>
      <c r="L216" s="98"/>
      <c r="M216" s="130"/>
    </row>
    <row r="217" spans="1:13" s="200" customFormat="1" ht="17.25" hidden="1" customHeight="1" outlineLevel="2">
      <c r="A217" s="215" t="s">
        <v>97</v>
      </c>
      <c r="B217" s="270">
        <v>26.000531610000003</v>
      </c>
      <c r="C217" s="275">
        <v>10.578345030000001</v>
      </c>
      <c r="D217" s="275">
        <v>13.639926480000002</v>
      </c>
      <c r="E217" s="276">
        <v>1.7822601000000002</v>
      </c>
      <c r="L217" s="274"/>
      <c r="M217" s="243"/>
    </row>
    <row r="218" spans="1:13" ht="17.25" customHeight="1" outlineLevel="1" collapsed="1">
      <c r="A218" s="107" t="s">
        <v>102</v>
      </c>
      <c r="B218" s="89">
        <v>20.409237300000004</v>
      </c>
      <c r="C218" s="350">
        <v>11.386182060000001</v>
      </c>
      <c r="D218" s="350">
        <v>7.7862335700000003</v>
      </c>
      <c r="E218" s="351">
        <v>1.2368216699999999</v>
      </c>
      <c r="L218" s="98"/>
      <c r="M218" s="130"/>
    </row>
    <row r="219" spans="1:13" s="200" customFormat="1" ht="17.25" hidden="1" customHeight="1" outlineLevel="2">
      <c r="A219" s="215" t="s">
        <v>106</v>
      </c>
      <c r="B219" s="270">
        <v>21.83882384</v>
      </c>
      <c r="C219" s="275">
        <v>10.13253315</v>
      </c>
      <c r="D219" s="275">
        <v>10.43901406</v>
      </c>
      <c r="E219" s="276">
        <v>1.2672766299999998</v>
      </c>
      <c r="L219" s="274"/>
      <c r="M219" s="243"/>
    </row>
    <row r="220" spans="1:13" s="200" customFormat="1" ht="17.25" hidden="1" customHeight="1" outlineLevel="2">
      <c r="A220" s="215" t="s">
        <v>107</v>
      </c>
      <c r="B220" s="270">
        <v>18.799961320000001</v>
      </c>
      <c r="C220" s="275">
        <v>10.556785140000001</v>
      </c>
      <c r="D220" s="275">
        <v>7.9938399399999991</v>
      </c>
      <c r="E220" s="276">
        <v>0.24933623999999999</v>
      </c>
      <c r="L220" s="274"/>
      <c r="M220" s="243"/>
    </row>
    <row r="221" spans="1:13" s="200" customFormat="1" ht="17.25" customHeight="1" outlineLevel="1" collapsed="1">
      <c r="A221" s="215" t="s">
        <v>108</v>
      </c>
      <c r="B221" s="270">
        <v>20.572868530000001</v>
      </c>
      <c r="C221" s="275">
        <v>10.794110810000001</v>
      </c>
      <c r="D221" s="275">
        <v>8.9563827299999996</v>
      </c>
      <c r="E221" s="276">
        <v>0.82237499000000003</v>
      </c>
      <c r="L221" s="274"/>
      <c r="M221" s="243"/>
    </row>
    <row r="222" spans="1:13" ht="17.25" customHeight="1" outlineLevel="1" thickBot="1">
      <c r="A222" s="60" t="s">
        <v>122</v>
      </c>
      <c r="B222" s="94">
        <f>SUM(C222:E222)</f>
        <v>20.884351429999999</v>
      </c>
      <c r="C222" s="330">
        <v>12.446012869999999</v>
      </c>
      <c r="D222" s="331">
        <v>7.3286741500000003</v>
      </c>
      <c r="E222" s="334">
        <v>1.1096644100000002</v>
      </c>
      <c r="F222" s="184">
        <f>B222/B221-1</f>
        <v>1.5140470058698119E-2</v>
      </c>
      <c r="G222" s="184">
        <f>B222/B218-1</f>
        <v>2.3279367230444992E-2</v>
      </c>
      <c r="L222" s="98"/>
      <c r="M222" s="130"/>
    </row>
    <row r="223" spans="1:13" ht="37.5" customHeight="1" outlineLevel="1">
      <c r="A223" s="460" t="s">
        <v>124</v>
      </c>
      <c r="B223" s="460"/>
      <c r="C223" s="460"/>
      <c r="D223" s="460"/>
      <c r="E223" s="460"/>
      <c r="L223" s="98"/>
      <c r="M223" s="130"/>
    </row>
    <row r="224" spans="1:13" ht="33.6" customHeight="1" outlineLevel="1">
      <c r="A224" s="301"/>
      <c r="B224" s="301"/>
      <c r="C224" s="301"/>
      <c r="D224" s="301"/>
      <c r="E224" s="301"/>
      <c r="L224" s="98"/>
      <c r="M224" s="130"/>
    </row>
    <row r="225" spans="1:14" outlineLevel="1">
      <c r="A225" s="301"/>
      <c r="B225" s="301"/>
      <c r="C225" s="301"/>
      <c r="D225" s="301"/>
      <c r="E225" s="301"/>
      <c r="L225" s="98"/>
      <c r="M225" s="130"/>
    </row>
    <row r="226" spans="1:14" outlineLevel="1">
      <c r="B226" s="130"/>
      <c r="C226" s="98"/>
      <c r="D226" s="98"/>
      <c r="E226" s="98"/>
    </row>
    <row r="227" spans="1:14" outlineLevel="1">
      <c r="B227" s="130"/>
    </row>
    <row r="228" spans="1:14" ht="13.5" outlineLevel="1" thickBot="1"/>
    <row r="229" spans="1:14" ht="58.5" customHeight="1" outlineLevel="1" thickBot="1">
      <c r="A229" s="49" t="s">
        <v>17</v>
      </c>
      <c r="B229" s="59" t="s">
        <v>61</v>
      </c>
      <c r="C229" s="53" t="s">
        <v>46</v>
      </c>
      <c r="D229" s="51" t="s">
        <v>47</v>
      </c>
      <c r="E229" s="54" t="s">
        <v>48</v>
      </c>
    </row>
    <row r="230" spans="1:14" ht="18" hidden="1" customHeight="1" outlineLevel="2">
      <c r="A230" s="80">
        <v>44196</v>
      </c>
      <c r="B230" s="81">
        <v>485.06214112999999</v>
      </c>
      <c r="C230" s="82">
        <v>74.726024010000003</v>
      </c>
      <c r="D230" s="82">
        <v>337.55070436</v>
      </c>
      <c r="E230" s="93">
        <v>72.78541276</v>
      </c>
    </row>
    <row r="231" spans="1:14" s="200" customFormat="1" ht="18" hidden="1" customHeight="1" outlineLevel="2">
      <c r="A231" s="269">
        <v>44286</v>
      </c>
      <c r="B231" s="270">
        <v>513.87548874999993</v>
      </c>
      <c r="C231" s="271">
        <v>80.361509639999994</v>
      </c>
      <c r="D231" s="271">
        <v>358.48446243999996</v>
      </c>
      <c r="E231" s="272">
        <v>75.029516670000007</v>
      </c>
    </row>
    <row r="232" spans="1:14" s="200" customFormat="1" ht="18" hidden="1" customHeight="1" outlineLevel="2">
      <c r="A232" s="269">
        <v>44377</v>
      </c>
      <c r="B232" s="270">
        <v>537.31776513</v>
      </c>
      <c r="C232" s="271">
        <v>86.190473859999997</v>
      </c>
      <c r="D232" s="271">
        <v>372.49425043999997</v>
      </c>
      <c r="E232" s="272">
        <v>78.633040829999999</v>
      </c>
    </row>
    <row r="233" spans="1:14" s="200" customFormat="1" ht="18" hidden="1" customHeight="1" outlineLevel="2">
      <c r="A233" s="269">
        <v>44469</v>
      </c>
      <c r="B233" s="270">
        <v>553.04136058999995</v>
      </c>
      <c r="C233" s="271">
        <v>91.162626279999998</v>
      </c>
      <c r="D233" s="271">
        <v>381.35169292999996</v>
      </c>
      <c r="E233" s="272">
        <v>80.527041379999986</v>
      </c>
    </row>
    <row r="234" spans="1:14" ht="18" customHeight="1" outlineLevel="1" collapsed="1">
      <c r="A234" s="88">
        <v>44561</v>
      </c>
      <c r="B234" s="89">
        <v>575.24596227999996</v>
      </c>
      <c r="C234" s="90">
        <v>99.264693539999982</v>
      </c>
      <c r="D234" s="90">
        <v>394.80064450999998</v>
      </c>
      <c r="E234" s="91">
        <v>81.180624230000006</v>
      </c>
    </row>
    <row r="235" spans="1:14" s="200" customFormat="1" ht="18" hidden="1" customHeight="1" outlineLevel="2">
      <c r="A235" s="269">
        <v>44834</v>
      </c>
      <c r="B235" s="270">
        <f>SUM(C235:E235)</f>
        <v>633.49336416999995</v>
      </c>
      <c r="C235" s="271">
        <v>119.35273222999999</v>
      </c>
      <c r="D235" s="271">
        <v>419.06738482999998</v>
      </c>
      <c r="E235" s="272">
        <v>95.073247109999983</v>
      </c>
      <c r="L235" s="243"/>
      <c r="M235" s="243"/>
      <c r="N235" s="243"/>
    </row>
    <row r="236" spans="1:14" ht="18" customHeight="1" outlineLevel="1" collapsed="1">
      <c r="A236" s="88">
        <v>44926</v>
      </c>
      <c r="B236" s="89">
        <v>650.19815142999994</v>
      </c>
      <c r="C236" s="90">
        <v>127.04755206000003</v>
      </c>
      <c r="D236" s="90">
        <v>426.90719270999995</v>
      </c>
      <c r="E236" s="91">
        <v>96.243406659999991</v>
      </c>
      <c r="L236" s="130"/>
      <c r="M236" s="130"/>
      <c r="N236" s="130"/>
    </row>
    <row r="237" spans="1:14" s="200" customFormat="1" ht="18" hidden="1" customHeight="1" outlineLevel="2">
      <c r="A237" s="269">
        <v>45016</v>
      </c>
      <c r="B237" s="270">
        <v>667.94693591999999</v>
      </c>
      <c r="C237" s="271">
        <v>134.53680701999997</v>
      </c>
      <c r="D237" s="271">
        <v>436.19091534000006</v>
      </c>
      <c r="E237" s="272">
        <v>97.219213559999986</v>
      </c>
      <c r="L237" s="243"/>
      <c r="M237" s="243"/>
      <c r="N237" s="243"/>
    </row>
    <row r="238" spans="1:14" s="200" customFormat="1" ht="18" hidden="1" customHeight="1" outlineLevel="2">
      <c r="A238" s="269">
        <v>45107</v>
      </c>
      <c r="B238" s="270">
        <v>686.72451295999997</v>
      </c>
      <c r="C238" s="271">
        <v>142.22139732999997</v>
      </c>
      <c r="D238" s="271">
        <v>445.04662714000006</v>
      </c>
      <c r="E238" s="272">
        <v>99.456488489999998</v>
      </c>
      <c r="L238" s="243"/>
      <c r="M238" s="243"/>
      <c r="N238" s="243"/>
    </row>
    <row r="239" spans="1:14" s="200" customFormat="1" ht="18" hidden="1" customHeight="1" outlineLevel="2">
      <c r="A239" s="269">
        <v>45199</v>
      </c>
      <c r="B239" s="270">
        <v>708.77435780999986</v>
      </c>
      <c r="C239" s="271">
        <v>150.66445367</v>
      </c>
      <c r="D239" s="271">
        <v>454.2613433599999</v>
      </c>
      <c r="E239" s="272">
        <v>103.84856078</v>
      </c>
      <c r="L239" s="243"/>
      <c r="M239" s="243"/>
      <c r="N239" s="243"/>
    </row>
    <row r="240" spans="1:14" ht="18" customHeight="1" outlineLevel="1" collapsed="1">
      <c r="A240" s="88">
        <v>45291</v>
      </c>
      <c r="B240" s="89">
        <f>SUM(C240:E240)</f>
        <v>717.84816105999971</v>
      </c>
      <c r="C240" s="90">
        <v>158.86442789999998</v>
      </c>
      <c r="D240" s="90">
        <v>453.99707778999976</v>
      </c>
      <c r="E240" s="91">
        <v>104.98665537000001</v>
      </c>
      <c r="L240" s="98"/>
      <c r="M240" s="130"/>
    </row>
    <row r="241" spans="1:13" s="200" customFormat="1" ht="18" hidden="1" customHeight="1" outlineLevel="2">
      <c r="A241" s="269">
        <v>45382</v>
      </c>
      <c r="B241" s="270">
        <v>733.41124050000008</v>
      </c>
      <c r="C241" s="271">
        <v>167.08898094</v>
      </c>
      <c r="D241" s="271">
        <v>459.86624114</v>
      </c>
      <c r="E241" s="272">
        <v>106.45601842000002</v>
      </c>
      <c r="F241" s="273"/>
      <c r="L241" s="274"/>
      <c r="M241" s="243"/>
    </row>
    <row r="242" spans="1:13" ht="18" hidden="1" customHeight="1" outlineLevel="2">
      <c r="A242" s="269">
        <v>45473</v>
      </c>
      <c r="B242" s="270">
        <v>756.59797707000007</v>
      </c>
      <c r="C242" s="271">
        <v>177.30959211000001</v>
      </c>
      <c r="D242" s="271">
        <v>470.87704998000004</v>
      </c>
      <c r="E242" s="272">
        <v>108.41133498000001</v>
      </c>
      <c r="F242" s="349"/>
      <c r="L242" s="98"/>
      <c r="M242" s="130"/>
    </row>
    <row r="243" spans="1:13" s="200" customFormat="1" ht="18" hidden="1" customHeight="1" outlineLevel="2">
      <c r="A243" s="269">
        <v>45565</v>
      </c>
      <c r="B243" s="270">
        <v>794.19460199999992</v>
      </c>
      <c r="C243" s="271">
        <v>189.19317841000003</v>
      </c>
      <c r="D243" s="271">
        <v>494.46825966999995</v>
      </c>
      <c r="E243" s="272">
        <v>110.53316392000001</v>
      </c>
      <c r="F243" s="273"/>
      <c r="G243" s="297"/>
      <c r="L243" s="274"/>
      <c r="M243" s="243"/>
    </row>
    <row r="244" spans="1:13" s="200" customFormat="1" ht="18" customHeight="1" outlineLevel="1" collapsed="1">
      <c r="A244" s="88">
        <v>45657</v>
      </c>
      <c r="B244" s="89">
        <v>813.22861766999995</v>
      </c>
      <c r="C244" s="90">
        <v>200.60672586999999</v>
      </c>
      <c r="D244" s="90">
        <v>501.44916268000003</v>
      </c>
      <c r="E244" s="91">
        <v>111.17272911999999</v>
      </c>
      <c r="F244" s="273"/>
      <c r="G244" s="297"/>
      <c r="L244" s="274"/>
      <c r="M244" s="243"/>
    </row>
    <row r="245" spans="1:13" s="200" customFormat="1" ht="18" hidden="1" customHeight="1" outlineLevel="2">
      <c r="A245" s="269">
        <v>45747</v>
      </c>
      <c r="B245" s="270">
        <v>835.06978401000003</v>
      </c>
      <c r="C245" s="271">
        <v>210.92628844000001</v>
      </c>
      <c r="D245" s="271">
        <v>511.69702091000005</v>
      </c>
      <c r="E245" s="272">
        <v>112.44647466000001</v>
      </c>
      <c r="F245" s="273"/>
      <c r="G245" s="297"/>
      <c r="L245" s="274"/>
      <c r="M245" s="243"/>
    </row>
    <row r="246" spans="1:13" s="200" customFormat="1" ht="18" hidden="1" customHeight="1" outlineLevel="2">
      <c r="A246" s="269">
        <v>45838</v>
      </c>
      <c r="B246" s="270">
        <v>858.30248619999986</v>
      </c>
      <c r="C246" s="271">
        <v>221.24863933999998</v>
      </c>
      <c r="D246" s="271">
        <v>523.8775155699999</v>
      </c>
      <c r="E246" s="272">
        <v>113.17633128999998</v>
      </c>
      <c r="F246" s="273"/>
      <c r="G246" s="297"/>
      <c r="L246" s="274"/>
      <c r="M246" s="243"/>
    </row>
    <row r="247" spans="1:13" s="200" customFormat="1" ht="18" customHeight="1" outlineLevel="1" collapsed="1">
      <c r="A247" s="269">
        <v>45930</v>
      </c>
      <c r="B247" s="270">
        <v>879.25057786999992</v>
      </c>
      <c r="C247" s="271">
        <v>232.67930176999994</v>
      </c>
      <c r="D247" s="271">
        <v>531.34777731999998</v>
      </c>
      <c r="E247" s="272">
        <v>115.22349878000001</v>
      </c>
      <c r="F247" s="273"/>
      <c r="G247" s="297"/>
      <c r="L247" s="274"/>
      <c r="M247" s="243"/>
    </row>
    <row r="248" spans="1:13" ht="18" customHeight="1" outlineLevel="1" thickBot="1">
      <c r="A248" s="70">
        <v>46022</v>
      </c>
      <c r="B248" s="79">
        <f>SUM(C248:E248)</f>
        <v>900.28602222999984</v>
      </c>
      <c r="C248" s="335">
        <v>245.05561695000003</v>
      </c>
      <c r="D248" s="335">
        <v>538.98273923999977</v>
      </c>
      <c r="E248" s="336">
        <v>116.24766604000001</v>
      </c>
      <c r="F248" s="184">
        <f>B248/B247-1</f>
        <v>2.3924288353564416E-2</v>
      </c>
      <c r="G248" s="184">
        <f>B248/B244-1</f>
        <v>0.10705157525005715</v>
      </c>
      <c r="L248" s="98"/>
      <c r="M248" s="130"/>
    </row>
    <row r="249" spans="1:13" ht="42.6" customHeight="1" outlineLevel="1">
      <c r="A249" s="461" t="s">
        <v>131</v>
      </c>
      <c r="B249" s="461"/>
      <c r="C249" s="461"/>
      <c r="D249" s="461"/>
      <c r="E249" s="461"/>
      <c r="F249" s="187">
        <f>B248-B247</f>
        <v>21.035444359999929</v>
      </c>
      <c r="G249" s="187">
        <f>B248-B244</f>
        <v>87.057404559999895</v>
      </c>
      <c r="H249" s="63"/>
      <c r="I249" s="63"/>
      <c r="J249" s="63"/>
      <c r="K249" s="63"/>
      <c r="L249" s="98"/>
      <c r="M249" s="130"/>
    </row>
    <row r="250" spans="1:13" ht="16.149999999999999" customHeight="1" outlineLevel="1">
      <c r="A250" s="413"/>
      <c r="B250" s="413"/>
      <c r="C250" s="413"/>
      <c r="D250" s="413"/>
      <c r="E250" s="413"/>
      <c r="F250" s="187"/>
      <c r="G250" s="187"/>
      <c r="H250" s="63"/>
      <c r="I250" s="63"/>
      <c r="J250" s="63"/>
      <c r="K250" s="63"/>
      <c r="L250" s="98"/>
      <c r="M250" s="130"/>
    </row>
    <row r="251" spans="1:13" ht="16.149999999999999" customHeight="1" outlineLevel="1">
      <c r="A251" s="301"/>
      <c r="B251" s="301"/>
      <c r="C251" s="301"/>
      <c r="D251" s="301"/>
      <c r="E251" s="301"/>
      <c r="F251" s="63"/>
      <c r="G251" s="157"/>
      <c r="H251" s="63"/>
      <c r="I251" s="63"/>
      <c r="J251" s="63"/>
      <c r="K251" s="63"/>
      <c r="L251" s="98"/>
      <c r="M251" s="130"/>
    </row>
    <row r="252" spans="1:13" ht="16.149999999999999" customHeight="1" outlineLevel="1">
      <c r="A252" s="301"/>
      <c r="B252" s="301"/>
      <c r="C252" s="301"/>
      <c r="D252" s="301"/>
      <c r="E252" s="301"/>
      <c r="F252" s="63"/>
      <c r="G252" s="157"/>
      <c r="H252" s="63"/>
      <c r="I252" s="63"/>
      <c r="J252" s="63"/>
      <c r="K252" s="63"/>
      <c r="L252" s="98"/>
      <c r="M252" s="130"/>
    </row>
    <row r="253" spans="1:13" ht="16.149999999999999" customHeight="1" outlineLevel="1"/>
    <row r="254" spans="1:13" s="483" customFormat="1" ht="16.149999999999999" customHeight="1" thickBot="1">
      <c r="A254" s="483" t="s">
        <v>68</v>
      </c>
    </row>
    <row r="255" spans="1:13" ht="45.6" customHeight="1" outlineLevel="1" thickBot="1">
      <c r="A255" s="64" t="s">
        <v>17</v>
      </c>
      <c r="B255" s="462" t="s">
        <v>56</v>
      </c>
      <c r="C255" s="463"/>
      <c r="D255" s="484"/>
      <c r="E255" s="462" t="s">
        <v>69</v>
      </c>
      <c r="F255" s="463"/>
      <c r="G255" s="463"/>
      <c r="H255" s="309"/>
      <c r="I255" s="309"/>
      <c r="J255" s="285"/>
    </row>
    <row r="256" spans="1:13" s="200" customFormat="1" ht="18" hidden="1" customHeight="1" outlineLevel="2">
      <c r="A256" s="277">
        <v>44104</v>
      </c>
      <c r="B256" s="451">
        <v>1766.95</v>
      </c>
      <c r="C256" s="452"/>
      <c r="D256" s="453"/>
      <c r="E256" s="454" t="s">
        <v>62</v>
      </c>
      <c r="F256" s="455"/>
      <c r="G256" s="456"/>
      <c r="H256" s="278"/>
      <c r="I256" s="278"/>
      <c r="J256" s="278"/>
    </row>
    <row r="257" spans="1:12" ht="18" hidden="1" customHeight="1" outlineLevel="2">
      <c r="A257" s="123">
        <v>44196</v>
      </c>
      <c r="B257" s="457">
        <v>1913.74</v>
      </c>
      <c r="C257" s="458"/>
      <c r="D257" s="459"/>
      <c r="E257" s="457">
        <v>1040.32026228</v>
      </c>
      <c r="F257" s="458"/>
      <c r="G257" s="458"/>
      <c r="H257" s="68"/>
      <c r="I257" s="68"/>
      <c r="J257" s="68"/>
    </row>
    <row r="258" spans="1:12" s="200" customFormat="1" ht="18" hidden="1" customHeight="1" outlineLevel="2">
      <c r="A258" s="279">
        <v>44286</v>
      </c>
      <c r="B258" s="442">
        <v>2000.7540743</v>
      </c>
      <c r="C258" s="443"/>
      <c r="D258" s="444"/>
      <c r="E258" s="442">
        <v>1079.4221667899999</v>
      </c>
      <c r="F258" s="443"/>
      <c r="G258" s="443"/>
      <c r="H258" s="280"/>
      <c r="I258" s="278"/>
      <c r="J258" s="278"/>
    </row>
    <row r="259" spans="1:12" s="200" customFormat="1" ht="18" hidden="1" customHeight="1" outlineLevel="2">
      <c r="A259" s="279">
        <v>44377</v>
      </c>
      <c r="B259" s="442">
        <v>2060.32907574</v>
      </c>
      <c r="C259" s="443"/>
      <c r="D259" s="444"/>
      <c r="E259" s="442">
        <v>1112.9112242799999</v>
      </c>
      <c r="F259" s="443"/>
      <c r="G259" s="443"/>
      <c r="H259" s="281"/>
      <c r="I259" s="281"/>
      <c r="J259" s="282"/>
      <c r="K259" s="281"/>
      <c r="L259" s="280"/>
    </row>
    <row r="260" spans="1:12" s="200" customFormat="1" ht="18" hidden="1" customHeight="1" outlineLevel="2" collapsed="1">
      <c r="A260" s="279">
        <v>44469</v>
      </c>
      <c r="B260" s="442">
        <v>2115.0163060300001</v>
      </c>
      <c r="C260" s="443"/>
      <c r="D260" s="444"/>
      <c r="E260" s="442">
        <v>1142.45030686</v>
      </c>
      <c r="F260" s="443"/>
      <c r="G260" s="443"/>
      <c r="J260" s="282"/>
      <c r="L260" s="278"/>
    </row>
    <row r="261" spans="1:12" ht="18" customHeight="1" outlineLevel="1" collapsed="1">
      <c r="A261" s="123">
        <v>44561</v>
      </c>
      <c r="B261" s="457">
        <v>2187.5267414599998</v>
      </c>
      <c r="C261" s="458"/>
      <c r="D261" s="459"/>
      <c r="E261" s="457">
        <v>1183.9801034899999</v>
      </c>
      <c r="F261" s="458"/>
      <c r="G261" s="458"/>
      <c r="H261" s="132"/>
      <c r="I261" s="132"/>
      <c r="J261" s="131"/>
      <c r="L261" s="132"/>
    </row>
    <row r="262" spans="1:12" s="200" customFormat="1" ht="18" hidden="1" customHeight="1" outlineLevel="2">
      <c r="A262" s="279">
        <v>44834</v>
      </c>
      <c r="B262" s="442">
        <v>2298.8843553199999</v>
      </c>
      <c r="C262" s="443"/>
      <c r="D262" s="444"/>
      <c r="E262" s="442">
        <v>1256.0060773</v>
      </c>
      <c r="F262" s="443"/>
      <c r="G262" s="443"/>
      <c r="H262" s="280"/>
      <c r="I262" s="280"/>
      <c r="J262" s="282"/>
      <c r="L262" s="280"/>
    </row>
    <row r="263" spans="1:12" ht="18" customHeight="1" outlineLevel="1" collapsed="1">
      <c r="A263" s="123">
        <v>44926</v>
      </c>
      <c r="B263" s="457">
        <v>2358.9104324700002</v>
      </c>
      <c r="C263" s="458"/>
      <c r="D263" s="459"/>
      <c r="E263" s="457">
        <v>1303.41498323</v>
      </c>
      <c r="F263" s="458"/>
      <c r="G263" s="458"/>
      <c r="H263" s="187"/>
      <c r="I263" s="187"/>
      <c r="J263" s="285"/>
      <c r="L263" s="139"/>
    </row>
    <row r="264" spans="1:12" s="200" customFormat="1" ht="18" hidden="1" customHeight="1" outlineLevel="2">
      <c r="A264" s="279">
        <v>45016</v>
      </c>
      <c r="B264" s="442">
        <v>2431.54511783</v>
      </c>
      <c r="C264" s="443"/>
      <c r="D264" s="444"/>
      <c r="E264" s="442">
        <v>1363.68522302</v>
      </c>
      <c r="F264" s="443"/>
      <c r="G264" s="443"/>
      <c r="H264" s="283"/>
      <c r="I264" s="283"/>
      <c r="J264" s="282"/>
      <c r="L264" s="280"/>
    </row>
    <row r="265" spans="1:12" s="200" customFormat="1" ht="18" hidden="1" customHeight="1" outlineLevel="2">
      <c r="A265" s="279">
        <v>45107</v>
      </c>
      <c r="B265" s="442">
        <v>2543.5561247300002</v>
      </c>
      <c r="C265" s="443"/>
      <c r="D265" s="444"/>
      <c r="E265" s="442">
        <v>1454.0931539999999</v>
      </c>
      <c r="F265" s="443"/>
      <c r="G265" s="443"/>
      <c r="H265" s="283"/>
      <c r="I265" s="283"/>
      <c r="J265" s="282"/>
      <c r="L265" s="280"/>
    </row>
    <row r="266" spans="1:12" s="200" customFormat="1" ht="18" hidden="1" customHeight="1" outlineLevel="2">
      <c r="A266" s="269">
        <v>45199</v>
      </c>
      <c r="B266" s="442">
        <v>2664.5549352100002</v>
      </c>
      <c r="C266" s="443"/>
      <c r="D266" s="444"/>
      <c r="E266" s="442">
        <v>1558.20012514</v>
      </c>
      <c r="F266" s="443"/>
      <c r="G266" s="443"/>
      <c r="H266" s="284"/>
      <c r="I266" s="284"/>
      <c r="J266" s="285"/>
      <c r="L266" s="280"/>
    </row>
    <row r="267" spans="1:12" ht="18" customHeight="1" outlineLevel="1" collapsed="1">
      <c r="A267" s="88">
        <v>45291</v>
      </c>
      <c r="B267" s="457">
        <v>2769.3864294800001</v>
      </c>
      <c r="C267" s="458"/>
      <c r="D267" s="459"/>
      <c r="E267" s="457">
        <v>1650.37350343</v>
      </c>
      <c r="F267" s="458"/>
      <c r="G267" s="458"/>
      <c r="H267" s="184" t="s">
        <v>132</v>
      </c>
      <c r="I267" s="184"/>
      <c r="L267" s="186"/>
    </row>
    <row r="268" spans="1:12" s="200" customFormat="1" ht="18" hidden="1" customHeight="1" outlineLevel="2">
      <c r="A268" s="269">
        <v>45382</v>
      </c>
      <c r="B268" s="442">
        <v>2854.9356968900001</v>
      </c>
      <c r="C268" s="443"/>
      <c r="D268" s="444"/>
      <c r="E268" s="442">
        <v>1723.3361804969998</v>
      </c>
      <c r="F268" s="443"/>
      <c r="G268" s="443"/>
      <c r="H268" s="184"/>
      <c r="I268" s="184"/>
      <c r="J268" s="285"/>
      <c r="K268" s="286"/>
      <c r="L268" s="186"/>
    </row>
    <row r="269" spans="1:12" ht="18" hidden="1" customHeight="1" outlineLevel="2">
      <c r="A269" s="269">
        <v>45473</v>
      </c>
      <c r="B269" s="442">
        <v>3056.24895642</v>
      </c>
      <c r="C269" s="443"/>
      <c r="D269" s="444"/>
      <c r="E269" s="442">
        <v>1877.62068469</v>
      </c>
      <c r="F269" s="443"/>
      <c r="G269" s="443"/>
      <c r="H269" s="184"/>
      <c r="I269" s="184"/>
      <c r="J269" s="352"/>
      <c r="K269" s="353"/>
      <c r="L269" s="354"/>
    </row>
    <row r="270" spans="1:12" s="200" customFormat="1" ht="18" hidden="1" customHeight="1" outlineLevel="2" collapsed="1">
      <c r="A270" s="269">
        <v>45565</v>
      </c>
      <c r="B270" s="442">
        <v>3180.173809039999</v>
      </c>
      <c r="C270" s="443"/>
      <c r="D270" s="444"/>
      <c r="E270" s="442">
        <v>1958.7508334199997</v>
      </c>
      <c r="F270" s="443"/>
      <c r="G270" s="443"/>
      <c r="H270" s="284"/>
      <c r="I270" s="284"/>
      <c r="J270" s="285"/>
      <c r="K270" s="286"/>
      <c r="L270" s="186"/>
    </row>
    <row r="271" spans="1:12" s="200" customFormat="1" ht="18" customHeight="1" outlineLevel="1" collapsed="1">
      <c r="A271" s="88">
        <v>45657</v>
      </c>
      <c r="B271" s="457">
        <v>3329.75970998</v>
      </c>
      <c r="C271" s="458"/>
      <c r="D271" s="459"/>
      <c r="E271" s="457">
        <v>2072.5141243100002</v>
      </c>
      <c r="F271" s="458"/>
      <c r="G271" s="458"/>
      <c r="H271" s="184">
        <f>B275/B271-1</f>
        <v>0.18383377956533575</v>
      </c>
      <c r="I271" s="184">
        <f>E275/E271-1</f>
        <v>0.20881459393869362</v>
      </c>
      <c r="J271" s="284">
        <f>B275-B271</f>
        <v>612.12231252999982</v>
      </c>
      <c r="K271" s="284">
        <f>E275-E271</f>
        <v>432.77119529999982</v>
      </c>
      <c r="L271" s="285">
        <f>K271/J271</f>
        <v>0.70700117679306118</v>
      </c>
    </row>
    <row r="272" spans="1:12" s="200" customFormat="1" ht="18" hidden="1" customHeight="1" outlineLevel="2">
      <c r="A272" s="269">
        <v>45747</v>
      </c>
      <c r="B272" s="442">
        <v>3456.9820705699999</v>
      </c>
      <c r="C272" s="443"/>
      <c r="D272" s="444"/>
      <c r="E272" s="442">
        <v>2161.7211254700001</v>
      </c>
      <c r="F272" s="443"/>
      <c r="G272" s="443"/>
      <c r="H272" s="284"/>
      <c r="I272" s="284"/>
      <c r="J272" s="285"/>
      <c r="K272" s="286"/>
      <c r="L272" s="186"/>
    </row>
    <row r="273" spans="1:16" s="200" customFormat="1" ht="18" hidden="1" customHeight="1" outlineLevel="2">
      <c r="A273" s="269">
        <v>45838</v>
      </c>
      <c r="B273" s="442">
        <v>3604.1223588900002</v>
      </c>
      <c r="C273" s="443"/>
      <c r="D273" s="444"/>
      <c r="E273" s="442">
        <v>2261.4607828399999</v>
      </c>
      <c r="F273" s="443"/>
      <c r="G273" s="443"/>
      <c r="H273" s="184"/>
      <c r="I273" s="184"/>
      <c r="K273" s="286"/>
      <c r="L273" s="186"/>
    </row>
    <row r="274" spans="1:16" s="200" customFormat="1" ht="18" customHeight="1" outlineLevel="1" collapsed="1">
      <c r="A274" s="269">
        <v>45930</v>
      </c>
      <c r="B274" s="442">
        <v>3756.0758356299998</v>
      </c>
      <c r="C274" s="443"/>
      <c r="D274" s="444"/>
      <c r="E274" s="442">
        <v>2375.7924546899999</v>
      </c>
      <c r="F274" s="443"/>
      <c r="G274" s="443"/>
      <c r="H274" s="184" t="s">
        <v>133</v>
      </c>
      <c r="I274" s="184"/>
      <c r="K274" s="286"/>
      <c r="L274" s="186"/>
    </row>
    <row r="275" spans="1:16" ht="18" customHeight="1" outlineLevel="1" thickBot="1">
      <c r="A275" s="70">
        <v>46022</v>
      </c>
      <c r="B275" s="487">
        <v>3941.8820225099998</v>
      </c>
      <c r="C275" s="488"/>
      <c r="D275" s="489"/>
      <c r="E275" s="487">
        <v>2505.28531961</v>
      </c>
      <c r="F275" s="488"/>
      <c r="G275" s="488"/>
      <c r="H275" s="184">
        <f>B275/B274-1</f>
        <v>4.9468167047493905E-2</v>
      </c>
      <c r="I275" s="184">
        <f>E275/E274-1</f>
        <v>5.450512508547245E-2</v>
      </c>
      <c r="J275" s="284">
        <f>B275-B274</f>
        <v>185.80618688000004</v>
      </c>
      <c r="K275" s="284">
        <f>E275-E274</f>
        <v>129.4928649200001</v>
      </c>
      <c r="L275" s="285">
        <f>K275/J275</f>
        <v>0.69692439791378424</v>
      </c>
    </row>
    <row r="276" spans="1:16" ht="45.6" customHeight="1" outlineLevel="1" collapsed="1">
      <c r="A276" s="460" t="s">
        <v>123</v>
      </c>
      <c r="B276" s="460"/>
      <c r="C276" s="460"/>
      <c r="D276" s="460"/>
      <c r="E276" s="460"/>
      <c r="F276" s="460"/>
      <c r="G276" s="460"/>
      <c r="K276" s="65"/>
      <c r="L276" s="186"/>
    </row>
    <row r="277" spans="1:16" s="482" customFormat="1" ht="18" customHeight="1" outlineLevel="1"/>
    <row r="278" spans="1:16" s="466" customFormat="1" ht="27" customHeight="1">
      <c r="A278" s="466" t="s">
        <v>72</v>
      </c>
    </row>
    <row r="279" spans="1:16" s="486" customFormat="1" ht="24.75" customHeight="1" outlineLevel="1">
      <c r="A279" s="486" t="s">
        <v>79</v>
      </c>
    </row>
    <row r="280" spans="1:16" s="4" customFormat="1" ht="19.149999999999999" customHeight="1" outlineLevel="2" thickBot="1">
      <c r="A280" s="467">
        <v>46022</v>
      </c>
      <c r="B280" s="467"/>
      <c r="C280" s="467"/>
      <c r="D280" s="467"/>
      <c r="E280" s="467"/>
      <c r="F280" s="467"/>
      <c r="H280" s="468" t="s">
        <v>135</v>
      </c>
      <c r="I280" s="468"/>
      <c r="J280" s="468"/>
      <c r="K280" s="468"/>
      <c r="L280" s="468"/>
      <c r="M280" s="468"/>
      <c r="N280" s="468"/>
      <c r="O280" s="468"/>
    </row>
    <row r="281" spans="1:16" s="1" customFormat="1" ht="45" customHeight="1" outlineLevel="2" thickBot="1">
      <c r="A281" s="9" t="s">
        <v>9</v>
      </c>
      <c r="B281" s="10" t="s">
        <v>5</v>
      </c>
      <c r="C281" s="10" t="s">
        <v>8</v>
      </c>
      <c r="D281" s="10" t="s">
        <v>6</v>
      </c>
      <c r="E281" s="10" t="s">
        <v>3</v>
      </c>
      <c r="F281" s="11" t="s">
        <v>2</v>
      </c>
      <c r="G281" s="41" t="s">
        <v>24</v>
      </c>
      <c r="H281" s="21" t="s">
        <v>83</v>
      </c>
      <c r="I281" s="11" t="s">
        <v>84</v>
      </c>
      <c r="J281" s="11" t="s">
        <v>91</v>
      </c>
      <c r="K281" s="22" t="s">
        <v>88</v>
      </c>
      <c r="L281" s="21" t="s">
        <v>85</v>
      </c>
      <c r="M281" s="11" t="s">
        <v>84</v>
      </c>
      <c r="N281" s="11" t="s">
        <v>92</v>
      </c>
      <c r="O281" s="22" t="s">
        <v>88</v>
      </c>
    </row>
    <row r="282" spans="1:16" s="1" customFormat="1" ht="16.5" customHeight="1" outlineLevel="2">
      <c r="A282" s="14" t="s">
        <v>1</v>
      </c>
      <c r="B282" s="23">
        <v>2107.5522268200002</v>
      </c>
      <c r="C282" s="23">
        <v>1085.4081767999999</v>
      </c>
      <c r="D282" s="23">
        <v>55.252209989999997</v>
      </c>
      <c r="E282" s="23">
        <v>22.16400209</v>
      </c>
      <c r="F282" s="12">
        <v>42.239112659999989</v>
      </c>
      <c r="G282" s="2"/>
      <c r="H282" s="47">
        <f>B282-B289</f>
        <v>206.45020172999966</v>
      </c>
      <c r="I282" s="17">
        <f>H282/B289</f>
        <v>0.10859501436816683</v>
      </c>
      <c r="J282" s="23">
        <f>B282-B296</f>
        <v>458.04684226000018</v>
      </c>
      <c r="K282" s="17">
        <f>J282/B296</f>
        <v>0.27768738832106488</v>
      </c>
      <c r="L282" s="47">
        <f>C282-C289</f>
        <v>-36.106729549999955</v>
      </c>
      <c r="M282" s="17">
        <f>L282/C289</f>
        <v>-3.2194605123448843E-2</v>
      </c>
      <c r="N282" s="23">
        <f>C282-C296</f>
        <v>102.01463709999996</v>
      </c>
      <c r="O282" s="24">
        <f>N282/C296</f>
        <v>0.10373734723854416</v>
      </c>
    </row>
    <row r="283" spans="1:16" s="1" customFormat="1" ht="16.5" customHeight="1" outlineLevel="2">
      <c r="A283" s="15" t="s">
        <v>10</v>
      </c>
      <c r="B283" s="23">
        <v>264.60211929999991</v>
      </c>
      <c r="C283" s="23">
        <v>175.37225297000001</v>
      </c>
      <c r="D283" s="23">
        <v>0</v>
      </c>
      <c r="E283" s="23">
        <v>0</v>
      </c>
      <c r="F283" s="12">
        <v>2.1127846200000002</v>
      </c>
      <c r="G283" s="2"/>
      <c r="H283" s="47">
        <f t="shared" ref="H283" si="6">B283-B290</f>
        <v>3.8734263199999646</v>
      </c>
      <c r="I283" s="17">
        <f>H283/B290</f>
        <v>1.4856156703462969E-2</v>
      </c>
      <c r="J283" s="23">
        <f t="shared" ref="J283:J285" si="7">B283-B297</f>
        <v>11.947554179999912</v>
      </c>
      <c r="K283" s="17">
        <f t="shared" ref="K283:K285" si="8">J283/B297</f>
        <v>4.7288099363355415E-2</v>
      </c>
      <c r="L283" s="47">
        <f t="shared" ref="L283:L284" si="9">C283-C290</f>
        <v>2.7768929199999945</v>
      </c>
      <c r="M283" s="17">
        <f t="shared" ref="M283:M284" si="10">L283/C290</f>
        <v>1.6089035760842831E-2</v>
      </c>
      <c r="N283" s="23">
        <f t="shared" ref="N283:N285" si="11">C283-C297</f>
        <v>9.8457803199999887</v>
      </c>
      <c r="O283" s="24">
        <f t="shared" ref="O283:O285" si="12">N283/C297</f>
        <v>5.9481605343083395E-2</v>
      </c>
    </row>
    <row r="284" spans="1:16" s="1" customFormat="1" ht="16.5" customHeight="1" outlineLevel="2">
      <c r="A284" s="15" t="s">
        <v>11</v>
      </c>
      <c r="B284" s="12">
        <v>126.98091553000005</v>
      </c>
      <c r="C284" s="12">
        <v>57.914737219999999</v>
      </c>
      <c r="D284" s="12">
        <v>0</v>
      </c>
      <c r="E284" s="12">
        <v>7.0059836999999998</v>
      </c>
      <c r="F284" s="12">
        <v>6.9273903500000005</v>
      </c>
      <c r="G284" s="43"/>
      <c r="H284" s="47">
        <f>B284-B291</f>
        <v>16.964401140000064</v>
      </c>
      <c r="I284" s="17">
        <f t="shared" ref="I284" si="13">H284/B291</f>
        <v>0.15419867857167863</v>
      </c>
      <c r="J284" s="23">
        <f t="shared" si="7"/>
        <v>17.736673660000065</v>
      </c>
      <c r="K284" s="17">
        <f t="shared" si="8"/>
        <v>0.16235797289075066</v>
      </c>
      <c r="L284" s="47">
        <f t="shared" si="9"/>
        <v>-12.191749539999996</v>
      </c>
      <c r="M284" s="17">
        <f t="shared" si="10"/>
        <v>-0.17390330201164964</v>
      </c>
      <c r="N284" s="23">
        <f t="shared" si="11"/>
        <v>-5.2135003700000055</v>
      </c>
      <c r="O284" s="24">
        <f t="shared" si="12"/>
        <v>-8.2585869161439479E-2</v>
      </c>
    </row>
    <row r="285" spans="1:16" s="7" customFormat="1" ht="16.5" customHeight="1" outlineLevel="2" thickBot="1">
      <c r="A285" s="25" t="s">
        <v>0</v>
      </c>
      <c r="B285" s="26">
        <f>SUM(B282:B284)</f>
        <v>2499.1352616499998</v>
      </c>
      <c r="C285" s="26">
        <f t="shared" ref="C285:E285" si="14">SUM(C282:C284)</f>
        <v>1318.69516699</v>
      </c>
      <c r="D285" s="26">
        <f t="shared" si="14"/>
        <v>55.252209989999997</v>
      </c>
      <c r="E285" s="26">
        <f t="shared" si="14"/>
        <v>29.169985789999998</v>
      </c>
      <c r="F285" s="27">
        <f>SUM(F282:F284)</f>
        <v>51.279287629999992</v>
      </c>
      <c r="G285" s="84"/>
      <c r="H285" s="48">
        <f>B285-B292</f>
        <v>227.28802918999963</v>
      </c>
      <c r="I285" s="28">
        <f>H285/B292</f>
        <v>0.10004547222301023</v>
      </c>
      <c r="J285" s="26">
        <f t="shared" si="7"/>
        <v>487.7310700999999</v>
      </c>
      <c r="K285" s="28">
        <f t="shared" si="8"/>
        <v>0.24248287447594083</v>
      </c>
      <c r="L285" s="48">
        <f>C285-C292</f>
        <v>-45.521586169999864</v>
      </c>
      <c r="M285" s="28">
        <f>L285/C292</f>
        <v>-3.3368294345129584E-2</v>
      </c>
      <c r="N285" s="26">
        <f t="shared" si="11"/>
        <v>106.64691704999996</v>
      </c>
      <c r="O285" s="29">
        <f t="shared" si="12"/>
        <v>8.7989002958652265E-2</v>
      </c>
    </row>
    <row r="286" spans="1:16" s="426" customFormat="1" ht="7.5" customHeight="1" outlineLevel="2"/>
    <row r="287" spans="1:16" s="4" customFormat="1" ht="15" customHeight="1" outlineLevel="3" thickBot="1">
      <c r="A287" s="467">
        <v>45930</v>
      </c>
      <c r="B287" s="467"/>
      <c r="C287" s="467"/>
      <c r="D287" s="467"/>
      <c r="E287" s="467"/>
      <c r="F287" s="467"/>
      <c r="G287" s="85"/>
      <c r="H287" s="1"/>
      <c r="I287" s="1"/>
      <c r="J287" s="1"/>
    </row>
    <row r="288" spans="1:16" s="1" customFormat="1" ht="27" customHeight="1" outlineLevel="3" thickBot="1">
      <c r="A288" s="9" t="s">
        <v>9</v>
      </c>
      <c r="B288" s="10" t="s">
        <v>5</v>
      </c>
      <c r="C288" s="10" t="s">
        <v>8</v>
      </c>
      <c r="D288" s="10" t="s">
        <v>6</v>
      </c>
      <c r="E288" s="10" t="s">
        <v>3</v>
      </c>
      <c r="F288" s="11" t="s">
        <v>2</v>
      </c>
      <c r="H288" s="36"/>
      <c r="I288" s="36"/>
      <c r="J288" s="36"/>
      <c r="K288" s="7"/>
      <c r="M288" s="36"/>
      <c r="N288" s="36"/>
      <c r="O288" s="36"/>
      <c r="P288" s="7"/>
    </row>
    <row r="289" spans="1:16" s="1" customFormat="1" ht="16.5" customHeight="1" outlineLevel="3">
      <c r="A289" s="14" t="s">
        <v>1</v>
      </c>
      <c r="B289" s="23">
        <v>1901.1020250900006</v>
      </c>
      <c r="C289" s="23">
        <v>1121.5149063499998</v>
      </c>
      <c r="D289" s="23">
        <v>46.877054109999989</v>
      </c>
      <c r="E289" s="23">
        <v>22.059307090000001</v>
      </c>
      <c r="F289" s="12">
        <v>44.675112189999993</v>
      </c>
      <c r="G289" s="127"/>
      <c r="M289" s="36"/>
      <c r="N289" s="36"/>
      <c r="O289" s="36"/>
      <c r="P289" s="7"/>
    </row>
    <row r="290" spans="1:16" s="1" customFormat="1" ht="16.5" customHeight="1" outlineLevel="3">
      <c r="A290" s="15" t="s">
        <v>10</v>
      </c>
      <c r="B290" s="23">
        <v>260.72869297999995</v>
      </c>
      <c r="C290" s="23">
        <v>172.59536005000001</v>
      </c>
      <c r="D290" s="23">
        <v>0</v>
      </c>
      <c r="E290" s="23">
        <v>0</v>
      </c>
      <c r="F290" s="12">
        <v>1.9949191100000001</v>
      </c>
      <c r="M290" s="36"/>
      <c r="N290" s="36"/>
      <c r="O290" s="36"/>
      <c r="P290" s="7"/>
    </row>
    <row r="291" spans="1:16" s="1" customFormat="1" ht="16.5" customHeight="1" outlineLevel="3">
      <c r="A291" s="15" t="s">
        <v>11</v>
      </c>
      <c r="B291" s="12">
        <v>110.01651438999998</v>
      </c>
      <c r="C291" s="12">
        <v>70.106486759999996</v>
      </c>
      <c r="D291" s="12">
        <v>0</v>
      </c>
      <c r="E291" s="12">
        <v>7.0059836999999998</v>
      </c>
      <c r="F291" s="12">
        <v>8.1414453400000006</v>
      </c>
      <c r="O291" s="36"/>
      <c r="P291" s="7"/>
    </row>
    <row r="292" spans="1:16" s="7" customFormat="1" ht="16.5" customHeight="1" outlineLevel="3" thickBot="1">
      <c r="A292" s="25" t="s">
        <v>0</v>
      </c>
      <c r="B292" s="26">
        <f>SUM(B289:B291)</f>
        <v>2271.8472324600002</v>
      </c>
      <c r="C292" s="26">
        <f t="shared" ref="C292:E292" si="15">SUM(C289:C291)</f>
        <v>1364.2167531599998</v>
      </c>
      <c r="D292" s="26">
        <f t="shared" si="15"/>
        <v>46.877054109999989</v>
      </c>
      <c r="E292" s="26">
        <f t="shared" si="15"/>
        <v>29.065290789999999</v>
      </c>
      <c r="F292" s="27">
        <f>SUM(F289:F291)</f>
        <v>54.811476639999995</v>
      </c>
      <c r="G292" s="43"/>
    </row>
    <row r="293" spans="1:16" s="485" customFormat="1" ht="7.5" customHeight="1" outlineLevel="3"/>
    <row r="294" spans="1:16" s="4" customFormat="1" ht="15" customHeight="1" outlineLevel="3" thickBot="1">
      <c r="A294" s="467">
        <v>45657</v>
      </c>
      <c r="B294" s="467"/>
      <c r="C294" s="467"/>
      <c r="D294" s="467"/>
      <c r="E294" s="467"/>
      <c r="F294" s="467"/>
      <c r="G294" s="85"/>
      <c r="H294" s="1"/>
      <c r="I294" s="1"/>
      <c r="J294" s="1"/>
    </row>
    <row r="295" spans="1:16" s="1" customFormat="1" ht="27" customHeight="1" outlineLevel="3" thickBot="1">
      <c r="A295" s="9" t="s">
        <v>9</v>
      </c>
      <c r="B295" s="10" t="s">
        <v>5</v>
      </c>
      <c r="C295" s="10" t="s">
        <v>8</v>
      </c>
      <c r="D295" s="10" t="s">
        <v>6</v>
      </c>
      <c r="E295" s="10" t="s">
        <v>3</v>
      </c>
      <c r="F295" s="11" t="s">
        <v>2</v>
      </c>
      <c r="H295" s="36"/>
      <c r="I295" s="36"/>
      <c r="J295" s="36"/>
      <c r="K295" s="7"/>
      <c r="M295" s="36"/>
      <c r="N295" s="36"/>
      <c r="O295" s="36"/>
      <c r="P295" s="7"/>
    </row>
    <row r="296" spans="1:16" s="1" customFormat="1" ht="16.5" customHeight="1" outlineLevel="3">
      <c r="A296" s="14" t="s">
        <v>1</v>
      </c>
      <c r="B296" s="23">
        <v>1649.50538456</v>
      </c>
      <c r="C296" s="23">
        <v>983.39353969999991</v>
      </c>
      <c r="D296" s="23">
        <v>32.655611189999995</v>
      </c>
      <c r="E296" s="23">
        <v>21.859307090000001</v>
      </c>
      <c r="F296" s="12">
        <v>46.51032867</v>
      </c>
      <c r="G296" s="127"/>
      <c r="M296" s="36"/>
      <c r="N296" s="36"/>
      <c r="O296" s="36"/>
      <c r="P296" s="7"/>
    </row>
    <row r="297" spans="1:16" s="1" customFormat="1" ht="16.5" customHeight="1" outlineLevel="3">
      <c r="A297" s="15" t="s">
        <v>10</v>
      </c>
      <c r="B297" s="23">
        <v>252.65456512</v>
      </c>
      <c r="C297" s="23">
        <v>165.52647265000002</v>
      </c>
      <c r="D297" s="23">
        <v>0</v>
      </c>
      <c r="E297" s="23">
        <v>0</v>
      </c>
      <c r="F297" s="12">
        <v>1.5164243899999998</v>
      </c>
      <c r="M297" s="36"/>
      <c r="N297" s="36"/>
      <c r="O297" s="36"/>
      <c r="P297" s="7"/>
    </row>
    <row r="298" spans="1:16" s="1" customFormat="1" ht="16.5" customHeight="1" outlineLevel="3">
      <c r="A298" s="15" t="s">
        <v>11</v>
      </c>
      <c r="B298" s="12">
        <v>109.24424186999998</v>
      </c>
      <c r="C298" s="12">
        <v>63.128237590000005</v>
      </c>
      <c r="D298" s="12">
        <v>0</v>
      </c>
      <c r="E298" s="12">
        <v>7.0059836999999998</v>
      </c>
      <c r="F298" s="12">
        <v>6.0093836600000001</v>
      </c>
      <c r="O298" s="36"/>
      <c r="P298" s="7"/>
    </row>
    <row r="299" spans="1:16" s="7" customFormat="1" ht="16.5" customHeight="1" outlineLevel="3" thickBot="1">
      <c r="A299" s="25" t="s">
        <v>0</v>
      </c>
      <c r="B299" s="26">
        <f>SUM(B296:B298)</f>
        <v>2011.40419155</v>
      </c>
      <c r="C299" s="26">
        <f t="shared" ref="C299:E299" si="16">SUM(C296:C298)</f>
        <v>1212.04824994</v>
      </c>
      <c r="D299" s="26">
        <f t="shared" si="16"/>
        <v>32.655611189999995</v>
      </c>
      <c r="E299" s="26">
        <f t="shared" si="16"/>
        <v>28.865290790000003</v>
      </c>
      <c r="F299" s="27">
        <f>SUM(F296:F298)</f>
        <v>54.036136719999995</v>
      </c>
      <c r="G299" s="84"/>
    </row>
    <row r="300" spans="1:16" s="485" customFormat="1" ht="7.5" customHeight="1" outlineLevel="3" thickBot="1"/>
    <row r="301" spans="1:16" s="46" customFormat="1" ht="36.6" customHeight="1" outlineLevel="3" collapsed="1">
      <c r="A301" s="441" t="s">
        <v>126</v>
      </c>
      <c r="B301" s="441"/>
      <c r="C301" s="441"/>
      <c r="D301" s="441"/>
      <c r="E301" s="441"/>
      <c r="F301" s="441"/>
      <c r="G301" s="1"/>
      <c r="H301" s="115"/>
      <c r="I301" s="44"/>
      <c r="J301" s="44"/>
      <c r="K301" s="44"/>
      <c r="L301" s="45"/>
    </row>
    <row r="302" spans="1:16" s="469" customFormat="1" ht="12" customHeight="1" outlineLevel="2"/>
    <row r="303" spans="1:16" s="5" customFormat="1" ht="14.25" outlineLevel="2">
      <c r="A303" s="465" t="s">
        <v>74</v>
      </c>
      <c r="B303" s="465"/>
      <c r="C303" s="465"/>
      <c r="D303" s="465"/>
      <c r="E303" s="465"/>
      <c r="F303" s="465"/>
      <c r="G303" s="465"/>
      <c r="H303" s="465"/>
    </row>
    <row r="304" spans="1:16" s="1" customFormat="1" ht="12.6" customHeight="1" outlineLevel="2"/>
    <row r="305" s="1" customFormat="1" ht="12.6" customHeight="1" outlineLevel="2"/>
    <row r="306" s="1" customFormat="1" ht="12.6" customHeight="1" outlineLevel="2"/>
    <row r="307" s="1" customFormat="1" ht="12.6" customHeight="1" outlineLevel="2"/>
    <row r="308" s="1" customFormat="1" ht="12.6" customHeight="1" outlineLevel="2"/>
    <row r="309" s="1" customFormat="1" ht="12.6" customHeight="1" outlineLevel="2"/>
    <row r="310" s="1" customFormat="1" ht="12.6" customHeight="1" outlineLevel="2"/>
    <row r="311" s="1" customFormat="1" ht="12.6" customHeight="1" outlineLevel="2"/>
    <row r="312" s="1" customFormat="1" ht="12.6" customHeight="1" outlineLevel="2"/>
    <row r="313" s="1" customFormat="1" ht="12.6" customHeight="1" outlineLevel="2"/>
    <row r="314" s="1" customFormat="1" ht="12.6" customHeight="1" outlineLevel="2"/>
    <row r="315" s="1" customFormat="1" ht="12.6" customHeight="1" outlineLevel="2"/>
    <row r="316" s="1" customFormat="1" ht="12.6" customHeight="1" outlineLevel="2"/>
    <row r="317" s="1" customFormat="1" ht="12.6" customHeight="1" outlineLevel="2"/>
    <row r="318" s="1" customFormat="1" ht="12.6" customHeight="1" outlineLevel="2"/>
    <row r="319" s="1" customFormat="1" ht="12.6" customHeight="1" outlineLevel="2"/>
    <row r="320" s="1" customFormat="1" ht="12.6" customHeight="1" outlineLevel="2"/>
    <row r="321" s="1" customFormat="1" ht="12.6" customHeight="1" outlineLevel="2"/>
    <row r="322" s="1" customFormat="1" ht="12.6" customHeight="1" outlineLevel="2"/>
    <row r="323" s="1" customFormat="1" ht="12.6" customHeight="1" outlineLevel="2"/>
    <row r="324" s="1" customFormat="1" ht="12.6" customHeight="1" outlineLevel="2"/>
    <row r="325" s="1" customFormat="1" ht="12.6" customHeight="1" outlineLevel="2"/>
    <row r="326" s="1" customFormat="1" ht="12.6" customHeight="1" outlineLevel="2"/>
    <row r="327" s="1" customFormat="1" ht="12.6" customHeight="1" outlineLevel="2"/>
    <row r="328" s="1" customFormat="1" ht="12.6" customHeight="1" outlineLevel="2"/>
    <row r="329" s="1" customFormat="1" ht="12.6" customHeight="1" outlineLevel="2"/>
    <row r="330" s="1" customFormat="1" ht="12.6" customHeight="1" outlineLevel="2"/>
    <row r="331" s="1" customFormat="1" ht="12.6" customHeight="1" outlineLevel="2"/>
    <row r="332" s="1" customFormat="1" ht="12.6" customHeight="1" outlineLevel="2"/>
    <row r="333" s="1" customFormat="1" ht="12.6" customHeight="1" outlineLevel="2"/>
    <row r="334" s="1" customFormat="1" ht="12.6" customHeight="1" outlineLevel="2"/>
    <row r="335" s="1" customFormat="1" ht="12.6" customHeight="1" outlineLevel="2"/>
    <row r="336" s="426" customFormat="1" outlineLevel="2" collapsed="1"/>
    <row r="337" spans="1:15" s="440" customFormat="1" ht="21" customHeight="1" outlineLevel="1" thickBot="1">
      <c r="A337" s="440" t="s">
        <v>73</v>
      </c>
    </row>
    <row r="338" spans="1:15" s="5" customFormat="1" ht="29.45" customHeight="1" outlineLevel="2" thickBot="1">
      <c r="A338" s="9" t="s">
        <v>17</v>
      </c>
      <c r="B338" s="10" t="s">
        <v>5</v>
      </c>
      <c r="C338" s="10" t="s">
        <v>8</v>
      </c>
      <c r="D338" s="10" t="s">
        <v>6</v>
      </c>
      <c r="E338" s="10" t="s">
        <v>3</v>
      </c>
      <c r="F338" s="11" t="s">
        <v>2</v>
      </c>
      <c r="G338" s="11" t="s">
        <v>18</v>
      </c>
      <c r="H338" s="3" t="s">
        <v>24</v>
      </c>
    </row>
    <row r="339" spans="1:15" s="39" customFormat="1" ht="18" customHeight="1" outlineLevel="2">
      <c r="A339" s="405">
        <v>44196</v>
      </c>
      <c r="B339" s="23">
        <v>2050.2280909879</v>
      </c>
      <c r="C339" s="23">
        <v>1366.3124871600003</v>
      </c>
      <c r="D339" s="23">
        <v>11.008866370000002</v>
      </c>
      <c r="E339" s="23">
        <v>87.026888790000001</v>
      </c>
      <c r="F339" s="12">
        <v>15.358027809999999</v>
      </c>
      <c r="G339" s="30">
        <v>3529.9343611179002</v>
      </c>
      <c r="H339" s="406"/>
      <c r="J339" s="406"/>
      <c r="K339" s="406"/>
      <c r="L339" s="406"/>
      <c r="M339" s="406"/>
      <c r="N339" s="406"/>
      <c r="O339" s="407"/>
    </row>
    <row r="340" spans="1:15" s="39" customFormat="1" ht="18" customHeight="1" outlineLevel="2">
      <c r="A340" s="38">
        <v>44561</v>
      </c>
      <c r="B340" s="23">
        <v>2409.1214732799999</v>
      </c>
      <c r="C340" s="23">
        <v>1290.1217741400001</v>
      </c>
      <c r="D340" s="23">
        <v>10.949255990000001</v>
      </c>
      <c r="E340" s="23">
        <v>108.69840579000001</v>
      </c>
      <c r="F340" s="12">
        <v>55.846833480000001</v>
      </c>
      <c r="G340" s="30">
        <v>3874.7377426799999</v>
      </c>
      <c r="H340" s="406"/>
      <c r="J340" s="406"/>
      <c r="K340" s="406"/>
      <c r="L340" s="406"/>
      <c r="M340" s="406"/>
      <c r="N340" s="406"/>
      <c r="O340" s="407"/>
    </row>
    <row r="341" spans="1:15" s="5" customFormat="1" ht="18" customHeight="1" outlineLevel="2">
      <c r="A341" s="38">
        <v>44926</v>
      </c>
      <c r="B341" s="410">
        <v>2294.7453045400002</v>
      </c>
      <c r="C341" s="410">
        <v>1666.3897802700001</v>
      </c>
      <c r="D341" s="410">
        <v>14.7302781</v>
      </c>
      <c r="E341" s="410">
        <v>108.94872979</v>
      </c>
      <c r="F341" s="410">
        <v>61.380845980000004</v>
      </c>
      <c r="G341" s="83">
        <v>4146.1949386799997</v>
      </c>
      <c r="H341" s="408"/>
      <c r="I341" s="408"/>
      <c r="J341" s="402"/>
      <c r="K341" s="402"/>
      <c r="L341" s="402"/>
      <c r="M341" s="408"/>
      <c r="N341" s="406"/>
      <c r="O341" s="409"/>
    </row>
    <row r="342" spans="1:15" s="5" customFormat="1" ht="18" customHeight="1" outlineLevel="2">
      <c r="A342" s="38">
        <v>45291</v>
      </c>
      <c r="B342" s="23">
        <v>2653.2480965299992</v>
      </c>
      <c r="C342" s="23">
        <v>2103.2770001299996</v>
      </c>
      <c r="D342" s="23">
        <v>23.364249210000001</v>
      </c>
      <c r="E342" s="23">
        <v>40.555244789999996</v>
      </c>
      <c r="F342" s="12">
        <v>69.37062010999999</v>
      </c>
      <c r="G342" s="30">
        <v>4889.8152107699989</v>
      </c>
      <c r="H342" s="402"/>
      <c r="I342" s="402"/>
      <c r="J342" s="133"/>
      <c r="K342" s="133"/>
      <c r="L342" s="133"/>
      <c r="M342" s="133"/>
      <c r="N342" s="403"/>
      <c r="O342" s="404"/>
    </row>
    <row r="343" spans="1:15" s="5" customFormat="1" ht="18" customHeight="1" outlineLevel="2">
      <c r="A343" s="38">
        <v>45657</v>
      </c>
      <c r="B343" s="23">
        <v>3218.3181915499999</v>
      </c>
      <c r="C343" s="23">
        <v>2400.7302499400002</v>
      </c>
      <c r="D343" s="23">
        <v>32.655611189999995</v>
      </c>
      <c r="E343" s="23">
        <v>28.865290790000003</v>
      </c>
      <c r="F343" s="12">
        <v>54.036136719999995</v>
      </c>
      <c r="G343" s="30">
        <v>5734.60548019</v>
      </c>
      <c r="H343" s="134"/>
      <c r="I343" s="134"/>
      <c r="J343" s="133"/>
      <c r="K343" s="133"/>
      <c r="L343" s="133"/>
      <c r="M343" s="133"/>
      <c r="N343" s="126"/>
      <c r="O343" s="124"/>
    </row>
    <row r="344" spans="1:15" s="5" customFormat="1" ht="18" hidden="1" customHeight="1" outlineLevel="3">
      <c r="A344" s="287">
        <v>45747</v>
      </c>
      <c r="B344" s="288">
        <v>3327.5051329200001</v>
      </c>
      <c r="C344" s="288">
        <v>2482.5946051399997</v>
      </c>
      <c r="D344" s="288">
        <v>37.834680380000002</v>
      </c>
      <c r="E344" s="288">
        <v>29.08856479</v>
      </c>
      <c r="F344" s="289">
        <v>63.295857150000003</v>
      </c>
      <c r="G344" s="290">
        <v>5940.3188403800004</v>
      </c>
      <c r="H344" s="291"/>
      <c r="I344" s="291"/>
      <c r="J344" s="292"/>
      <c r="K344" s="292"/>
      <c r="L344" s="292"/>
      <c r="M344" s="292"/>
      <c r="N344" s="293"/>
      <c r="O344" s="294"/>
    </row>
    <row r="345" spans="1:15" s="5" customFormat="1" ht="18" hidden="1" customHeight="1" outlineLevel="3">
      <c r="A345" s="287">
        <v>45838</v>
      </c>
      <c r="B345" s="288">
        <v>3409.8903699400003</v>
      </c>
      <c r="C345" s="288">
        <v>2652.66513588</v>
      </c>
      <c r="D345" s="288">
        <v>40.486536879999996</v>
      </c>
      <c r="E345" s="288">
        <v>29.065290789999999</v>
      </c>
      <c r="F345" s="289">
        <v>49.659757700000007</v>
      </c>
      <c r="G345" s="290">
        <v>6181.7670911900013</v>
      </c>
      <c r="H345" s="291"/>
      <c r="I345" s="291"/>
      <c r="J345" s="292"/>
      <c r="K345" s="292"/>
      <c r="L345" s="292"/>
      <c r="M345" s="292"/>
      <c r="N345" s="293"/>
      <c r="O345" s="294"/>
    </row>
    <row r="346" spans="1:15" s="5" customFormat="1" ht="18" customHeight="1" outlineLevel="2" collapsed="1">
      <c r="A346" s="287">
        <v>45930</v>
      </c>
      <c r="B346" s="288">
        <v>3612.4162324600006</v>
      </c>
      <c r="C346" s="288">
        <v>2691.2607531599997</v>
      </c>
      <c r="D346" s="288">
        <v>46.877054109999989</v>
      </c>
      <c r="E346" s="288">
        <v>29.065290789999999</v>
      </c>
      <c r="F346" s="289">
        <v>54.811476639999995</v>
      </c>
      <c r="G346" s="290">
        <v>6434.4308071600017</v>
      </c>
      <c r="M346" s="292"/>
      <c r="N346" s="293"/>
      <c r="O346" s="294"/>
    </row>
    <row r="347" spans="1:15" s="5" customFormat="1" ht="18" customHeight="1" outlineLevel="2" thickBot="1">
      <c r="A347" s="34">
        <v>46022</v>
      </c>
      <c r="B347" s="364">
        <v>3871.7852616499999</v>
      </c>
      <c r="C347" s="364">
        <v>2717.3371669899998</v>
      </c>
      <c r="D347" s="364">
        <v>55.252209989999997</v>
      </c>
      <c r="E347" s="364">
        <v>29.169985789999998</v>
      </c>
      <c r="F347" s="364">
        <v>51.42328762999999</v>
      </c>
      <c r="G347" s="83">
        <f>SUM(B347:F347)</f>
        <v>6724.9679120499995</v>
      </c>
      <c r="H347" s="291">
        <f>B347/B346-1</f>
        <v>7.1799320039422243E-2</v>
      </c>
      <c r="I347" s="291">
        <f>C347/C346-1</f>
        <v>9.6892929454650556E-3</v>
      </c>
      <c r="J347" s="291">
        <f>D347/D346-1</f>
        <v>0.1786621629496421</v>
      </c>
      <c r="K347" s="291">
        <f>E347/E346-1</f>
        <v>3.6020627062165467E-3</v>
      </c>
      <c r="L347" s="291">
        <f>F347/F346-1</f>
        <v>-6.1815320763086157E-2</v>
      </c>
      <c r="M347" s="134" t="s">
        <v>134</v>
      </c>
      <c r="N347" s="86"/>
      <c r="O347" s="67"/>
    </row>
    <row r="348" spans="1:15" s="46" customFormat="1" outlineLevel="2">
      <c r="A348" s="441" t="s">
        <v>80</v>
      </c>
      <c r="B348" s="441"/>
      <c r="C348" s="441"/>
      <c r="D348" s="441"/>
      <c r="E348" s="441"/>
      <c r="F348" s="441"/>
      <c r="G348" s="441"/>
      <c r="H348" s="135">
        <f>B347/B343-1</f>
        <v>0.20304613503280677</v>
      </c>
      <c r="I348" s="135">
        <f>C347/C343-1</f>
        <v>0.13187942171258604</v>
      </c>
      <c r="J348" s="135">
        <f>D347/D343-1</f>
        <v>0.69196680069854799</v>
      </c>
      <c r="K348" s="135">
        <f>E347/E343-1</f>
        <v>1.0555757162354684E-2</v>
      </c>
      <c r="L348" s="135">
        <f>F347/F343-1</f>
        <v>-4.8353736010756099E-2</v>
      </c>
      <c r="M348" s="135" t="s">
        <v>105</v>
      </c>
    </row>
    <row r="349" spans="1:15" s="5" customFormat="1" ht="15" customHeight="1" outlineLevel="2">
      <c r="A349" s="8"/>
      <c r="B349" s="8"/>
      <c r="C349" s="8"/>
      <c r="D349" s="8"/>
      <c r="E349" s="8"/>
      <c r="F349" s="8"/>
      <c r="G349" s="8"/>
      <c r="H349" s="8"/>
      <c r="J349" s="39"/>
    </row>
    <row r="350" spans="1:15" s="5" customFormat="1" ht="15" customHeight="1" outlineLevel="2">
      <c r="A350" s="8"/>
      <c r="B350" s="8"/>
      <c r="C350" s="8"/>
      <c r="D350" s="8"/>
      <c r="E350" s="8"/>
      <c r="F350" s="8"/>
      <c r="G350" s="8"/>
      <c r="H350" s="8"/>
      <c r="L350" s="40"/>
    </row>
    <row r="351" spans="1:15" s="5" customFormat="1" ht="15" customHeight="1" outlineLevel="2">
      <c r="A351" s="8"/>
      <c r="B351" s="8"/>
      <c r="C351" s="8"/>
      <c r="D351" s="8"/>
      <c r="E351" s="8"/>
      <c r="F351" s="8"/>
      <c r="G351" s="8"/>
      <c r="H351" s="8"/>
      <c r="L351" s="40"/>
    </row>
    <row r="352" spans="1:15" s="5" customFormat="1" ht="15" customHeight="1" outlineLevel="2">
      <c r="A352" s="8"/>
      <c r="B352" s="8"/>
      <c r="C352" s="8"/>
      <c r="D352" s="8"/>
      <c r="E352" s="8"/>
      <c r="F352" s="8"/>
      <c r="G352" s="8"/>
      <c r="H352" s="8"/>
    </row>
    <row r="353" spans="1:8" s="5" customFormat="1" ht="15" customHeight="1" outlineLevel="2">
      <c r="A353" s="8"/>
      <c r="B353" s="8"/>
      <c r="C353" s="8"/>
      <c r="D353" s="8"/>
      <c r="E353" s="8"/>
      <c r="F353" s="8"/>
      <c r="G353" s="8"/>
      <c r="H353" s="8"/>
    </row>
    <row r="354" spans="1:8" s="5" customFormat="1" ht="15" customHeight="1" outlineLevel="2">
      <c r="A354" s="8"/>
      <c r="B354" s="8"/>
      <c r="C354" s="8"/>
      <c r="D354" s="8"/>
      <c r="E354" s="8"/>
      <c r="F354" s="8"/>
      <c r="G354" s="8"/>
      <c r="H354" s="8"/>
    </row>
    <row r="355" spans="1:8" s="5" customFormat="1" ht="15" customHeight="1" outlineLevel="2">
      <c r="A355" s="8"/>
      <c r="B355" s="8"/>
      <c r="C355" s="8"/>
      <c r="D355" s="8"/>
      <c r="E355" s="8"/>
      <c r="F355" s="8"/>
      <c r="G355" s="8"/>
      <c r="H355" s="8"/>
    </row>
    <row r="356" spans="1:8" s="5" customFormat="1" ht="15" customHeight="1" outlineLevel="2">
      <c r="A356" s="8"/>
      <c r="B356" s="8"/>
      <c r="C356" s="8"/>
      <c r="D356" s="8"/>
      <c r="E356" s="8"/>
      <c r="F356" s="8"/>
      <c r="G356" s="8"/>
      <c r="H356" s="8"/>
    </row>
    <row r="357" spans="1:8" s="5" customFormat="1" ht="15" customHeight="1" outlineLevel="2">
      <c r="A357" s="8"/>
      <c r="B357" s="8"/>
      <c r="C357" s="8"/>
      <c r="D357" s="8"/>
      <c r="E357" s="8"/>
      <c r="F357" s="8"/>
      <c r="G357" s="8"/>
      <c r="H357" s="8"/>
    </row>
    <row r="358" spans="1:8" s="5" customFormat="1" ht="15" customHeight="1" outlineLevel="2">
      <c r="A358" s="8"/>
      <c r="B358" s="8"/>
      <c r="C358" s="8"/>
      <c r="D358" s="8"/>
      <c r="E358" s="8"/>
      <c r="F358" s="8"/>
      <c r="G358" s="8"/>
      <c r="H358" s="8"/>
    </row>
    <row r="359" spans="1:8" s="5" customFormat="1" ht="15" customHeight="1" outlineLevel="2">
      <c r="A359" s="8"/>
      <c r="B359" s="8"/>
      <c r="C359" s="8"/>
      <c r="D359" s="8"/>
      <c r="E359" s="8"/>
      <c r="F359" s="8"/>
      <c r="G359" s="8"/>
      <c r="H359" s="8"/>
    </row>
    <row r="360" spans="1:8" s="5" customFormat="1" ht="15" customHeight="1" outlineLevel="2">
      <c r="A360" s="8"/>
      <c r="B360" s="8"/>
      <c r="C360" s="8"/>
      <c r="D360" s="8"/>
      <c r="E360" s="8"/>
      <c r="F360" s="8"/>
      <c r="G360" s="8"/>
      <c r="H360" s="8"/>
    </row>
    <row r="361" spans="1:8" s="5" customFormat="1" ht="15" customHeight="1" outlineLevel="2">
      <c r="A361" s="8"/>
      <c r="B361" s="8"/>
      <c r="C361" s="8"/>
      <c r="D361" s="8"/>
      <c r="E361" s="8"/>
      <c r="F361" s="8"/>
      <c r="G361" s="8"/>
      <c r="H361" s="8"/>
    </row>
    <row r="362" spans="1:8" s="5" customFormat="1" ht="15" customHeight="1" outlineLevel="2">
      <c r="A362" s="8"/>
      <c r="B362" s="8"/>
      <c r="C362" s="8"/>
      <c r="D362" s="8"/>
      <c r="E362" s="8"/>
      <c r="F362" s="8"/>
      <c r="G362" s="8"/>
      <c r="H362" s="8"/>
    </row>
    <row r="363" spans="1:8" s="5" customFormat="1" ht="15" customHeight="1" outlineLevel="2">
      <c r="A363" s="8"/>
      <c r="B363" s="8"/>
      <c r="C363" s="8"/>
      <c r="D363" s="8"/>
      <c r="E363" s="8"/>
      <c r="F363" s="8"/>
      <c r="G363" s="8"/>
      <c r="H363" s="8"/>
    </row>
    <row r="364" spans="1:8" s="5" customFormat="1" ht="15" customHeight="1" outlineLevel="2">
      <c r="A364" s="8"/>
      <c r="B364" s="8"/>
      <c r="C364" s="8"/>
      <c r="D364" s="8"/>
      <c r="E364" s="8"/>
      <c r="F364" s="8"/>
      <c r="G364" s="8"/>
      <c r="H364" s="8"/>
    </row>
    <row r="365" spans="1:8" s="5" customFormat="1" ht="15" customHeight="1" outlineLevel="2">
      <c r="A365" s="8"/>
      <c r="B365" s="8"/>
      <c r="C365" s="8"/>
      <c r="D365" s="8"/>
      <c r="E365" s="8"/>
      <c r="F365" s="8"/>
      <c r="G365" s="8"/>
      <c r="H365" s="8"/>
    </row>
    <row r="366" spans="1:8" s="5" customFormat="1" ht="15" customHeight="1" outlineLevel="2">
      <c r="A366" s="8"/>
      <c r="B366" s="8"/>
      <c r="C366" s="8"/>
      <c r="D366" s="8"/>
      <c r="E366" s="8"/>
      <c r="F366" s="8"/>
      <c r="G366" s="8"/>
      <c r="H366" s="8"/>
    </row>
    <row r="367" spans="1:8" s="5" customFormat="1" ht="15" customHeight="1" outlineLevel="2">
      <c r="A367" s="8"/>
      <c r="B367" s="8"/>
      <c r="C367" s="8"/>
      <c r="D367" s="8"/>
      <c r="E367" s="8"/>
      <c r="F367" s="8"/>
      <c r="G367" s="8"/>
      <c r="H367" s="8"/>
    </row>
    <row r="368" spans="1:8" s="5" customFormat="1" ht="15" customHeight="1" outlineLevel="2">
      <c r="A368" s="8"/>
      <c r="B368" s="8"/>
      <c r="C368" s="8"/>
      <c r="D368" s="8"/>
      <c r="E368" s="8"/>
      <c r="F368" s="8"/>
      <c r="G368" s="8"/>
      <c r="H368" s="8"/>
    </row>
    <row r="369" spans="1:12" s="5" customFormat="1" ht="15" customHeight="1" outlineLevel="2">
      <c r="A369" s="8"/>
      <c r="B369" s="8"/>
      <c r="C369" s="8"/>
      <c r="D369" s="8"/>
      <c r="E369" s="8"/>
      <c r="F369" s="8"/>
      <c r="G369" s="8"/>
      <c r="H369" s="8"/>
    </row>
    <row r="370" spans="1:12" s="5" customFormat="1" ht="15" customHeight="1" outlineLevel="2">
      <c r="A370" s="8"/>
      <c r="B370" s="8"/>
      <c r="C370" s="8"/>
      <c r="D370" s="8"/>
      <c r="E370" s="8"/>
      <c r="F370" s="8"/>
      <c r="G370" s="8"/>
      <c r="H370" s="8"/>
    </row>
    <row r="371" spans="1:12" s="5" customFormat="1" ht="15" customHeight="1" outlineLevel="2">
      <c r="A371" s="8"/>
      <c r="B371" s="8"/>
      <c r="C371" s="8"/>
      <c r="D371" s="8"/>
      <c r="E371" s="8"/>
      <c r="F371" s="8"/>
      <c r="G371" s="8"/>
      <c r="H371" s="8"/>
    </row>
    <row r="372" spans="1:12" s="5" customFormat="1" ht="15" customHeight="1" outlineLevel="2">
      <c r="A372" s="8"/>
      <c r="B372" s="8"/>
      <c r="C372" s="8"/>
      <c r="D372" s="8"/>
      <c r="E372" s="8"/>
      <c r="F372" s="8"/>
      <c r="G372" s="8"/>
      <c r="H372" s="8"/>
    </row>
    <row r="373" spans="1:12" s="5" customFormat="1" ht="15" customHeight="1" outlineLevel="2">
      <c r="A373" s="8"/>
      <c r="B373" s="8"/>
      <c r="C373" s="8"/>
      <c r="D373" s="8"/>
      <c r="E373" s="8"/>
      <c r="F373" s="8"/>
      <c r="G373" s="8"/>
      <c r="H373" s="8"/>
    </row>
    <row r="374" spans="1:12" s="5" customFormat="1" ht="15" customHeight="1" outlineLevel="2">
      <c r="A374" s="8"/>
      <c r="B374" s="8"/>
      <c r="C374" s="8"/>
      <c r="D374" s="8"/>
      <c r="E374" s="8"/>
      <c r="F374" s="8"/>
      <c r="G374" s="8"/>
      <c r="H374" s="8"/>
    </row>
    <row r="375" spans="1:12" s="472" customFormat="1" ht="15" customHeight="1" outlineLevel="2" collapsed="1"/>
    <row r="376" spans="1:12" s="450" customFormat="1" ht="24.75" customHeight="1" outlineLevel="1" thickBot="1">
      <c r="A376" s="450" t="s">
        <v>127</v>
      </c>
    </row>
    <row r="377" spans="1:12" s="1" customFormat="1" ht="18.600000000000001" customHeight="1" outlineLevel="2">
      <c r="A377" s="428" t="s">
        <v>13</v>
      </c>
      <c r="B377" s="446" t="s">
        <v>1</v>
      </c>
      <c r="C377" s="446" t="s">
        <v>10</v>
      </c>
      <c r="D377" s="446" t="s">
        <v>11</v>
      </c>
      <c r="E377" s="430" t="s">
        <v>19</v>
      </c>
      <c r="F377" s="448" t="s">
        <v>20</v>
      </c>
      <c r="G377" s="3" t="s">
        <v>24</v>
      </c>
      <c r="H377" s="470" t="s">
        <v>128</v>
      </c>
      <c r="I377" s="471"/>
      <c r="J377" s="445" t="s">
        <v>105</v>
      </c>
      <c r="K377" s="445"/>
    </row>
    <row r="378" spans="1:12" s="1" customFormat="1" ht="36" customHeight="1" outlineLevel="2" thickBot="1">
      <c r="A378" s="429"/>
      <c r="B378" s="447"/>
      <c r="C378" s="447"/>
      <c r="D378" s="447"/>
      <c r="E378" s="431"/>
      <c r="F378" s="449"/>
      <c r="G378" s="3"/>
      <c r="H378" s="299" t="s">
        <v>19</v>
      </c>
      <c r="I378" s="300" t="s">
        <v>20</v>
      </c>
      <c r="J378" s="298" t="s">
        <v>19</v>
      </c>
      <c r="K378" s="298" t="s">
        <v>20</v>
      </c>
    </row>
    <row r="379" spans="1:12" s="1" customFormat="1" ht="18" customHeight="1" outlineLevel="2">
      <c r="A379" s="14" t="s">
        <v>8</v>
      </c>
      <c r="B379" s="355">
        <v>1085.4081767999999</v>
      </c>
      <c r="C379" s="355">
        <v>175.37225297000001</v>
      </c>
      <c r="D379" s="356">
        <v>57.914737219999999</v>
      </c>
      <c r="E379" s="357">
        <v>1318.69516699</v>
      </c>
      <c r="F379" s="358">
        <v>2717.3371669899998</v>
      </c>
      <c r="G379" s="42"/>
      <c r="H379" s="310">
        <f>E379/'[12]Адміністрування НПФ'!E371-1</f>
        <v>-3.3368294345129557E-2</v>
      </c>
      <c r="I379" s="311">
        <f>F379/'[12]Адміністрування НПФ'!F371-1</f>
        <v>9.6892929454650556E-3</v>
      </c>
      <c r="J379" s="312">
        <f>E379/'[13]Адміністрування НПФ'!E328-1</f>
        <v>8.7989002958652307E-2</v>
      </c>
      <c r="K379" s="312">
        <f>F379/'[13]Адміністрування НПФ'!F328-1</f>
        <v>0.13187942171258604</v>
      </c>
      <c r="L379" s="43"/>
    </row>
    <row r="380" spans="1:12" s="1" customFormat="1" ht="18" customHeight="1" outlineLevel="2">
      <c r="A380" s="15" t="s">
        <v>6</v>
      </c>
      <c r="B380" s="23">
        <v>55.252209989999997</v>
      </c>
      <c r="C380" s="365">
        <v>0</v>
      </c>
      <c r="D380" s="366">
        <v>0</v>
      </c>
      <c r="E380" s="359">
        <v>55.252209989999997</v>
      </c>
      <c r="F380" s="360">
        <v>55.252209989999997</v>
      </c>
      <c r="G380" s="367"/>
      <c r="H380" s="310">
        <f>E380/'[12]Адміністрування НПФ'!E372-1</f>
        <v>0.1786621629496421</v>
      </c>
      <c r="I380" s="311">
        <f>F380/'[12]Адміністрування НПФ'!F372-1</f>
        <v>0.1786621629496421</v>
      </c>
      <c r="J380" s="312">
        <f>E380/'[13]Адміністрування НПФ'!E329-1</f>
        <v>0.69196680069854799</v>
      </c>
      <c r="K380" s="312">
        <f>F380/'[13]Адміністрування НПФ'!F329-1</f>
        <v>0.69196680069854799</v>
      </c>
      <c r="L380" s="43"/>
    </row>
    <row r="381" spans="1:12" s="1" customFormat="1" ht="18" customHeight="1" outlineLevel="2">
      <c r="A381" s="14" t="s">
        <v>3</v>
      </c>
      <c r="B381" s="23">
        <v>22.16400209</v>
      </c>
      <c r="C381" s="365">
        <v>0</v>
      </c>
      <c r="D381" s="12">
        <v>7.0059836999999998</v>
      </c>
      <c r="E381" s="359">
        <v>29.169985789999998</v>
      </c>
      <c r="F381" s="360">
        <v>29.169985789999998</v>
      </c>
      <c r="G381" s="151"/>
      <c r="H381" s="310">
        <f>E381/'[12]Адміністрування НПФ'!E373-1</f>
        <v>3.6020627062165467E-3</v>
      </c>
      <c r="I381" s="311">
        <f>F381/'[12]Адміністрування НПФ'!F373-1</f>
        <v>3.6020627062165467E-3</v>
      </c>
      <c r="J381" s="312">
        <f>E381/'[13]Адміністрування НПФ'!E330-1</f>
        <v>1.0555757162354684E-2</v>
      </c>
      <c r="K381" s="312">
        <f>F381/'[13]Адміністрування НПФ'!F330-1</f>
        <v>1.0555757162354684E-2</v>
      </c>
      <c r="L381" s="43"/>
    </row>
    <row r="382" spans="1:12" s="1" customFormat="1" ht="18" customHeight="1" outlineLevel="2">
      <c r="A382" s="31" t="s">
        <v>2</v>
      </c>
      <c r="B382" s="12">
        <v>42.239112659999989</v>
      </c>
      <c r="C382" s="12">
        <v>2.1127846200000002</v>
      </c>
      <c r="D382" s="12">
        <v>6.9273903500000005</v>
      </c>
      <c r="E382" s="30">
        <v>51.279287629999992</v>
      </c>
      <c r="F382" s="360">
        <v>51.42328762999999</v>
      </c>
      <c r="G382" s="42"/>
      <c r="H382" s="310">
        <f>E382/'[12]Адміністрування НПФ'!E374-1</f>
        <v>-6.4442507783530556E-2</v>
      </c>
      <c r="I382" s="311">
        <f>F382/'[12]Адміністрування НПФ'!F374-1</f>
        <v>-6.1815320763086157E-2</v>
      </c>
      <c r="J382" s="312">
        <f>E382/'[13]Адміністрування НПФ'!E331-1</f>
        <v>-5.1018619341445803E-2</v>
      </c>
      <c r="K382" s="312">
        <f>F382/'[13]Адміністрування НПФ'!F331-1</f>
        <v>-4.8353736010756099E-2</v>
      </c>
      <c r="L382" s="43"/>
    </row>
    <row r="383" spans="1:12" s="1" customFormat="1" ht="18" customHeight="1" outlineLevel="2">
      <c r="A383" s="32" t="s">
        <v>4</v>
      </c>
      <c r="B383" s="361">
        <v>55.512066439999998</v>
      </c>
      <c r="C383" s="365">
        <v>0</v>
      </c>
      <c r="D383" s="361">
        <v>4.2637999999999998</v>
      </c>
      <c r="E383" s="362">
        <v>59.775866440000001</v>
      </c>
      <c r="F383" s="363">
        <v>70.398866440000006</v>
      </c>
      <c r="G383" s="367"/>
      <c r="H383" s="310">
        <f>E383/'[12]Адміністрування НПФ'!E375-1</f>
        <v>7.7863412903360629E-2</v>
      </c>
      <c r="I383" s="311">
        <f>F383/'[12]Адміністрування НПФ'!F375-1</f>
        <v>6.3543658647685186E-2</v>
      </c>
      <c r="J383" s="312">
        <f>E383/'[13]Адміністрування НПФ'!E332-1</f>
        <v>0.24523432742607221</v>
      </c>
      <c r="K383" s="312">
        <f>F383/'[13]Адміністрування НПФ'!F332-1</f>
        <v>0.19850891336714493</v>
      </c>
    </row>
    <row r="384" spans="1:12" s="1" customFormat="1" ht="18" customHeight="1" outlineLevel="2">
      <c r="A384" s="15" t="s">
        <v>78</v>
      </c>
      <c r="B384" s="23">
        <v>432.96856147000017</v>
      </c>
      <c r="C384" s="23">
        <v>43.119650999999998</v>
      </c>
      <c r="D384" s="23">
        <v>23.552663540000001</v>
      </c>
      <c r="E384" s="359">
        <v>499.64087601000017</v>
      </c>
      <c r="F384" s="360">
        <v>499.64087601000017</v>
      </c>
      <c r="G384" s="42"/>
      <c r="H384" s="310">
        <f>E384/'[12]Адміністрування НПФ'!E376-1</f>
        <v>0.31006964831589445</v>
      </c>
      <c r="I384" s="311">
        <f>F384/'[12]Адміністрування НПФ'!F376-1</f>
        <v>0.31006964831589445</v>
      </c>
      <c r="J384" s="312">
        <f>E384/'[13]Адміністрування НПФ'!E333-1</f>
        <v>0.72570669073746519</v>
      </c>
      <c r="K384" s="312">
        <f>F384/'[13]Адміністрування НПФ'!F333-1</f>
        <v>0.72570669073746519</v>
      </c>
    </row>
    <row r="385" spans="1:11" s="1" customFormat="1" ht="18" customHeight="1" outlineLevel="2">
      <c r="A385" s="15" t="s">
        <v>103</v>
      </c>
      <c r="B385" s="365">
        <v>0</v>
      </c>
      <c r="C385" s="365">
        <v>0</v>
      </c>
      <c r="D385" s="365">
        <v>0</v>
      </c>
      <c r="E385" s="374">
        <v>0</v>
      </c>
      <c r="F385" s="375">
        <v>0</v>
      </c>
      <c r="G385" s="125"/>
      <c r="H385" s="411" t="s">
        <v>129</v>
      </c>
      <c r="I385" s="412" t="s">
        <v>129</v>
      </c>
      <c r="J385" s="312">
        <f>E385/'[13]Адміністрування НПФ'!E334-1</f>
        <v>-1</v>
      </c>
      <c r="K385" s="312">
        <f>F385/'[13]Адміністрування НПФ'!F334-1</f>
        <v>-1</v>
      </c>
    </row>
    <row r="386" spans="1:11" s="1" customFormat="1" ht="30" customHeight="1" outlineLevel="2">
      <c r="A386" s="15" t="s">
        <v>15</v>
      </c>
      <c r="B386" s="23">
        <v>1619.0715989099999</v>
      </c>
      <c r="C386" s="23">
        <v>221.48246829999991</v>
      </c>
      <c r="D386" s="23">
        <v>99.164451990000046</v>
      </c>
      <c r="E386" s="359">
        <v>1939.7185191999999</v>
      </c>
      <c r="F386" s="360">
        <v>3301.7455191999998</v>
      </c>
      <c r="G386" s="42"/>
      <c r="H386" s="310">
        <f>E386/'[12]Адміністрування НПФ'!E378-1</f>
        <v>5.7064707495851241E-2</v>
      </c>
      <c r="I386" s="311">
        <f>F386/'[12]Адміністрування НПФ'!F378-1</f>
        <v>4.32587619752276E-2</v>
      </c>
      <c r="J386" s="312">
        <f>E386/'[13]Адміністрування НПФ'!E335-1</f>
        <v>0.17368598454378703</v>
      </c>
      <c r="K386" s="312">
        <f>F386/'[13]Адміністрування НПФ'!F335-1</f>
        <v>0.15897425678426136</v>
      </c>
    </row>
    <row r="387" spans="1:11" s="1" customFormat="1" ht="18" customHeight="1" outlineLevel="2" thickBot="1">
      <c r="A387" s="16" t="s">
        <v>5</v>
      </c>
      <c r="B387" s="37">
        <f>SUM(B383:B386)</f>
        <v>2107.5522268200002</v>
      </c>
      <c r="C387" s="37">
        <f>SUM(C383:C386)</f>
        <v>264.60211929999991</v>
      </c>
      <c r="D387" s="37">
        <f>SUM(D383:D386)</f>
        <v>126.98091553000005</v>
      </c>
      <c r="E387" s="26">
        <f t="shared" ref="E387" si="17">SUM(B387:D387)</f>
        <v>2499.1352616499998</v>
      </c>
      <c r="F387" s="27">
        <f>SUM(F383:F386)</f>
        <v>3871.7852616499999</v>
      </c>
      <c r="G387" s="43"/>
      <c r="H387" s="310">
        <f>E387/'[12]Адміністрування НПФ'!E379-1</f>
        <v>0.10004547222301019</v>
      </c>
      <c r="I387" s="311">
        <f>F387/'[12]Адміністрування НПФ'!F379-1</f>
        <v>7.1799320039422243E-2</v>
      </c>
      <c r="J387" s="312">
        <f>E387/'[13]Адміністрування НПФ'!E336-1</f>
        <v>0.24248287447594086</v>
      </c>
      <c r="K387" s="312">
        <f>F387/'[13]Адміністрування НПФ'!F336-1</f>
        <v>0.20304613503280677</v>
      </c>
    </row>
    <row r="388" spans="1:11" s="1" customFormat="1" ht="18" customHeight="1" outlineLevel="3">
      <c r="A388" s="3" t="s">
        <v>21</v>
      </c>
      <c r="B388" s="6">
        <f>B387/B389</f>
        <v>0.63621995415188137</v>
      </c>
      <c r="C388" s="6">
        <f>C387/C389</f>
        <v>0.5985293062151501</v>
      </c>
      <c r="D388" s="6">
        <f>D387/D389</f>
        <v>0.63864375123521966</v>
      </c>
      <c r="E388" s="6">
        <f>E387/E389</f>
        <v>0.63212725159315564</v>
      </c>
      <c r="F388" s="6">
        <f>F387/F389</f>
        <v>0.57573289750757306</v>
      </c>
      <c r="H388" s="313">
        <f>E388/'[12]Адміністрування НПФ'!E380-1</f>
        <v>4.809344293537654E-2</v>
      </c>
      <c r="I388" s="314">
        <f>F388/'[12]Адміністрування НПФ'!F380-1</f>
        <v>2.5494642375555099E-2</v>
      </c>
      <c r="J388" s="315">
        <f>E388/'[13]Адміністрування НПФ'!E337-1</f>
        <v>4.9355914948896462E-2</v>
      </c>
      <c r="K388" s="315">
        <f>F388/'[13]Адміністрування НПФ'!F337-1</f>
        <v>2.5877751255690917E-2</v>
      </c>
    </row>
    <row r="389" spans="1:11" s="1" customFormat="1" ht="18" customHeight="1" outlineLevel="2" thickBot="1">
      <c r="A389" s="33" t="s">
        <v>18</v>
      </c>
      <c r="B389" s="35">
        <f>SUM(B379:B386)</f>
        <v>3312.6157283599996</v>
      </c>
      <c r="C389" s="35">
        <f>SUM(C379:C386)</f>
        <v>442.08715688999996</v>
      </c>
      <c r="D389" s="35">
        <f>SUM(D379:D386)</f>
        <v>198.82902680000004</v>
      </c>
      <c r="E389" s="35">
        <f>SUM(B389:D389)</f>
        <v>3953.5319120499998</v>
      </c>
      <c r="F389" s="13">
        <f>SUM(F379:F386)</f>
        <v>6724.9679120499995</v>
      </c>
      <c r="G389" s="116"/>
      <c r="H389" s="316">
        <f>E389/'[12]Адміністрування НПФ'!E381-1</f>
        <v>4.9568127381975247E-2</v>
      </c>
      <c r="I389" s="317">
        <f>F389/'[12]Адміністрування НПФ'!F381-1</f>
        <v>4.5153505196870114E-2</v>
      </c>
      <c r="J389" s="318">
        <f>E389/'[13]Адміністрування НПФ'!E338-1</f>
        <v>0.1840433324630848</v>
      </c>
      <c r="K389" s="318">
        <f>F389/'[13]Адміністрування НПФ'!F338-1</f>
        <v>0.17269931389023596</v>
      </c>
    </row>
    <row r="390" spans="1:11" s="46" customFormat="1" ht="18" customHeight="1" outlineLevel="2">
      <c r="A390" s="441" t="s">
        <v>71</v>
      </c>
      <c r="B390" s="441"/>
      <c r="C390" s="441"/>
      <c r="D390" s="441"/>
      <c r="E390" s="441"/>
      <c r="F390" s="441"/>
      <c r="G390" s="1"/>
      <c r="H390" s="44"/>
      <c r="I390" s="44"/>
      <c r="J390" s="44"/>
      <c r="K390" s="44"/>
    </row>
    <row r="391" spans="1:11" s="1" customFormat="1" ht="12.6" customHeight="1" outlineLevel="2"/>
    <row r="392" spans="1:11" s="1" customFormat="1" ht="12.6" customHeight="1" outlineLevel="2"/>
    <row r="393" spans="1:11" s="1" customFormat="1" ht="12.6" customHeight="1" outlineLevel="2"/>
    <row r="394" spans="1:11" s="1" customFormat="1" ht="12.6" customHeight="1" outlineLevel="2"/>
    <row r="395" spans="1:11" s="1" customFormat="1" ht="12.6" customHeight="1" outlineLevel="2"/>
    <row r="396" spans="1:11" s="1" customFormat="1" ht="12.6" customHeight="1" outlineLevel="2"/>
    <row r="397" spans="1:11" s="1" customFormat="1" ht="12.6" customHeight="1" outlineLevel="2"/>
    <row r="398" spans="1:11" s="1" customFormat="1" ht="12.6" customHeight="1" outlineLevel="2"/>
    <row r="399" spans="1:11" s="1" customFormat="1" ht="12.6" customHeight="1" outlineLevel="2"/>
    <row r="400" spans="1:11" s="1" customFormat="1" ht="12.6" customHeight="1" outlineLevel="2"/>
    <row r="401" s="1" customFormat="1" ht="12.6" customHeight="1" outlineLevel="2"/>
    <row r="402" s="1" customFormat="1" ht="12.6" customHeight="1" outlineLevel="2"/>
    <row r="403" s="1" customFormat="1" ht="12.6" customHeight="1" outlineLevel="2"/>
    <row r="404" s="1" customFormat="1" ht="12.6" customHeight="1" outlineLevel="2"/>
    <row r="405" s="1" customFormat="1" ht="12.6" customHeight="1" outlineLevel="2"/>
    <row r="406" s="1" customFormat="1" ht="12.6" customHeight="1" outlineLevel="2"/>
    <row r="407" s="1" customFormat="1" ht="12.6" customHeight="1" outlineLevel="2"/>
    <row r="408" s="1" customFormat="1" ht="12.6" customHeight="1" outlineLevel="2"/>
    <row r="409" s="1" customFormat="1" ht="12.6" customHeight="1" outlineLevel="2"/>
    <row r="410" s="1" customFormat="1" ht="12.6" customHeight="1" outlineLevel="2"/>
    <row r="411" s="1" customFormat="1" ht="12.6" customHeight="1" outlineLevel="2"/>
    <row r="412" s="1" customFormat="1" ht="12.6" customHeight="1" outlineLevel="2"/>
    <row r="413" s="1" customFormat="1" ht="12.6" customHeight="1" outlineLevel="2"/>
    <row r="414" s="1" customFormat="1" ht="12.6" customHeight="1" outlineLevel="2"/>
    <row r="415" s="1" customFormat="1" ht="12.6" customHeight="1" outlineLevel="2"/>
    <row r="416" s="1" customFormat="1" ht="12.6" customHeight="1" outlineLevel="2"/>
    <row r="417" spans="5:5" s="1" customFormat="1" ht="12.6" customHeight="1" outlineLevel="2"/>
    <row r="418" spans="5:5" s="1" customFormat="1" ht="12.6" customHeight="1" outlineLevel="2"/>
    <row r="419" spans="5:5" s="1" customFormat="1" ht="12.6" customHeight="1" outlineLevel="2"/>
    <row r="420" spans="5:5" s="1" customFormat="1" outlineLevel="2">
      <c r="E420" s="2"/>
    </row>
    <row r="421" spans="5:5" s="1" customFormat="1" outlineLevel="2"/>
    <row r="422" spans="5:5" s="1" customFormat="1" outlineLevel="2"/>
    <row r="423" spans="5:5" s="1" customFormat="1" outlineLevel="2"/>
    <row r="424" spans="5:5" s="1" customFormat="1" outlineLevel="2"/>
    <row r="425" spans="5:5" s="1" customFormat="1" outlineLevel="2"/>
    <row r="426" spans="5:5" s="1" customFormat="1" outlineLevel="2"/>
    <row r="427" spans="5:5" s="1" customFormat="1" outlineLevel="2"/>
    <row r="428" spans="5:5" s="1" customFormat="1" outlineLevel="2"/>
    <row r="429" spans="5:5" s="1" customFormat="1" outlineLevel="2"/>
    <row r="430" spans="5:5" s="1" customFormat="1" outlineLevel="2"/>
    <row r="431" spans="5:5" s="1" customFormat="1" outlineLevel="2"/>
    <row r="432" spans="5:5" s="1" customFormat="1" outlineLevel="2"/>
    <row r="433" s="1" customFormat="1" outlineLevel="2"/>
    <row r="434" s="1" customFormat="1" outlineLevel="2"/>
    <row r="435" s="1" customFormat="1" outlineLevel="2"/>
    <row r="436" s="1" customFormat="1" outlineLevel="2"/>
    <row r="437" s="1" customFormat="1" outlineLevel="2"/>
    <row r="438" s="1" customFormat="1" outlineLevel="2"/>
    <row r="439" s="1" customFormat="1" outlineLevel="2"/>
    <row r="440" s="1" customFormat="1" outlineLevel="2"/>
    <row r="441" outlineLevel="1"/>
  </sheetData>
  <mergeCells count="88">
    <mergeCell ref="B264:D264"/>
    <mergeCell ref="E264:G264"/>
    <mergeCell ref="A294:F294"/>
    <mergeCell ref="E272:G272"/>
    <mergeCell ref="B265:D265"/>
    <mergeCell ref="E265:G265"/>
    <mergeCell ref="B266:D266"/>
    <mergeCell ref="E266:G266"/>
    <mergeCell ref="A279:XFD279"/>
    <mergeCell ref="A277:XFD277"/>
    <mergeCell ref="B275:D275"/>
    <mergeCell ref="E275:G275"/>
    <mergeCell ref="B268:D268"/>
    <mergeCell ref="E268:G268"/>
    <mergeCell ref="B270:D270"/>
    <mergeCell ref="E270:G270"/>
    <mergeCell ref="B272:D272"/>
    <mergeCell ref="B271:D271"/>
    <mergeCell ref="E271:G271"/>
    <mergeCell ref="B262:D262"/>
    <mergeCell ref="E262:G262"/>
    <mergeCell ref="B260:D260"/>
    <mergeCell ref="B258:D258"/>
    <mergeCell ref="E258:G258"/>
    <mergeCell ref="B259:D259"/>
    <mergeCell ref="E259:G259"/>
    <mergeCell ref="A196:E196"/>
    <mergeCell ref="A201:XFD201"/>
    <mergeCell ref="A133:XFD133"/>
    <mergeCell ref="A254:XFD254"/>
    <mergeCell ref="B255:D255"/>
    <mergeCell ref="A1:XFD1"/>
    <mergeCell ref="A2:XFD2"/>
    <mergeCell ref="A3:XFD3"/>
    <mergeCell ref="A46:XFD46"/>
    <mergeCell ref="A90:XFD90"/>
    <mergeCell ref="A25:L25"/>
    <mergeCell ref="A88:E88"/>
    <mergeCell ref="A89:XFD89"/>
    <mergeCell ref="A45:XFD45"/>
    <mergeCell ref="A249:E249"/>
    <mergeCell ref="E255:G255"/>
    <mergeCell ref="A132:D132"/>
    <mergeCell ref="A156:L156"/>
    <mergeCell ref="A390:F390"/>
    <mergeCell ref="A303:H303"/>
    <mergeCell ref="A278:XFD278"/>
    <mergeCell ref="A280:F280"/>
    <mergeCell ref="H280:O280"/>
    <mergeCell ref="A286:XFD286"/>
    <mergeCell ref="A302:XFD302"/>
    <mergeCell ref="H377:I377"/>
    <mergeCell ref="A336:XFD336"/>
    <mergeCell ref="A375:XFD375"/>
    <mergeCell ref="A223:E223"/>
    <mergeCell ref="A134:XFD134"/>
    <mergeCell ref="B256:D256"/>
    <mergeCell ref="E256:G256"/>
    <mergeCell ref="B257:D257"/>
    <mergeCell ref="E257:G257"/>
    <mergeCell ref="A276:G276"/>
    <mergeCell ref="B274:D274"/>
    <mergeCell ref="E274:G274"/>
    <mergeCell ref="E260:G260"/>
    <mergeCell ref="B263:D263"/>
    <mergeCell ref="E263:G263"/>
    <mergeCell ref="E267:G267"/>
    <mergeCell ref="B267:D267"/>
    <mergeCell ref="B269:D269"/>
    <mergeCell ref="E269:G269"/>
    <mergeCell ref="B261:D261"/>
    <mergeCell ref="E261:G261"/>
    <mergeCell ref="A337:XFD337"/>
    <mergeCell ref="A348:G348"/>
    <mergeCell ref="B273:D273"/>
    <mergeCell ref="E273:G273"/>
    <mergeCell ref="J377:K377"/>
    <mergeCell ref="A377:A378"/>
    <mergeCell ref="B377:B378"/>
    <mergeCell ref="C377:C378"/>
    <mergeCell ref="D377:D378"/>
    <mergeCell ref="E377:E378"/>
    <mergeCell ref="F377:F378"/>
    <mergeCell ref="A376:XFD376"/>
    <mergeCell ref="A301:F301"/>
    <mergeCell ref="A300:XFD300"/>
    <mergeCell ref="A287:F287"/>
    <mergeCell ref="A293:XFD293"/>
  </mergeCells>
  <conditionalFormatting sqref="A3 C91:D91">
    <cfRule type="cellIs" dxfId="13" priority="27" stopIfTrue="1" operator="lessThan">
      <formula>0</formula>
    </cfRule>
  </conditionalFormatting>
  <conditionalFormatting sqref="A46">
    <cfRule type="cellIs" dxfId="12" priority="26" stopIfTrue="1" operator="lessThan">
      <formula>0</formula>
    </cfRule>
  </conditionalFormatting>
  <conditionalFormatting sqref="A90">
    <cfRule type="cellIs" dxfId="11" priority="23" stopIfTrue="1" operator="lessThan">
      <formula>0</formula>
    </cfRule>
  </conditionalFormatting>
  <conditionalFormatting sqref="A134">
    <cfRule type="cellIs" dxfId="10" priority="22" stopIfTrue="1" operator="lessThan">
      <formula>0</formula>
    </cfRule>
  </conditionalFormatting>
  <conditionalFormatting sqref="A201">
    <cfRule type="cellIs" dxfId="9" priority="20" stopIfTrue="1" operator="lessThan">
      <formula>0</formula>
    </cfRule>
  </conditionalFormatting>
  <conditionalFormatting sqref="A254">
    <cfRule type="cellIs" dxfId="8" priority="19" stopIfTrue="1" operator="lessThan">
      <formula>0</formula>
    </cfRule>
  </conditionalFormatting>
  <conditionalFormatting sqref="C47:E47">
    <cfRule type="cellIs" dxfId="7" priority="25" stopIfTrue="1" operator="lessThan">
      <formula>0</formula>
    </cfRule>
  </conditionalFormatting>
  <conditionalFormatting sqref="C176:E176">
    <cfRule type="cellIs" dxfId="6" priority="13" stopIfTrue="1" operator="lessThan">
      <formula>0</formula>
    </cfRule>
  </conditionalFormatting>
  <conditionalFormatting sqref="C202:E202">
    <cfRule type="cellIs" dxfId="5" priority="21" stopIfTrue="1" operator="lessThan">
      <formula>0</formula>
    </cfRule>
  </conditionalFormatting>
  <conditionalFormatting sqref="C229:E229">
    <cfRule type="cellIs" dxfId="4" priority="4" stopIfTrue="1" operator="lessThan">
      <formula>0</formula>
    </cfRule>
  </conditionalFormatting>
  <conditionalFormatting sqref="C4:L4">
    <cfRule type="cellIs" dxfId="3" priority="24" stopIfTrue="1" operator="lessThan">
      <formula>0</formula>
    </cfRule>
  </conditionalFormatting>
  <conditionalFormatting sqref="C135:L135">
    <cfRule type="cellIs" dxfId="2" priority="17" stopIfTrue="1" operator="lessThan">
      <formula>0</formula>
    </cfRule>
  </conditionalFormatting>
  <conditionalFormatting sqref="H379:K389">
    <cfRule type="cellIs" dxfId="1" priority="1" operator="lessThan">
      <formula>0</formula>
    </cfRule>
  </conditionalFormatting>
  <conditionalFormatting sqref="H282:O285">
    <cfRule type="cellIs" dxfId="0" priority="3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НПФ в управлінні</vt:lpstr>
      <vt:lpstr>Адміністрування НПФ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2026-05-20T06:11:48Z</dcterms:modified>
</cp:coreProperties>
</file>