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АНАЛІТИКА РИНКУ\КВАРТАЛЬНІ ЗВІТИ\2018\Q3 2018\! final\"/>
    </mc:Choice>
  </mc:AlternateContent>
  <bookViews>
    <workbookView xWindow="216" yWindow="6732" windowWidth="8016" windowHeight="6432" tabRatio="917"/>
  </bookViews>
  <sheets>
    <sheet name="Індекси світу та України" sheetId="30" r:id="rId1"/>
    <sheet name="Біржовий ФР України" sheetId="54" r:id="rId2"/>
    <sheet name="КУА-ІСІ-НПФ та СК в управлінні" sheetId="55" r:id="rId3"/>
    <sheet name="Активи-ВЧА-Чистий притік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1" hidden="1">{#N/A,#N/A,FALSE,"т02бд"}</definedName>
    <definedName name="____________a11" localSheetId="2" hidden="1">{#N/A,#N/A,FALSE,"т02бд"}</definedName>
    <definedName name="____________a11" hidden="1">{#N/A,#N/A,FALSE,"т02бд"}</definedName>
    <definedName name="____________t06" localSheetId="1" hidden="1">{#N/A,#N/A,FALSE,"т04"}</definedName>
    <definedName name="____________t06" localSheetId="2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1" hidden="1">{#N/A,#N/A,FALSE,"т02бд"}</definedName>
    <definedName name="__________a11" localSheetId="2" hidden="1">{#N/A,#N/A,FALSE,"т02бд"}</definedName>
    <definedName name="__________a11" hidden="1">{#N/A,#N/A,FALSE,"т02бд"}</definedName>
    <definedName name="__________t06" localSheetId="1" hidden="1">{#N/A,#N/A,FALSE,"т04"}</definedName>
    <definedName name="__________t06" localSheetId="2" hidden="1">{#N/A,#N/A,FALSE,"т04"}</definedName>
    <definedName name="__________t06" hidden="1">{#N/A,#N/A,FALSE,"т04"}</definedName>
    <definedName name="________a11" localSheetId="1" hidden="1">{#N/A,#N/A,FALSE,"т02бд"}</definedName>
    <definedName name="________a11" localSheetId="2" hidden="1">{#N/A,#N/A,FALSE,"т02бд"}</definedName>
    <definedName name="________a11" hidden="1">{#N/A,#N/A,FALSE,"т02бд"}</definedName>
    <definedName name="________t06" localSheetId="1" hidden="1">{#N/A,#N/A,FALSE,"т04"}</definedName>
    <definedName name="________t06" localSheetId="2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1" hidden="1">{#N/A,#N/A,FALSE,"т02бд"}</definedName>
    <definedName name="______a11" localSheetId="2" hidden="1">{#N/A,#N/A,FALSE,"т02бд"}</definedName>
    <definedName name="______a11" hidden="1">{#N/A,#N/A,FALSE,"т02бд"}</definedName>
    <definedName name="______t06" localSheetId="1" hidden="1">{#N/A,#N/A,FALSE,"т04"}</definedName>
    <definedName name="______t06" localSheetId="2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1" hidden="1">{#N/A,#N/A,FALSE,"т02бд"}</definedName>
    <definedName name="____a11" localSheetId="2" hidden="1">{#N/A,#N/A,FALSE,"т02бд"}</definedName>
    <definedName name="____a11" hidden="1">{#N/A,#N/A,FALSE,"т02бд"}</definedName>
    <definedName name="____t06" localSheetId="1" hidden="1">{#N/A,#N/A,FALSE,"т04"}</definedName>
    <definedName name="____t06" localSheetId="2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1" hidden="1">{#N/A,#N/A,FALSE,"т02бд"}</definedName>
    <definedName name="__a11" localSheetId="2" hidden="1">{#N/A,#N/A,FALSE,"т02бд"}</definedName>
    <definedName name="__a11" hidden="1">{#N/A,#N/A,FALSE,"т02бд"}</definedName>
    <definedName name="__t06" localSheetId="1" hidden="1">{#N/A,#N/A,FALSE,"т04"}</definedName>
    <definedName name="__t06" localSheetId="2" hidden="1">{#N/A,#N/A,FALSE,"т04"}</definedName>
    <definedName name="__t06" hidden="1">{#N/A,#N/A,FALSE,"т04"}</definedName>
    <definedName name="_18_Лют_09" localSheetId="1">#REF!</definedName>
    <definedName name="_18_Лют_09" localSheetId="2">#REF!</definedName>
    <definedName name="_18_Лют_09">#REF!</definedName>
    <definedName name="_19_Лют_09" localSheetId="1">#REF!</definedName>
    <definedName name="_19_Лют_09" localSheetId="2">#REF!</definedName>
    <definedName name="_19_Лют_09">#REF!</definedName>
    <definedName name="_19_Лют_09_ВЧА" localSheetId="1">#REF!</definedName>
    <definedName name="_19_Лют_09_ВЧА" localSheetId="2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'Індекси світу та України'!#REF!</definedName>
    <definedName name="BAZA">'[1]Мульт-ор М2, швидкість'!$E$1:$E$65536</definedName>
    <definedName name="cevv" localSheetId="1">[2]табл1!#REF!</definedName>
    <definedName name="cevv" localSheetId="2">[2]табл1!#REF!</definedName>
    <definedName name="cevv">[2]табл1!#REF!</definedName>
    <definedName name="d" localSheetId="1" hidden="1">{#N/A,#N/A,FALSE,"т02бд"}</definedName>
    <definedName name="d" localSheetId="2" hidden="1">{#N/A,#N/A,FALSE,"т02бд"}</definedName>
    <definedName name="d" hidden="1">{#N/A,#N/A,FALSE,"т02бд"}</definedName>
    <definedName name="ic" localSheetId="3" hidden="1">{#N/A,#N/A,FALSE,"т02бд"}</definedName>
    <definedName name="ic" localSheetId="1" hidden="1">{#N/A,#N/A,FALSE,"т02бд"}</definedName>
    <definedName name="ic" localSheetId="0" hidden="1">{#N/A,#N/A,FALSE,"т02бд"}</definedName>
    <definedName name="ic" localSheetId="2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localSheetId="2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1" hidden="1">{#N/A,#N/A,FALSE,"т02бд"}</definedName>
    <definedName name="q" localSheetId="0" hidden="1">{#N/A,#N/A,FALSE,"т02бд"}</definedName>
    <definedName name="q" localSheetId="2" hidden="1">{#N/A,#N/A,FALSE,"т02бд"}</definedName>
    <definedName name="q" hidden="1">{#N/A,#N/A,FALSE,"т02бд"}</definedName>
    <definedName name="tt" localSheetId="3" hidden="1">{#N/A,#N/A,FALSE,"т02бд"}</definedName>
    <definedName name="tt" localSheetId="1" hidden="1">{#N/A,#N/A,FALSE,"т02бд"}</definedName>
    <definedName name="tt" localSheetId="0" hidden="1">{#N/A,#N/A,FALSE,"т02бд"}</definedName>
    <definedName name="tt" localSheetId="2" hidden="1">{#N/A,#N/A,FALSE,"т02бд"}</definedName>
    <definedName name="tt" hidden="1">{#N/A,#N/A,FALSE,"т02бд"}</definedName>
    <definedName name="V">'[3]146024'!$A$1:$K$1</definedName>
    <definedName name="ven_vcha" localSheetId="1" hidden="1">{#N/A,#N/A,FALSE,"т02бд"}</definedName>
    <definedName name="ven_vcha" localSheetId="2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localSheetId="2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localSheetId="2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localSheetId="2" hidden="1">{#N/A,#N/A,FALSE,"т17-1банки (2)"}</definedName>
    <definedName name="wrn.т171банки." hidden="1">{#N/A,#N/A,FALSE,"т17-1банки (2)"}</definedName>
    <definedName name="_xlnm.Database" localSheetId="1">#REF!</definedName>
    <definedName name="_xlnm.Database" localSheetId="2">#REF!</definedName>
    <definedName name="_xlnm.Database">#REF!</definedName>
    <definedName name="ГЦ" localSheetId="3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localSheetId="2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localSheetId="2" hidden="1">{#N/A,#N/A,FALSE,"т02бд"}</definedName>
    <definedName name="ее" hidden="1">{#N/A,#N/A,FALSE,"т02бд"}</definedName>
    <definedName name="збз1998" localSheetId="1">#REF!</definedName>
    <definedName name="збз1998" localSheetId="2">#REF!</definedName>
    <definedName name="збз1998">#REF!</definedName>
    <definedName name="ии" localSheetId="3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localSheetId="2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localSheetId="2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localSheetId="2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localSheetId="2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localSheetId="2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localSheetId="2" hidden="1">{#N/A,#N/A,FALSE,"т17-1банки (2)"}</definedName>
    <definedName name="стельм." hidden="1">{#N/A,#N/A,FALSE,"т17-1банки (2)"}</definedName>
    <definedName name="т01" localSheetId="1">#REF!</definedName>
    <definedName name="т01" localSheetId="2">#REF!</definedName>
    <definedName name="т01">#REF!</definedName>
    <definedName name="т05" localSheetId="3" hidden="1">{#N/A,#N/A,FALSE,"т04"}</definedName>
    <definedName name="т05" localSheetId="1" hidden="1">{#N/A,#N/A,FALSE,"т04"}</definedName>
    <definedName name="т05" localSheetId="0" hidden="1">{#N/A,#N/A,FALSE,"т04"}</definedName>
    <definedName name="т05" localSheetId="2" hidden="1">{#N/A,#N/A,FALSE,"т04"}</definedName>
    <definedName name="т05" hidden="1">{#N/A,#N/A,FALSE,"т04"}</definedName>
    <definedName name="т06" localSheetId="1">#REF!</definedName>
    <definedName name="т06" localSheetId="2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1">#REF!</definedName>
    <definedName name="т17.2" localSheetId="2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1">#REF!</definedName>
    <definedName name="т17.4" localSheetId="2">#REF!</definedName>
    <definedName name="т17.4">#REF!</definedName>
    <definedName name="т17.4.1999" localSheetId="1">#REF!</definedName>
    <definedName name="т17.4.1999" localSheetId="2">#REF!</definedName>
    <definedName name="т17.4.1999">#REF!</definedName>
    <definedName name="т17.4.2001" localSheetId="1">#REF!</definedName>
    <definedName name="т17.4.2001" localSheetId="2">#REF!</definedName>
    <definedName name="т17.4.2001">#REF!</definedName>
    <definedName name="т17.5" localSheetId="1">#REF!</definedName>
    <definedName name="т17.5" localSheetId="2">#REF!</definedName>
    <definedName name="т17.5">#REF!</definedName>
    <definedName name="т17.5.2001" localSheetId="1">#REF!</definedName>
    <definedName name="т17.5.2001" localSheetId="2">#REF!</definedName>
    <definedName name="т17.5.2001">#REF!</definedName>
    <definedName name="т17.7" localSheetId="1">#REF!</definedName>
    <definedName name="т17.7" localSheetId="2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1" hidden="1">{#N/A,#N/A,FALSE,"т02бд"}</definedName>
    <definedName name="ц" localSheetId="2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localSheetId="2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localSheetId="2" hidden="1">{#N/A,#N/A,FALSE,"т02бд"}</definedName>
    <definedName name="черв" hidden="1">{#N/A,#N/A,FALSE,"т02бд"}</definedName>
  </definedNames>
  <calcPr calcId="152511"/>
</workbook>
</file>

<file path=xl/calcChain.xml><?xml version="1.0" encoding="utf-8"?>
<calcChain xmlns="http://schemas.openxmlformats.org/spreadsheetml/2006/main">
  <c r="H17" i="36" l="1"/>
  <c r="G17" i="36"/>
  <c r="F17" i="36"/>
  <c r="F4" i="36"/>
  <c r="G16" i="55"/>
  <c r="G9" i="55" l="1"/>
  <c r="G10" i="55"/>
  <c r="G11" i="55"/>
  <c r="G12" i="55" l="1"/>
  <c r="G13" i="55"/>
  <c r="G14" i="55"/>
  <c r="H15" i="36"/>
  <c r="G15" i="36"/>
  <c r="F15" i="36"/>
  <c r="F9" i="36"/>
  <c r="B9" i="36"/>
  <c r="F13" i="30" l="1"/>
  <c r="G6" i="30"/>
  <c r="G8" i="30"/>
  <c r="G19" i="30"/>
  <c r="C28" i="36" l="1"/>
  <c r="C27" i="36"/>
  <c r="H16" i="36"/>
  <c r="G16" i="36"/>
  <c r="F16" i="36"/>
  <c r="H8" i="36" l="1"/>
  <c r="G8" i="36"/>
  <c r="F8" i="36"/>
  <c r="H7" i="36"/>
  <c r="G7" i="36"/>
  <c r="F7" i="36"/>
  <c r="H6" i="36"/>
  <c r="G6" i="36"/>
  <c r="F6" i="36"/>
  <c r="H5" i="36"/>
  <c r="G5" i="36"/>
  <c r="F5" i="36"/>
  <c r="H4" i="36"/>
  <c r="G4" i="36"/>
  <c r="C4" i="55"/>
  <c r="H12" i="30" l="1"/>
  <c r="G12" i="30"/>
  <c r="C9" i="36" l="1"/>
  <c r="D9" i="36"/>
  <c r="E9" i="36"/>
  <c r="B28" i="36" l="1"/>
  <c r="B27" i="36"/>
  <c r="G9" i="36" l="1"/>
  <c r="H9" i="36"/>
  <c r="H7" i="30"/>
  <c r="H4" i="30" l="1"/>
  <c r="G4" i="30"/>
  <c r="F4" i="30"/>
  <c r="F12" i="30"/>
  <c r="H17" i="30"/>
  <c r="G17" i="30"/>
  <c r="F17" i="30"/>
  <c r="H10" i="30"/>
  <c r="G10" i="30"/>
  <c r="F10" i="30"/>
  <c r="H20" i="30"/>
  <c r="G20" i="30"/>
  <c r="F20" i="30"/>
  <c r="H11" i="30"/>
  <c r="G11" i="30"/>
  <c r="F11" i="30"/>
  <c r="H9" i="30"/>
  <c r="G9" i="30"/>
  <c r="F9" i="30"/>
  <c r="H5" i="30"/>
  <c r="G5" i="30"/>
  <c r="F5" i="30"/>
  <c r="H16" i="30"/>
  <c r="G16" i="30"/>
  <c r="F16" i="30"/>
  <c r="H6" i="30"/>
  <c r="F6" i="30"/>
  <c r="H18" i="30"/>
  <c r="G18" i="30"/>
  <c r="F18" i="30"/>
  <c r="H8" i="30"/>
  <c r="F8" i="30"/>
  <c r="H13" i="30"/>
  <c r="G13" i="30"/>
  <c r="G7" i="30"/>
  <c r="F7" i="30"/>
  <c r="H14" i="30"/>
  <c r="G14" i="30"/>
  <c r="F14" i="30"/>
  <c r="H15" i="30"/>
  <c r="G15" i="30"/>
  <c r="F15" i="30"/>
  <c r="H19" i="30"/>
  <c r="F19" i="30"/>
  <c r="H3" i="30"/>
  <c r="G3" i="30"/>
  <c r="F3" i="30"/>
</calcChain>
</file>

<file path=xl/sharedStrings.xml><?xml version="1.0" encoding="utf-8"?>
<sst xmlns="http://schemas.openxmlformats.org/spreadsheetml/2006/main" count="180" uniqueCount="110">
  <si>
    <t>Фонди</t>
  </si>
  <si>
    <t>РТС (Росія)</t>
  </si>
  <si>
    <t>ПФТС (Україна)</t>
  </si>
  <si>
    <t>S&amp;P 500 (США)</t>
  </si>
  <si>
    <t>NIKKEI 225 (Японія)</t>
  </si>
  <si>
    <t>Відкриті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</si>
  <si>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</si>
  <si>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</si>
  <si>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</si>
  <si>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</si>
  <si>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</si>
  <si>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</si>
  <si>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</si>
  <si>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Венчурні</t>
  </si>
  <si>
    <t>млн. грн.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</si>
  <si>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</si>
  <si>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</si>
  <si>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</si>
  <si>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</si>
  <si>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</si>
  <si>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-</t>
  </si>
  <si>
    <t>http://www.uaib.com.ua/analituaib/rankings/kua.html</t>
  </si>
  <si>
    <t>Фондові індекси світу та України</t>
  </si>
  <si>
    <t>ВЧА ІСІ*</t>
  </si>
  <si>
    <t>Детальніше про результати роботи КУА з управління активами ІСІ, НПФ та СК дивіться:</t>
  </si>
  <si>
    <t>Ренкінги КУА</t>
  </si>
  <si>
    <t>Ренкінги ІСІ</t>
  </si>
  <si>
    <t>http://www.uaib.com.ua/analituaib/rankings/ici.html</t>
  </si>
  <si>
    <t>Кількість зареєстрованих ІСІ на одну КУА</t>
  </si>
  <si>
    <t>х</t>
  </si>
  <si>
    <t>Кількість ЦП у реєстрах (лістингу) фондових бірж, у т. ч.:</t>
  </si>
  <si>
    <t>облігацій підприємств</t>
  </si>
  <si>
    <t>депозитних сертифікатів НБУ</t>
  </si>
  <si>
    <t>Показник / Дата</t>
  </si>
  <si>
    <t>Кількість цінних паперів (ЦП) у списках фондових бірж, у т. ч.:</t>
  </si>
  <si>
    <t>31.12.2014 (2014)</t>
  </si>
  <si>
    <t>31.12.2015 (2015)</t>
  </si>
  <si>
    <t>http://www.bloomberg.com/markets/stocks/world-indexes</t>
  </si>
  <si>
    <t>Показники біржового фондового ринку України</t>
  </si>
  <si>
    <t>31.12.2016 (2016)</t>
  </si>
  <si>
    <t>акцій*</t>
  </si>
  <si>
    <t>частка (разом)</t>
  </si>
  <si>
    <t>акціями</t>
  </si>
  <si>
    <t>облігаціями підприємств</t>
  </si>
  <si>
    <t>інвестиційними сертифікатами</t>
  </si>
  <si>
    <t>деривативами (без держ. деривативів)</t>
  </si>
  <si>
    <t>муніципальними облігаціями</t>
  </si>
  <si>
    <t>депозитними сертифікатами НБУ</t>
  </si>
  <si>
    <t>Дата</t>
  </si>
  <si>
    <t>Джерела: дані щодо цінних паперів у списках фондових бірж та щодо обсягів торгів - НКЦПФР, фондові біржі; розрахунки - УАІБ.</t>
  </si>
  <si>
    <t>30.09.2017</t>
  </si>
  <si>
    <t xml:space="preserve">Обсяг торгів на фондових біржах (загальний), млн. грн., у т. ч.: </t>
  </si>
  <si>
    <t>FTSE 100 (Великобританія)</t>
  </si>
  <si>
    <t>S&amp;P BSE SENSEX Index (Індія)</t>
  </si>
  <si>
    <t>31.12.2017 (4-й кв. 2017)</t>
  </si>
  <si>
    <t xml:space="preserve">Кількість ІСІ в управлінні (зареєстрованих) </t>
  </si>
  <si>
    <t>Кількість КУА без ІСІ в управлінні</t>
  </si>
  <si>
    <t>Разом</t>
  </si>
  <si>
    <t>31.12.2017</t>
  </si>
  <si>
    <t>Кількість КУА та ІСІ</t>
  </si>
  <si>
    <t>Кількість КУА з ІСІ в управлінні</t>
  </si>
  <si>
    <t>Ренкінгування - за квартальним показником.</t>
  </si>
  <si>
    <t>31.03.2018</t>
  </si>
  <si>
    <t>3 кв. '17</t>
  </si>
  <si>
    <t xml:space="preserve">За рік </t>
  </si>
  <si>
    <t>...у попередньому кварталі</t>
  </si>
  <si>
    <t>* Для квартальних даних - середнє значення за щомісячними даними.</t>
  </si>
  <si>
    <r>
      <t>** За 12 місяців – середня</t>
    </r>
    <r>
      <rPr>
        <i/>
        <sz val="9"/>
        <rFont val="Arial"/>
        <family val="2"/>
        <charset val="204"/>
      </rPr>
      <t>.</t>
    </r>
  </si>
  <si>
    <t>4 кв. '17</t>
  </si>
  <si>
    <t>1 кв. '18</t>
  </si>
  <si>
    <t xml:space="preserve">Зміна за рік </t>
  </si>
  <si>
    <t xml:space="preserve">Кількість сформованих ІСІ (таких, що досягли нормативу мін. обсягу активів) </t>
  </si>
  <si>
    <t>З початку 2018 року</t>
  </si>
  <si>
    <t>30.06.2018 (2-й кв. 2018)</t>
  </si>
  <si>
    <t>Зміна з початку 2018 року</t>
  </si>
  <si>
    <t>30.06.2018</t>
  </si>
  <si>
    <t>2 кв. '18</t>
  </si>
  <si>
    <t>Індекси</t>
  </si>
  <si>
    <t>30.06.2018**</t>
  </si>
  <si>
    <t>муніципальних облігацій**</t>
  </si>
  <si>
    <t>Вартість активів в управлінні</t>
  </si>
  <si>
    <t>ІСІ*, у т. ч.</t>
  </si>
  <si>
    <t>тис. грн.</t>
  </si>
  <si>
    <t>Чистий притік/відтік капіталу у відкритих ІСІ</t>
  </si>
  <si>
    <t>Кількість НПФ в управлінні КУА (права шкала)</t>
  </si>
  <si>
    <t>Кількість СК з активами в управлінні КУА (права шкала)</t>
  </si>
  <si>
    <t>Кількість усіх КУА</t>
  </si>
  <si>
    <t>Відкриті (права шкала)</t>
  </si>
  <si>
    <t>НПФ (права шкала)</t>
  </si>
  <si>
    <t>СК (права шкала)</t>
  </si>
  <si>
    <t>** Для іноземних бірж - за даними агентства Bloomberg та бірж станом на 27.06.2018 (останній робочий день червня для українських бірж).</t>
  </si>
  <si>
    <t>3-й квартал 2018 року</t>
  </si>
  <si>
    <t>Рік (12 міс. до 30.09.2018)</t>
  </si>
  <si>
    <t>30.09.2018</t>
  </si>
  <si>
    <t>Зміна за 3-й квартал 2018</t>
  </si>
  <si>
    <t>3 кв. '18</t>
  </si>
  <si>
    <t>30.09.2017 (3-й кв. 2017)</t>
  </si>
  <si>
    <t>30.09.2018 (3-й кв. 2018)</t>
  </si>
  <si>
    <t>ОВДП+ОЗДП</t>
  </si>
  <si>
    <t>ОВДП</t>
  </si>
  <si>
    <t>частка "лістингових" ЦП у всіх ЦП у списках усіх ФБ</t>
  </si>
  <si>
    <t>частка в "лістингових" ЦП усіх ФБ</t>
  </si>
  <si>
    <t>частка в обсязі торгів на усіх ФБ</t>
  </si>
  <si>
    <t>** Станом на 30.09.2018 року у біржових списках перебували п'ять випусків муніципальних облігацій (два - Львівської міської ради та три - Івано-Франківської), які були поза лістингом.</t>
  </si>
  <si>
    <t>Зміна за 3-й кв. 2018</t>
  </si>
  <si>
    <t>Зміна з початку 2018</t>
  </si>
  <si>
    <t>Зміна за рік у 3-му кв. 2018</t>
  </si>
  <si>
    <t>* З урахуванням депозитарних розписок MHP S.A., які перебували у 2-му рівні лістингу, та зупинених в обігу акцій ПАТ "Мотор Січ". Без урахування акцій КІФ та інвестиційних сертифікатів (станом на 30.09.2018 їх було 6 у 2-му рівні лістингу - акції 5-ти КІФ та ІС одного ПІФ).</t>
  </si>
  <si>
    <r>
      <t xml:space="preserve">* КУА - компанії з управління активами; ІСІ - інститути спільного інвестування; НПФ - недержавні пенсійні фонди. </t>
    </r>
    <r>
      <rPr>
        <i/>
        <sz val="9"/>
        <color rgb="FFFF0000"/>
        <rFont val="Arial"/>
        <family val="2"/>
        <charset val="204"/>
      </rPr>
      <t>Уточнено дані щодо кількості сформованих ІСІ станом на 30.09.2016, 30.09.2017, 31.12.2017, 31.03.2018 та 30.09.2018 (додано не враховані раніше деякі венчурні КІФ).</t>
    </r>
  </si>
  <si>
    <r>
      <t xml:space="preserve">* Діючі ІСІ, які досягли нормативу мінімального обсягу активів (були визнані такими, що відбулися), перебувають в управлінні КУА та надали звітність за відповідний період (на звітну дату). </t>
    </r>
    <r>
      <rPr>
        <i/>
        <sz val="9"/>
        <color rgb="FFFF0000"/>
        <rFont val="Arial"/>
        <family val="2"/>
        <charset val="204"/>
      </rPr>
      <t>Уточнено дані щодо активів ІСІ та активів в управлінні разом (додано активи частини венчурних КІФ, які раніше не були враховані).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</si>
</sst>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</numFmts>
  <fonts count="57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9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9"/>
      <color indexed="12"/>
      <name val="Arial"/>
      <family val="2"/>
      <charset val="204"/>
    </font>
    <font>
      <sz val="16"/>
      <name val="Arial"/>
      <family val="2"/>
      <charset val="204"/>
    </font>
    <font>
      <u/>
      <sz val="10"/>
      <color theme="1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indexed="23"/>
      <name val="Arial"/>
      <family val="2"/>
      <charset val="204"/>
    </font>
    <font>
      <i/>
      <sz val="9"/>
      <color rgb="FFFF0000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medium">
        <color indexed="21"/>
      </top>
      <bottom style="dotted">
        <color theme="0" tint="-0.34998626667073579"/>
      </bottom>
      <diagonal/>
    </border>
    <border>
      <left style="dotted">
        <color theme="0" tint="-0.34998626667073579"/>
      </left>
      <right/>
      <top style="medium">
        <color indexed="21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21"/>
      </bottom>
      <diagonal/>
    </border>
    <border>
      <left style="dotted">
        <color theme="0" tint="-0.34998626667073579"/>
      </left>
      <right/>
      <top style="dotted">
        <color theme="0" tint="-0.34998626667073579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/>
      <right style="dotted">
        <color indexed="55"/>
      </right>
      <top style="medium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thin">
        <color indexed="55"/>
      </bottom>
      <diagonal/>
    </border>
    <border>
      <left style="dotted">
        <color indexed="55"/>
      </left>
      <right/>
      <top style="medium">
        <color indexed="21"/>
      </top>
      <bottom style="thin">
        <color indexed="55"/>
      </bottom>
      <diagonal/>
    </border>
    <border>
      <left style="dotted">
        <color indexed="55"/>
      </left>
      <right/>
      <top style="medium">
        <color indexed="21"/>
      </top>
      <bottom/>
      <diagonal/>
    </border>
  </borders>
  <cellStyleXfs count="87">
    <xf numFmtId="0" fontId="0" fillId="0" borderId="0"/>
    <xf numFmtId="49" fontId="13" fillId="0" borderId="0">
      <alignment horizontal="centerContinuous" vertical="top" wrapText="1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50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43" fillId="0" borderId="0"/>
    <xf numFmtId="0" fontId="24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4" borderId="0" applyNumberFormat="0" applyBorder="0" applyAlignment="0" applyProtection="0"/>
    <xf numFmtId="49" fontId="13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29">
    <xf numFmtId="0" fontId="0" fillId="0" borderId="0" xfId="0"/>
    <xf numFmtId="0" fontId="5" fillId="0" borderId="0" xfId="60"/>
    <xf numFmtId="0" fontId="5" fillId="0" borderId="0" xfId="60" applyAlignment="1">
      <alignment horizontal="center"/>
    </xf>
    <xf numFmtId="0" fontId="5" fillId="0" borderId="0" xfId="58" applyBorder="1"/>
    <xf numFmtId="0" fontId="5" fillId="0" borderId="0" xfId="58"/>
    <xf numFmtId="14" fontId="5" fillId="0" borderId="0" xfId="58" applyNumberFormat="1" applyBorder="1"/>
    <xf numFmtId="0" fontId="5" fillId="0" borderId="0" xfId="58" applyAlignment="1"/>
    <xf numFmtId="0" fontId="11" fillId="0" borderId="15" xfId="58" applyFont="1" applyBorder="1" applyAlignment="1">
      <alignment horizontal="center" vertical="center" wrapText="1"/>
    </xf>
    <xf numFmtId="0" fontId="11" fillId="0" borderId="14" xfId="58" applyFont="1" applyBorder="1" applyAlignment="1">
      <alignment vertical="center"/>
    </xf>
    <xf numFmtId="4" fontId="5" fillId="0" borderId="0" xfId="58" applyNumberFormat="1" applyBorder="1"/>
    <xf numFmtId="0" fontId="5" fillId="0" borderId="0" xfId="61"/>
    <xf numFmtId="0" fontId="6" fillId="0" borderId="27" xfId="58" applyFont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14" fontId="6" fillId="0" borderId="25" xfId="58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/>
    </xf>
    <xf numFmtId="0" fontId="5" fillId="0" borderId="0" xfId="61" applyFont="1"/>
    <xf numFmtId="0" fontId="5" fillId="0" borderId="0" xfId="60" applyFont="1"/>
    <xf numFmtId="0" fontId="0" fillId="0" borderId="0" xfId="0" applyFill="1"/>
    <xf numFmtId="10" fontId="11" fillId="0" borderId="26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17" xfId="58" applyFont="1" applyFill="1" applyBorder="1" applyAlignment="1">
      <alignment vertical="center"/>
    </xf>
    <xf numFmtId="0" fontId="5" fillId="0" borderId="0" xfId="58" applyFill="1"/>
    <xf numFmtId="165" fontId="16" fillId="0" borderId="19" xfId="58" applyNumberFormat="1" applyFont="1" applyFill="1" applyBorder="1" applyAlignment="1">
      <alignment horizontal="right" vertical="center"/>
    </xf>
    <xf numFmtId="0" fontId="6" fillId="0" borderId="15" xfId="59" applyFont="1" applyFill="1" applyBorder="1" applyAlignment="1">
      <alignment horizontal="center" vertical="center" wrapText="1"/>
    </xf>
    <xf numFmtId="0" fontId="15" fillId="0" borderId="0" xfId="58" applyFont="1" applyFill="1"/>
    <xf numFmtId="0" fontId="15" fillId="0" borderId="0" xfId="58" applyFont="1" applyBorder="1" applyAlignment="1">
      <alignment vertical="center" wrapText="1"/>
    </xf>
    <xf numFmtId="0" fontId="21" fillId="0" borderId="54" xfId="58" applyFont="1" applyFill="1" applyBorder="1" applyAlignment="1"/>
    <xf numFmtId="0" fontId="15" fillId="0" borderId="14" xfId="58" applyFont="1" applyFill="1" applyBorder="1" applyAlignment="1">
      <alignment vertical="center"/>
    </xf>
    <xf numFmtId="0" fontId="5" fillId="0" borderId="0" xfId="58" applyAlignment="1">
      <alignment horizontal="left"/>
    </xf>
    <xf numFmtId="0" fontId="22" fillId="0" borderId="0" xfId="32" applyFont="1" applyAlignment="1" applyProtection="1">
      <alignment horizontal="left"/>
    </xf>
    <xf numFmtId="0" fontId="5" fillId="0" borderId="0" xfId="58" applyFont="1" applyFill="1"/>
    <xf numFmtId="165" fontId="3" fillId="0" borderId="19" xfId="58" applyNumberFormat="1" applyFont="1" applyFill="1" applyBorder="1" applyAlignment="1">
      <alignment horizontal="right" vertical="center"/>
    </xf>
    <xf numFmtId="165" fontId="7" fillId="0" borderId="19" xfId="58" applyNumberFormat="1" applyFont="1" applyFill="1" applyBorder="1" applyAlignment="1">
      <alignment horizontal="right" vertical="center"/>
    </xf>
    <xf numFmtId="165" fontId="3" fillId="0" borderId="13" xfId="58" applyNumberFormat="1" applyFont="1" applyFill="1" applyBorder="1" applyAlignment="1">
      <alignment horizontal="right" vertical="center"/>
    </xf>
    <xf numFmtId="0" fontId="46" fillId="0" borderId="0" xfId="47" applyFont="1"/>
    <xf numFmtId="0" fontId="8" fillId="0" borderId="26" xfId="58" applyFont="1" applyFill="1" applyBorder="1" applyAlignment="1">
      <alignment horizontal="center" vertical="center" wrapText="1"/>
    </xf>
    <xf numFmtId="14" fontId="11" fillId="0" borderId="26" xfId="58" applyNumberFormat="1" applyFont="1" applyFill="1" applyBorder="1" applyAlignment="1">
      <alignment horizontal="center" vertical="center" wrapText="1"/>
    </xf>
    <xf numFmtId="0" fontId="21" fillId="0" borderId="54" xfId="58" applyFont="1" applyFill="1" applyBorder="1" applyAlignment="1">
      <alignment horizontal="right"/>
    </xf>
    <xf numFmtId="10" fontId="11" fillId="0" borderId="26" xfId="59" applyNumberFormat="1" applyFont="1" applyFill="1" applyBorder="1" applyAlignment="1">
      <alignment horizontal="center" vertical="center" wrapText="1"/>
    </xf>
    <xf numFmtId="14" fontId="47" fillId="0" borderId="26" xfId="58" applyNumberFormat="1" applyFont="1" applyFill="1" applyBorder="1" applyAlignment="1">
      <alignment horizontal="center" vertical="center" wrapText="1"/>
    </xf>
    <xf numFmtId="165" fontId="3" fillId="0" borderId="29" xfId="58" applyNumberFormat="1" applyFont="1" applyFill="1" applyBorder="1" applyAlignment="1">
      <alignment horizontal="right" vertical="center"/>
    </xf>
    <xf numFmtId="165" fontId="16" fillId="0" borderId="29" xfId="58" applyNumberFormat="1" applyFont="1" applyFill="1" applyBorder="1" applyAlignment="1">
      <alignment horizontal="right" vertical="center"/>
    </xf>
    <xf numFmtId="165" fontId="3" fillId="0" borderId="51" xfId="58" applyNumberFormat="1" applyFont="1" applyFill="1" applyBorder="1" applyAlignment="1">
      <alignment horizontal="right" vertical="center"/>
    </xf>
    <xf numFmtId="0" fontId="3" fillId="0" borderId="0" xfId="0" applyFont="1"/>
    <xf numFmtId="0" fontId="5" fillId="0" borderId="0" xfId="58" applyFill="1" applyAlignment="1">
      <alignment horizontal="left"/>
    </xf>
    <xf numFmtId="0" fontId="45" fillId="0" borderId="0" xfId="60" applyFont="1" applyAlignment="1">
      <alignment horizontal="left"/>
    </xf>
    <xf numFmtId="14" fontId="6" fillId="29" borderId="36" xfId="48" applyNumberFormat="1" applyFont="1" applyFill="1" applyBorder="1" applyAlignment="1">
      <alignment horizontal="center" vertical="center" wrapText="1"/>
    </xf>
    <xf numFmtId="14" fontId="6" fillId="29" borderId="36" xfId="59" applyNumberFormat="1" applyFont="1" applyFill="1" applyBorder="1" applyAlignment="1">
      <alignment horizontal="center" vertical="center" wrapText="1"/>
    </xf>
    <xf numFmtId="0" fontId="6" fillId="0" borderId="52" xfId="48" applyFont="1" applyFill="1" applyBorder="1" applyAlignment="1">
      <alignment vertical="center"/>
    </xf>
    <xf numFmtId="0" fontId="6" fillId="29" borderId="52" xfId="48" applyFont="1" applyFill="1" applyBorder="1" applyAlignment="1">
      <alignment vertical="center"/>
    </xf>
    <xf numFmtId="165" fontId="17" fillId="0" borderId="38" xfId="48" applyNumberFormat="1" applyFont="1" applyFill="1" applyBorder="1" applyAlignment="1">
      <alignment vertical="center"/>
    </xf>
    <xf numFmtId="0" fontId="6" fillId="0" borderId="39" xfId="48" applyFont="1" applyBorder="1" applyAlignment="1">
      <alignment horizontal="left" vertical="center" wrapText="1" indent="1"/>
    </xf>
    <xf numFmtId="0" fontId="6" fillId="29" borderId="40" xfId="48" applyFont="1" applyFill="1" applyBorder="1" applyAlignment="1">
      <alignment vertical="center"/>
    </xf>
    <xf numFmtId="0" fontId="6" fillId="29" borderId="41" xfId="48" applyFont="1" applyFill="1" applyBorder="1" applyAlignment="1">
      <alignment vertical="center"/>
    </xf>
    <xf numFmtId="0" fontId="6" fillId="0" borderId="41" xfId="48" applyFont="1" applyFill="1" applyBorder="1" applyAlignment="1">
      <alignment vertical="center"/>
    </xf>
    <xf numFmtId="0" fontId="6" fillId="0" borderId="42" xfId="48" applyFont="1" applyFill="1" applyBorder="1" applyAlignment="1">
      <alignment horizontal="right" vertical="center" indent="1"/>
    </xf>
    <xf numFmtId="0" fontId="8" fillId="29" borderId="43" xfId="48" applyFont="1" applyFill="1" applyBorder="1" applyAlignment="1">
      <alignment vertical="center"/>
    </xf>
    <xf numFmtId="0" fontId="6" fillId="29" borderId="43" xfId="48" applyFont="1" applyFill="1" applyBorder="1" applyAlignment="1">
      <alignment vertical="center"/>
    </xf>
    <xf numFmtId="0" fontId="6" fillId="29" borderId="44" xfId="48" applyFont="1" applyFill="1" applyBorder="1" applyAlignment="1">
      <alignment vertical="center"/>
    </xf>
    <xf numFmtId="0" fontId="6" fillId="0" borderId="44" xfId="48" applyFont="1" applyFill="1" applyBorder="1" applyAlignment="1">
      <alignment vertical="center"/>
    </xf>
    <xf numFmtId="0" fontId="15" fillId="0" borderId="32" xfId="48" applyFont="1" applyFill="1" applyBorder="1" applyAlignment="1">
      <alignment horizontal="right" vertical="center" indent="1"/>
    </xf>
    <xf numFmtId="165" fontId="16" fillId="29" borderId="31" xfId="48" applyNumberFormat="1" applyFont="1" applyFill="1" applyBorder="1" applyAlignment="1">
      <alignment vertical="center"/>
    </xf>
    <xf numFmtId="165" fontId="15" fillId="29" borderId="31" xfId="48" applyNumberFormat="1" applyFont="1" applyFill="1" applyBorder="1" applyAlignment="1">
      <alignment vertical="center"/>
    </xf>
    <xf numFmtId="165" fontId="15" fillId="0" borderId="31" xfId="48" applyNumberFormat="1" applyFont="1" applyFill="1" applyBorder="1" applyAlignment="1">
      <alignment vertical="center"/>
    </xf>
    <xf numFmtId="0" fontId="5" fillId="0" borderId="0" xfId="0" applyFont="1"/>
    <xf numFmtId="0" fontId="6" fillId="0" borderId="32" xfId="48" applyFont="1" applyBorder="1" applyAlignment="1">
      <alignment horizontal="right" vertical="center" indent="1"/>
    </xf>
    <xf numFmtId="0" fontId="8" fillId="29" borderId="31" xfId="48" applyFont="1" applyFill="1" applyBorder="1" applyAlignment="1">
      <alignment vertical="center"/>
    </xf>
    <xf numFmtId="0" fontId="8" fillId="29" borderId="33" xfId="48" applyFont="1" applyFill="1" applyBorder="1" applyAlignment="1">
      <alignment vertical="center"/>
    </xf>
    <xf numFmtId="0" fontId="8" fillId="0" borderId="33" xfId="48" applyFont="1" applyFill="1" applyBorder="1" applyAlignment="1">
      <alignment vertical="center"/>
    </xf>
    <xf numFmtId="0" fontId="6" fillId="29" borderId="31" xfId="48" applyFont="1" applyFill="1" applyBorder="1" applyAlignment="1">
      <alignment vertical="center"/>
    </xf>
    <xf numFmtId="0" fontId="6" fillId="29" borderId="33" xfId="48" applyFont="1" applyFill="1" applyBorder="1" applyAlignment="1">
      <alignment vertical="center"/>
    </xf>
    <xf numFmtId="0" fontId="6" fillId="0" borderId="33" xfId="48" applyFont="1" applyFill="1" applyBorder="1" applyAlignment="1">
      <alignment vertical="center"/>
    </xf>
    <xf numFmtId="165" fontId="15" fillId="0" borderId="33" xfId="48" applyNumberFormat="1" applyFont="1" applyFill="1" applyBorder="1" applyAlignment="1">
      <alignment horizontal="right" vertical="center"/>
    </xf>
    <xf numFmtId="0" fontId="5" fillId="0" borderId="32" xfId="48" applyFont="1" applyBorder="1" applyAlignment="1">
      <alignment horizontal="right" vertical="center" indent="1"/>
    </xf>
    <xf numFmtId="0" fontId="3" fillId="29" borderId="31" xfId="48" applyFont="1" applyFill="1" applyBorder="1" applyAlignment="1">
      <alignment vertical="center"/>
    </xf>
    <xf numFmtId="0" fontId="5" fillId="29" borderId="31" xfId="48" applyFont="1" applyFill="1" applyBorder="1" applyAlignment="1">
      <alignment vertical="center"/>
    </xf>
    <xf numFmtId="0" fontId="5" fillId="29" borderId="33" xfId="48" applyFont="1" applyFill="1" applyBorder="1" applyAlignment="1">
      <alignment vertical="center"/>
    </xf>
    <xf numFmtId="0" fontId="5" fillId="0" borderId="33" xfId="48" applyFont="1" applyFill="1" applyBorder="1" applyAlignment="1">
      <alignment vertical="center"/>
    </xf>
    <xf numFmtId="165" fontId="6" fillId="29" borderId="46" xfId="48" applyNumberFormat="1" applyFont="1" applyFill="1" applyBorder="1" applyAlignment="1">
      <alignment vertical="center"/>
    </xf>
    <xf numFmtId="165" fontId="6" fillId="0" borderId="46" xfId="48" applyNumberFormat="1" applyFont="1" applyFill="1" applyBorder="1" applyAlignment="1">
      <alignment vertical="center"/>
    </xf>
    <xf numFmtId="165" fontId="17" fillId="0" borderId="34" xfId="48" applyNumberFormat="1" applyFont="1" applyFill="1" applyBorder="1" applyAlignment="1">
      <alignment horizontal="right" vertical="center"/>
    </xf>
    <xf numFmtId="0" fontId="6" fillId="0" borderId="47" xfId="48" applyFont="1" applyBorder="1" applyAlignment="1">
      <alignment horizontal="left" vertical="center" wrapText="1" indent="1"/>
    </xf>
    <xf numFmtId="167" fontId="6" fillId="29" borderId="48" xfId="48" applyNumberFormat="1" applyFont="1" applyFill="1" applyBorder="1" applyAlignment="1">
      <alignment vertical="center"/>
    </xf>
    <xf numFmtId="167" fontId="6" fillId="29" borderId="49" xfId="48" applyNumberFormat="1" applyFont="1" applyFill="1" applyBorder="1" applyAlignment="1">
      <alignment vertical="center"/>
    </xf>
    <xf numFmtId="167" fontId="6" fillId="0" borderId="48" xfId="48" applyNumberFormat="1" applyFont="1" applyFill="1" applyBorder="1" applyAlignment="1">
      <alignment vertical="center"/>
    </xf>
    <xf numFmtId="167" fontId="6" fillId="0" borderId="49" xfId="48" applyNumberFormat="1" applyFont="1" applyFill="1" applyBorder="1" applyAlignment="1">
      <alignment vertical="center"/>
    </xf>
    <xf numFmtId="165" fontId="17" fillId="0" borderId="49" xfId="48" applyNumberFormat="1" applyFont="1" applyFill="1" applyBorder="1" applyAlignment="1">
      <alignment vertical="center"/>
    </xf>
    <xf numFmtId="0" fontId="6" fillId="0" borderId="42" xfId="48" applyFont="1" applyBorder="1" applyAlignment="1">
      <alignment horizontal="right" vertical="center" indent="1"/>
    </xf>
    <xf numFmtId="167" fontId="6" fillId="29" borderId="43" xfId="48" applyNumberFormat="1" applyFont="1" applyFill="1" applyBorder="1" applyAlignment="1">
      <alignment vertical="center"/>
    </xf>
    <xf numFmtId="167" fontId="6" fillId="29" borderId="44" xfId="48" applyNumberFormat="1" applyFont="1" applyFill="1" applyBorder="1" applyAlignment="1">
      <alignment vertical="center"/>
    </xf>
    <xf numFmtId="167" fontId="6" fillId="0" borderId="43" xfId="48" applyNumberFormat="1" applyFont="1" applyFill="1" applyBorder="1" applyAlignment="1">
      <alignment vertical="center"/>
    </xf>
    <xf numFmtId="167" fontId="6" fillId="0" borderId="44" xfId="48" applyNumberFormat="1" applyFont="1" applyFill="1" applyBorder="1" applyAlignment="1">
      <alignment vertical="center"/>
    </xf>
    <xf numFmtId="165" fontId="17" fillId="0" borderId="44" xfId="48" applyNumberFormat="1" applyFont="1" applyFill="1" applyBorder="1" applyAlignment="1">
      <alignment vertical="center"/>
    </xf>
    <xf numFmtId="165" fontId="15" fillId="0" borderId="43" xfId="48" applyNumberFormat="1" applyFont="1" applyFill="1" applyBorder="1" applyAlignment="1">
      <alignment vertical="center"/>
    </xf>
    <xf numFmtId="167" fontId="6" fillId="29" borderId="31" xfId="48" applyNumberFormat="1" applyFont="1" applyFill="1" applyBorder="1" applyAlignment="1">
      <alignment vertical="center"/>
    </xf>
    <xf numFmtId="167" fontId="6" fillId="29" borderId="33" xfId="48" applyNumberFormat="1" applyFont="1" applyFill="1" applyBorder="1" applyAlignment="1">
      <alignment vertical="center"/>
    </xf>
    <xf numFmtId="167" fontId="6" fillId="0" borderId="31" xfId="48" applyNumberFormat="1" applyFont="1" applyFill="1" applyBorder="1" applyAlignment="1">
      <alignment vertical="center"/>
    </xf>
    <xf numFmtId="165" fontId="17" fillId="0" borderId="33" xfId="48" applyNumberFormat="1" applyFont="1" applyFill="1" applyBorder="1" applyAlignment="1">
      <alignment vertical="center"/>
    </xf>
    <xf numFmtId="167" fontId="5" fillId="29" borderId="31" xfId="48" applyNumberFormat="1" applyFont="1" applyFill="1" applyBorder="1" applyAlignment="1">
      <alignment vertical="center"/>
    </xf>
    <xf numFmtId="167" fontId="5" fillId="29" borderId="33" xfId="48" applyNumberFormat="1" applyFont="1" applyFill="1" applyBorder="1" applyAlignment="1">
      <alignment vertical="center"/>
    </xf>
    <xf numFmtId="167" fontId="5" fillId="0" borderId="31" xfId="48" applyNumberFormat="1" applyFont="1" applyFill="1" applyBorder="1" applyAlignment="1">
      <alignment vertical="center"/>
    </xf>
    <xf numFmtId="167" fontId="5" fillId="0" borderId="33" xfId="48" applyNumberFormat="1" applyFont="1" applyFill="1" applyBorder="1" applyAlignment="1">
      <alignment vertical="center"/>
    </xf>
    <xf numFmtId="165" fontId="15" fillId="0" borderId="33" xfId="48" applyNumberFormat="1" applyFont="1" applyFill="1" applyBorder="1" applyAlignment="1">
      <alignment vertical="center"/>
    </xf>
    <xf numFmtId="0" fontId="6" fillId="0" borderId="56" xfId="48" applyFont="1" applyBorder="1" applyAlignment="1">
      <alignment horizontal="right" vertical="center" indent="1"/>
    </xf>
    <xf numFmtId="167" fontId="6" fillId="29" borderId="57" xfId="48" applyNumberFormat="1" applyFont="1" applyFill="1" applyBorder="1" applyAlignment="1">
      <alignment vertical="center"/>
    </xf>
    <xf numFmtId="167" fontId="6" fillId="29" borderId="58" xfId="48" applyNumberFormat="1" applyFont="1" applyFill="1" applyBorder="1" applyAlignment="1">
      <alignment vertical="center"/>
    </xf>
    <xf numFmtId="167" fontId="6" fillId="0" borderId="57" xfId="48" applyNumberFormat="1" applyFont="1" applyFill="1" applyBorder="1" applyAlignment="1">
      <alignment vertical="center"/>
    </xf>
    <xf numFmtId="167" fontId="6" fillId="0" borderId="58" xfId="48" applyNumberFormat="1" applyFont="1" applyFill="1" applyBorder="1" applyAlignment="1">
      <alignment vertical="center"/>
    </xf>
    <xf numFmtId="165" fontId="17" fillId="0" borderId="58" xfId="48" applyNumberFormat="1" applyFont="1" applyFill="1" applyBorder="1" applyAlignment="1">
      <alignment vertical="center"/>
    </xf>
    <xf numFmtId="0" fontId="15" fillId="0" borderId="42" xfId="48" applyFont="1" applyFill="1" applyBorder="1" applyAlignment="1">
      <alignment horizontal="right" vertical="center" indent="1"/>
    </xf>
    <xf numFmtId="0" fontId="45" fillId="0" borderId="0" xfId="0" applyFont="1"/>
    <xf numFmtId="165" fontId="17" fillId="0" borderId="55" xfId="48" applyNumberFormat="1" applyFont="1" applyFill="1" applyBorder="1" applyAlignment="1">
      <alignment vertical="center"/>
    </xf>
    <xf numFmtId="0" fontId="44" fillId="0" borderId="0" xfId="60" applyFont="1"/>
    <xf numFmtId="0" fontId="51" fillId="0" borderId="0" xfId="32" applyFont="1" applyAlignment="1" applyProtection="1"/>
    <xf numFmtId="0" fontId="3" fillId="0" borderId="60" xfId="62" applyFont="1" applyFill="1" applyBorder="1" applyAlignment="1">
      <alignment horizontal="center" vertical="center" wrapText="1"/>
    </xf>
    <xf numFmtId="0" fontId="3" fillId="0" borderId="61" xfId="62" applyFont="1" applyFill="1" applyBorder="1" applyAlignment="1">
      <alignment horizontal="center" vertical="center" wrapText="1"/>
    </xf>
    <xf numFmtId="49" fontId="15" fillId="0" borderId="62" xfId="60" applyNumberFormat="1" applyFont="1" applyBorder="1" applyAlignment="1">
      <alignment horizontal="center" vertical="center"/>
    </xf>
    <xf numFmtId="0" fontId="15" fillId="0" borderId="61" xfId="62" applyFont="1" applyFill="1" applyBorder="1" applyAlignment="1">
      <alignment horizontal="center" vertical="center" wrapText="1"/>
    </xf>
    <xf numFmtId="2" fontId="15" fillId="0" borderId="61" xfId="62" applyNumberFormat="1" applyFont="1" applyFill="1" applyBorder="1" applyAlignment="1">
      <alignment horizontal="center" vertical="center" wrapText="1"/>
    </xf>
    <xf numFmtId="1" fontId="15" fillId="0" borderId="63" xfId="62" applyNumberFormat="1" applyFont="1" applyFill="1" applyBorder="1" applyAlignment="1">
      <alignment horizontal="center" vertical="center" wrapText="1"/>
    </xf>
    <xf numFmtId="0" fontId="16" fillId="0" borderId="61" xfId="62" applyFont="1" applyFill="1" applyBorder="1" applyAlignment="1">
      <alignment horizontal="center" vertical="center" wrapText="1"/>
    </xf>
    <xf numFmtId="165" fontId="17" fillId="0" borderId="58" xfId="48" applyNumberFormat="1" applyFont="1" applyFill="1" applyBorder="1" applyAlignment="1">
      <alignment horizontal="right" vertical="center"/>
    </xf>
    <xf numFmtId="165" fontId="16" fillId="0" borderId="0" xfId="81" applyNumberFormat="1" applyFont="1" applyFill="1" applyBorder="1" applyAlignment="1">
      <alignment vertical="center"/>
    </xf>
    <xf numFmtId="165" fontId="5" fillId="0" borderId="0" xfId="81" applyNumberFormat="1" applyFont="1" applyFill="1" applyBorder="1" applyAlignment="1">
      <alignment vertical="center"/>
    </xf>
    <xf numFmtId="0" fontId="6" fillId="0" borderId="35" xfId="48" applyFont="1" applyFill="1" applyBorder="1" applyAlignment="1">
      <alignment horizontal="right" vertical="center" indent="1"/>
    </xf>
    <xf numFmtId="165" fontId="17" fillId="0" borderId="50" xfId="48" applyNumberFormat="1" applyFont="1" applyFill="1" applyBorder="1" applyAlignment="1">
      <alignment horizontal="right" vertical="center"/>
    </xf>
    <xf numFmtId="0" fontId="8" fillId="0" borderId="0" xfId="0" applyFont="1"/>
    <xf numFmtId="0" fontId="6" fillId="0" borderId="45" xfId="48" applyFont="1" applyBorder="1" applyAlignment="1">
      <alignment horizontal="right" vertical="center" indent="1"/>
    </xf>
    <xf numFmtId="14" fontId="6" fillId="0" borderId="36" xfId="59" applyNumberFormat="1" applyFont="1" applyFill="1" applyBorder="1" applyAlignment="1">
      <alignment horizontal="center" vertical="center" wrapText="1"/>
    </xf>
    <xf numFmtId="0" fontId="17" fillId="0" borderId="37" xfId="59" applyFont="1" applyFill="1" applyBorder="1" applyAlignment="1">
      <alignment horizontal="center" vertical="center" wrapText="1"/>
    </xf>
    <xf numFmtId="0" fontId="5" fillId="0" borderId="0" xfId="58"/>
    <xf numFmtId="14" fontId="11" fillId="0" borderId="26" xfId="58" applyNumberFormat="1" applyFont="1" applyFill="1" applyBorder="1" applyAlignment="1">
      <alignment horizontal="center" vertical="center" wrapText="1"/>
    </xf>
    <xf numFmtId="10" fontId="11" fillId="0" borderId="26" xfId="59" applyNumberFormat="1" applyFont="1" applyFill="1" applyBorder="1" applyAlignment="1">
      <alignment horizontal="center" vertical="center" wrapText="1"/>
    </xf>
    <xf numFmtId="0" fontId="3" fillId="0" borderId="17" xfId="58" applyFont="1" applyFill="1" applyBorder="1" applyAlignment="1">
      <alignment vertical="center"/>
    </xf>
    <xf numFmtId="4" fontId="3" fillId="0" borderId="18" xfId="58" applyNumberFormat="1" applyFont="1" applyFill="1" applyBorder="1" applyAlignment="1">
      <alignment horizontal="right" vertical="center" wrapText="1"/>
    </xf>
    <xf numFmtId="4" fontId="3" fillId="0" borderId="18" xfId="58" applyNumberFormat="1" applyFont="1" applyFill="1" applyBorder="1" applyAlignment="1">
      <alignment horizontal="right" vertical="center"/>
    </xf>
    <xf numFmtId="0" fontId="3" fillId="0" borderId="14" xfId="58" applyFont="1" applyFill="1" applyBorder="1" applyAlignment="1">
      <alignment vertical="center"/>
    </xf>
    <xf numFmtId="4" fontId="3" fillId="0" borderId="12" xfId="58" applyNumberFormat="1" applyFont="1" applyFill="1" applyBorder="1" applyAlignment="1">
      <alignment horizontal="right" vertical="center" wrapText="1"/>
    </xf>
    <xf numFmtId="4" fontId="18" fillId="0" borderId="21" xfId="58" applyNumberFormat="1" applyFont="1" applyFill="1" applyBorder="1" applyAlignment="1">
      <alignment horizontal="right" vertical="center" wrapText="1"/>
    </xf>
    <xf numFmtId="4" fontId="18" fillId="0" borderId="18" xfId="58" applyNumberFormat="1" applyFont="1" applyFill="1" applyBorder="1" applyAlignment="1">
      <alignment horizontal="right" vertical="center" wrapText="1"/>
    </xf>
    <xf numFmtId="165" fontId="18" fillId="0" borderId="59" xfId="58" applyNumberFormat="1" applyFont="1" applyFill="1" applyBorder="1" applyAlignment="1">
      <alignment horizontal="right" vertical="center"/>
    </xf>
    <xf numFmtId="0" fontId="6" fillId="0" borderId="17" xfId="58" applyFont="1" applyFill="1" applyBorder="1" applyAlignment="1">
      <alignment vertical="center"/>
    </xf>
    <xf numFmtId="165" fontId="8" fillId="0" borderId="22" xfId="58" applyNumberFormat="1" applyFont="1" applyFill="1" applyBorder="1" applyAlignment="1">
      <alignment horizontal="right" vertical="center"/>
    </xf>
    <xf numFmtId="0" fontId="6" fillId="0" borderId="0" xfId="58" applyFont="1" applyFill="1"/>
    <xf numFmtId="0" fontId="18" fillId="0" borderId="17" xfId="58" applyFont="1" applyFill="1" applyBorder="1" applyAlignment="1">
      <alignment vertical="center"/>
    </xf>
    <xf numFmtId="165" fontId="8" fillId="0" borderId="19" xfId="58" applyNumberFormat="1" applyFont="1" applyFill="1" applyBorder="1" applyAlignment="1">
      <alignment horizontal="right" vertical="center"/>
    </xf>
    <xf numFmtId="165" fontId="8" fillId="0" borderId="29" xfId="58" applyNumberFormat="1" applyFont="1" applyFill="1" applyBorder="1" applyAlignment="1">
      <alignment horizontal="right" vertical="center"/>
    </xf>
    <xf numFmtId="165" fontId="15" fillId="29" borderId="50" xfId="48" applyNumberFormat="1" applyFont="1" applyFill="1" applyBorder="1" applyAlignment="1">
      <alignment horizontal="right" vertical="center"/>
    </xf>
    <xf numFmtId="165" fontId="15" fillId="29" borderId="43" xfId="48" applyNumberFormat="1" applyFont="1" applyFill="1" applyBorder="1" applyAlignment="1">
      <alignment vertical="center"/>
    </xf>
    <xf numFmtId="165" fontId="17" fillId="29" borderId="50" xfId="48" applyNumberFormat="1" applyFont="1" applyFill="1" applyBorder="1" applyAlignment="1">
      <alignment horizontal="right" vertical="center"/>
    </xf>
    <xf numFmtId="165" fontId="15" fillId="29" borderId="69" xfId="48" applyNumberFormat="1" applyFont="1" applyFill="1" applyBorder="1" applyAlignment="1">
      <alignment vertical="center"/>
    </xf>
    <xf numFmtId="165" fontId="15" fillId="0" borderId="44" xfId="48" applyNumberFormat="1" applyFont="1" applyFill="1" applyBorder="1" applyAlignment="1">
      <alignment horizontal="right" vertical="center"/>
    </xf>
    <xf numFmtId="0" fontId="6" fillId="0" borderId="70" xfId="48" applyFont="1" applyBorder="1" applyAlignment="1">
      <alignment horizontal="left" vertical="center" indent="1"/>
    </xf>
    <xf numFmtId="0" fontId="6" fillId="29" borderId="71" xfId="48" applyFont="1" applyFill="1" applyBorder="1" applyAlignment="1">
      <alignment vertical="center"/>
    </xf>
    <xf numFmtId="0" fontId="6" fillId="29" borderId="72" xfId="48" applyFont="1" applyFill="1" applyBorder="1" applyAlignment="1">
      <alignment vertical="center"/>
    </xf>
    <xf numFmtId="0" fontId="6" fillId="0" borderId="72" xfId="48" applyFont="1" applyFill="1" applyBorder="1" applyAlignment="1">
      <alignment vertical="center"/>
    </xf>
    <xf numFmtId="0" fontId="6" fillId="0" borderId="73" xfId="48" applyFont="1" applyFill="1" applyBorder="1" applyAlignment="1">
      <alignment vertical="center"/>
    </xf>
    <xf numFmtId="0" fontId="6" fillId="29" borderId="73" xfId="48" applyFont="1" applyFill="1" applyBorder="1" applyAlignment="1">
      <alignment vertical="center"/>
    </xf>
    <xf numFmtId="165" fontId="17" fillId="0" borderId="72" xfId="48" applyNumberFormat="1" applyFont="1" applyFill="1" applyBorder="1" applyAlignment="1">
      <alignment vertical="center"/>
    </xf>
    <xf numFmtId="0" fontId="5" fillId="0" borderId="45" xfId="48" applyFont="1" applyBorder="1" applyAlignment="1">
      <alignment horizontal="right" vertical="center" indent="1"/>
    </xf>
    <xf numFmtId="0" fontId="5" fillId="29" borderId="46" xfId="48" applyFont="1" applyFill="1" applyBorder="1" applyAlignment="1">
      <alignment vertical="center"/>
    </xf>
    <xf numFmtId="0" fontId="5" fillId="29" borderId="34" xfId="48" applyFont="1" applyFill="1" applyBorder="1" applyAlignment="1">
      <alignment vertical="center"/>
    </xf>
    <xf numFmtId="0" fontId="5" fillId="0" borderId="34" xfId="48" applyFont="1" applyFill="1" applyBorder="1" applyAlignment="1">
      <alignment vertical="center"/>
    </xf>
    <xf numFmtId="165" fontId="15" fillId="0" borderId="34" xfId="48" applyNumberFormat="1" applyFont="1" applyFill="1" applyBorder="1" applyAlignment="1">
      <alignment horizontal="right" vertical="center"/>
    </xf>
    <xf numFmtId="165" fontId="18" fillId="0" borderId="22" xfId="58" applyNumberFormat="1" applyFont="1" applyFill="1" applyBorder="1" applyAlignment="1">
      <alignment horizontal="right" vertical="center"/>
    </xf>
    <xf numFmtId="165" fontId="16" fillId="29" borderId="0" xfId="81" applyNumberFormat="1" applyFont="1" applyFill="1" applyBorder="1" applyAlignment="1">
      <alignment vertical="center"/>
    </xf>
    <xf numFmtId="4" fontId="12" fillId="0" borderId="24" xfId="58" applyNumberFormat="1" applyFont="1" applyFill="1" applyBorder="1" applyAlignment="1">
      <alignment vertical="center"/>
    </xf>
    <xf numFmtId="0" fontId="12" fillId="0" borderId="16" xfId="58" applyFont="1" applyBorder="1" applyAlignment="1">
      <alignment horizontal="right" vertical="center"/>
    </xf>
    <xf numFmtId="0" fontId="11" fillId="0" borderId="20" xfId="58" applyFont="1" applyBorder="1" applyAlignment="1">
      <alignment vertical="center"/>
    </xf>
    <xf numFmtId="0" fontId="11" fillId="0" borderId="17" xfId="58" applyFont="1" applyBorder="1" applyAlignment="1">
      <alignment vertical="center"/>
    </xf>
    <xf numFmtId="0" fontId="47" fillId="0" borderId="17" xfId="60" applyFont="1" applyBorder="1" applyAlignment="1">
      <alignment vertical="center"/>
    </xf>
    <xf numFmtId="4" fontId="47" fillId="0" borderId="22" xfId="58" applyNumberFormat="1" applyFont="1" applyFill="1" applyBorder="1" applyAlignment="1">
      <alignment vertical="center"/>
    </xf>
    <xf numFmtId="0" fontId="12" fillId="0" borderId="17" xfId="58" applyFont="1" applyBorder="1" applyAlignment="1">
      <alignment horizontal="right" vertical="center"/>
    </xf>
    <xf numFmtId="0" fontId="49" fillId="0" borderId="0" xfId="58" applyFont="1" applyFill="1" applyBorder="1" applyAlignment="1">
      <alignment horizontal="left" vertical="center"/>
    </xf>
    <xf numFmtId="0" fontId="15" fillId="0" borderId="0" xfId="60" applyFont="1" applyAlignment="1">
      <alignment horizontal="center"/>
    </xf>
    <xf numFmtId="167" fontId="47" fillId="0" borderId="22" xfId="58" applyNumberFormat="1" applyFont="1" applyFill="1" applyBorder="1" applyAlignment="1">
      <alignment vertical="center"/>
    </xf>
    <xf numFmtId="167" fontId="12" fillId="0" borderId="24" xfId="58" applyNumberFormat="1" applyFont="1" applyFill="1" applyBorder="1" applyAlignment="1">
      <alignment vertical="center"/>
    </xf>
    <xf numFmtId="167" fontId="48" fillId="0" borderId="24" xfId="58" applyNumberFormat="1" applyFont="1" applyFill="1" applyBorder="1" applyAlignment="1">
      <alignment vertical="center"/>
    </xf>
    <xf numFmtId="167" fontId="11" fillId="0" borderId="24" xfId="58" applyNumberFormat="1" applyFont="1" applyFill="1" applyBorder="1" applyAlignment="1">
      <alignment vertical="center"/>
    </xf>
    <xf numFmtId="167" fontId="47" fillId="0" borderId="24" xfId="58" applyNumberFormat="1" applyFont="1" applyFill="1" applyBorder="1" applyAlignment="1">
      <alignment vertical="center"/>
    </xf>
    <xf numFmtId="165" fontId="18" fillId="0" borderId="19" xfId="58" applyNumberFormat="1" applyFont="1" applyFill="1" applyBorder="1" applyAlignment="1">
      <alignment horizontal="right" vertical="center"/>
    </xf>
    <xf numFmtId="14" fontId="3" fillId="0" borderId="64" xfId="60" applyNumberFormat="1" applyFont="1" applyBorder="1" applyAlignment="1">
      <alignment horizontal="center"/>
    </xf>
    <xf numFmtId="14" fontId="3" fillId="0" borderId="62" xfId="60" applyNumberFormat="1" applyFont="1" applyBorder="1" applyAlignment="1">
      <alignment horizontal="center" vertical="center"/>
    </xf>
    <xf numFmtId="2" fontId="3" fillId="0" borderId="60" xfId="62" applyNumberFormat="1" applyFont="1" applyFill="1" applyBorder="1" applyAlignment="1">
      <alignment horizontal="center" vertical="center" wrapText="1"/>
    </xf>
    <xf numFmtId="1" fontId="3" fillId="0" borderId="65" xfId="62" applyNumberFormat="1" applyFont="1" applyFill="1" applyBorder="1" applyAlignment="1">
      <alignment horizontal="center" vertical="center" wrapText="1"/>
    </xf>
    <xf numFmtId="1" fontId="3" fillId="0" borderId="63" xfId="62" applyNumberFormat="1" applyFont="1" applyFill="1" applyBorder="1" applyAlignment="1">
      <alignment horizontal="center" vertical="center" wrapText="1"/>
    </xf>
    <xf numFmtId="2" fontId="3" fillId="0" borderId="61" xfId="62" applyNumberFormat="1" applyFont="1" applyFill="1" applyBorder="1" applyAlignment="1">
      <alignment horizontal="center" vertical="center" wrapText="1"/>
    </xf>
    <xf numFmtId="165" fontId="47" fillId="0" borderId="22" xfId="68" applyNumberFormat="1" applyFont="1" applyFill="1" applyBorder="1" applyAlignment="1">
      <alignment vertical="center"/>
    </xf>
    <xf numFmtId="165" fontId="48" fillId="0" borderId="24" xfId="68" applyNumberFormat="1" applyFont="1" applyFill="1" applyBorder="1" applyAlignment="1">
      <alignment vertical="center"/>
    </xf>
    <xf numFmtId="165" fontId="47" fillId="0" borderId="24" xfId="68" applyNumberFormat="1" applyFont="1" applyFill="1" applyBorder="1" applyAlignment="1">
      <alignment vertical="center"/>
    </xf>
    <xf numFmtId="165" fontId="47" fillId="0" borderId="53" xfId="68" applyNumberFormat="1" applyFont="1" applyFill="1" applyBorder="1" applyAlignment="1">
      <alignment vertical="center"/>
    </xf>
    <xf numFmtId="165" fontId="47" fillId="0" borderId="28" xfId="68" applyNumberFormat="1" applyFont="1" applyFill="1" applyBorder="1" applyAlignment="1">
      <alignment vertical="center"/>
    </xf>
    <xf numFmtId="165" fontId="12" fillId="0" borderId="24" xfId="68" applyNumberFormat="1" applyFont="1" applyFill="1" applyBorder="1" applyAlignment="1">
      <alignment vertical="center"/>
    </xf>
    <xf numFmtId="2" fontId="12" fillId="0" borderId="20" xfId="58" applyNumberFormat="1" applyFont="1" applyFill="1" applyBorder="1" applyAlignment="1">
      <alignment horizontal="left" vertical="center" indent="1"/>
    </xf>
    <xf numFmtId="3" fontId="12" fillId="0" borderId="22" xfId="58" applyNumberFormat="1" applyFont="1" applyFill="1" applyBorder="1" applyAlignment="1">
      <alignment horizontal="right" vertical="center" indent="1"/>
    </xf>
    <xf numFmtId="10" fontId="12" fillId="0" borderId="17" xfId="79" applyNumberFormat="1" applyFont="1" applyFill="1" applyBorder="1" applyAlignment="1">
      <alignment horizontal="left" vertical="center" indent="1"/>
    </xf>
    <xf numFmtId="3" fontId="12" fillId="0" borderId="19" xfId="58" applyNumberFormat="1" applyFont="1" applyFill="1" applyBorder="1" applyAlignment="1">
      <alignment horizontal="right" vertical="center" indent="1"/>
    </xf>
    <xf numFmtId="0" fontId="54" fillId="0" borderId="14" xfId="58" applyFont="1" applyFill="1" applyBorder="1" applyAlignment="1">
      <alignment horizontal="left" vertical="center" indent="1"/>
    </xf>
    <xf numFmtId="3" fontId="54" fillId="0" borderId="13" xfId="58" applyNumberFormat="1" applyFont="1" applyFill="1" applyBorder="1" applyAlignment="1">
      <alignment horizontal="right" vertical="center" indent="1"/>
    </xf>
    <xf numFmtId="0" fontId="45" fillId="0" borderId="0" xfId="61" applyFont="1"/>
    <xf numFmtId="0" fontId="21" fillId="0" borderId="54" xfId="58" applyFont="1" applyFill="1" applyBorder="1" applyAlignment="1">
      <alignment horizontal="right" vertical="center"/>
    </xf>
    <xf numFmtId="0" fontId="11" fillId="0" borderId="30" xfId="61" applyFont="1" applyBorder="1" applyAlignment="1">
      <alignment horizontal="left" vertical="center"/>
    </xf>
    <xf numFmtId="0" fontId="55" fillId="0" borderId="0" xfId="61" applyFont="1" applyAlignment="1">
      <alignment horizontal="center" vertical="center"/>
    </xf>
    <xf numFmtId="3" fontId="11" fillId="0" borderId="30" xfId="61" applyNumberFormat="1" applyFont="1" applyBorder="1" applyAlignment="1">
      <alignment horizontal="right" vertical="center" indent="1"/>
    </xf>
    <xf numFmtId="1" fontId="11" fillId="0" borderId="30" xfId="61" applyNumberFormat="1" applyFont="1" applyBorder="1" applyAlignment="1">
      <alignment horizontal="right" vertical="center" indent="1"/>
    </xf>
    <xf numFmtId="3" fontId="55" fillId="0" borderId="0" xfId="61" applyNumberFormat="1" applyFont="1" applyAlignment="1">
      <alignment horizontal="right" vertical="center" indent="1"/>
    </xf>
    <xf numFmtId="0" fontId="49" fillId="27" borderId="0" xfId="58" applyFont="1" applyFill="1" applyBorder="1" applyAlignment="1">
      <alignment horizontal="left" vertical="center"/>
    </xf>
    <xf numFmtId="0" fontId="49" fillId="27" borderId="54" xfId="58" applyFont="1" applyFill="1" applyBorder="1" applyAlignment="1">
      <alignment horizontal="left" vertical="center"/>
    </xf>
    <xf numFmtId="0" fontId="20" fillId="0" borderId="27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9" fillId="24" borderId="0" xfId="48" applyFont="1" applyFill="1" applyBorder="1" applyAlignment="1">
      <alignment horizontal="left" vertical="center" wrapText="1"/>
    </xf>
    <xf numFmtId="0" fontId="52" fillId="0" borderId="0" xfId="0" applyFont="1"/>
    <xf numFmtId="0" fontId="49" fillId="28" borderId="0" xfId="60" applyFont="1" applyFill="1" applyBorder="1" applyAlignment="1">
      <alignment horizontal="left" vertical="center"/>
    </xf>
    <xf numFmtId="0" fontId="49" fillId="28" borderId="54" xfId="60" applyFont="1" applyFill="1" applyBorder="1" applyAlignment="1">
      <alignment horizontal="left" vertical="center"/>
    </xf>
    <xf numFmtId="0" fontId="45" fillId="0" borderId="27" xfId="60" applyFont="1" applyBorder="1" applyAlignment="1">
      <alignment horizontal="left" vertical="center" wrapText="1"/>
    </xf>
    <xf numFmtId="0" fontId="45" fillId="0" borderId="0" xfId="60" applyFont="1" applyBorder="1" applyAlignment="1">
      <alignment horizontal="left" vertical="center" wrapText="1"/>
    </xf>
    <xf numFmtId="0" fontId="19" fillId="26" borderId="0" xfId="58" applyFont="1" applyFill="1" applyAlignment="1">
      <alignment horizontal="left" vertical="center"/>
    </xf>
    <xf numFmtId="0" fontId="19" fillId="25" borderId="0" xfId="58" applyFont="1" applyFill="1" applyAlignment="1">
      <alignment horizontal="left" vertical="center"/>
    </xf>
    <xf numFmtId="0" fontId="45" fillId="0" borderId="27" xfId="58" applyFont="1" applyBorder="1" applyAlignment="1">
      <alignment horizontal="left" vertical="center" wrapText="1"/>
    </xf>
    <xf numFmtId="167" fontId="5" fillId="0" borderId="0" xfId="58" applyNumberFormat="1" applyBorder="1"/>
    <xf numFmtId="167" fontId="47" fillId="0" borderId="13" xfId="58" applyNumberFormat="1" applyFont="1" applyFill="1" applyBorder="1" applyAlignment="1">
      <alignment vertical="center"/>
    </xf>
    <xf numFmtId="4" fontId="48" fillId="0" borderId="19" xfId="58" applyNumberFormat="1" applyFont="1" applyFill="1" applyBorder="1" applyAlignment="1">
      <alignment vertical="center"/>
    </xf>
    <xf numFmtId="165" fontId="48" fillId="0" borderId="23" xfId="68" applyNumberFormat="1" applyFont="1" applyFill="1" applyBorder="1" applyAlignment="1">
      <alignment vertical="center"/>
    </xf>
    <xf numFmtId="49" fontId="15" fillId="0" borderId="66" xfId="60" applyNumberFormat="1" applyFont="1" applyBorder="1" applyAlignment="1">
      <alignment horizontal="center" vertical="center"/>
    </xf>
    <xf numFmtId="0" fontId="16" fillId="0" borderId="67" xfId="62" applyFont="1" applyFill="1" applyBorder="1" applyAlignment="1">
      <alignment horizontal="center" vertical="center" wrapText="1"/>
    </xf>
    <xf numFmtId="2" fontId="16" fillId="0" borderId="67" xfId="62" applyNumberFormat="1" applyFont="1" applyFill="1" applyBorder="1" applyAlignment="1">
      <alignment horizontal="center" vertical="center" wrapText="1"/>
    </xf>
    <xf numFmtId="1" fontId="16" fillId="0" borderId="68" xfId="62" applyNumberFormat="1" applyFont="1" applyFill="1" applyBorder="1" applyAlignment="1">
      <alignment horizontal="center" vertical="center" wrapText="1"/>
    </xf>
    <xf numFmtId="1" fontId="16" fillId="0" borderId="63" xfId="62" applyNumberFormat="1" applyFont="1" applyFill="1" applyBorder="1" applyAlignment="1">
      <alignment horizontal="center" vertical="center" wrapText="1"/>
    </xf>
    <xf numFmtId="165" fontId="48" fillId="0" borderId="28" xfId="68" applyNumberFormat="1" applyFont="1" applyFill="1" applyBorder="1" applyAlignment="1">
      <alignment vertical="center"/>
    </xf>
  </cellXfs>
  <cellStyles count="87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0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7"/>
    <cellStyle name="Обычный 2 5 3" xfId="81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8"/>
    <cellStyle name="Обычный 5_РОБОЧИЙ_Q4_2013" xfId="82"/>
    <cellStyle name="Обычный 6" xfId="54"/>
    <cellStyle name="Обычный 7" xfId="55"/>
    <cellStyle name="Обычный 7 2" xfId="56"/>
    <cellStyle name="Обычный 7 2 2" xfId="84"/>
    <cellStyle name="Обычный 7 3" xfId="83"/>
    <cellStyle name="Обычный 8" xfId="57"/>
    <cellStyle name="Обычный_Q1 2010" xfId="58"/>
    <cellStyle name="Обычный_Q1 2010 2" xfId="59"/>
    <cellStyle name="Обычный_Аналіз_3q_09" xfId="60"/>
    <cellStyle name="Обычный_Исходники_Q4_2011" xfId="61"/>
    <cellStyle name="Обычный_Книга1" xfId="62"/>
    <cellStyle name="Плохой 2" xfId="63"/>
    <cellStyle name="Пояснение 2" xfId="64"/>
    <cellStyle name="Примечание 2" xfId="65"/>
    <cellStyle name="Процентный 2" xfId="66"/>
    <cellStyle name="Процентный 2 2" xfId="67"/>
    <cellStyle name="Процентный 2 3" xfId="79"/>
    <cellStyle name="Процентный 3" xfId="68"/>
    <cellStyle name="Процентный 4" xfId="69"/>
    <cellStyle name="Процентный 4 2" xfId="85"/>
    <cellStyle name="Связанная ячейка 2" xfId="70"/>
    <cellStyle name="Текст предупреждения 2" xfId="71"/>
    <cellStyle name="Тысячи [0]_MM95 (3)" xfId="72"/>
    <cellStyle name="Тысячи_MM95 (3)" xfId="73"/>
    <cellStyle name="Финансовый 2" xfId="74"/>
    <cellStyle name="Финансовый 2 2" xfId="86"/>
    <cellStyle name="Хороший 2" xfId="75"/>
    <cellStyle name="Шапка" xfId="76"/>
  </cellStyles>
  <dxfs count="0"/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944065442946634"/>
          <c:y val="2.1671608075674149E-2"/>
          <c:w val="0.65682178827034554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'Індекси світу та України'!$K$2</c:f>
              <c:strCache>
                <c:ptCount val="1"/>
                <c:pt idx="0">
                  <c:v>3-й квартал 2018 року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4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4.9566299715803107E-3"/>
                  <c:y val="-2.78815515939762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6705740914705117E-3"/>
                  <c:y val="-2.4954326839755473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7860391718485E-3"/>
                  <c:y val="-2.137402450499255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908946469409E-3"/>
                  <c:y val="5.91509968922428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71533768420603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5.55719038080975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5766884210902E-3"/>
                  <c:y val="5.368339982466191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771533768420603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90171464800148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7905838351959E-3"/>
                  <c:y val="4.95218795784120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3.2771533768420603E-3"/>
                  <c:y val="8.0525099736993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0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'Індекси світу та України'!$J$3:$J$20</c:f>
              <c:strCache>
                <c:ptCount val="18"/>
                <c:pt idx="0">
                  <c:v>HANG SENG (Гонг-Конг)</c:v>
                </c:pt>
                <c:pt idx="1">
                  <c:v>FTSE 100 (Великобританія)</c:v>
                </c:pt>
                <c:pt idx="2">
                  <c:v>DAX (ФРН)</c:v>
                </c:pt>
                <c:pt idx="3">
                  <c:v>SHANGHAI SE COMPOSITE (Китай)</c:v>
                </c:pt>
                <c:pt idx="4">
                  <c:v>FTSE/JSE Africa All-Share Index (ПАР)</c:v>
                </c:pt>
                <c:pt idx="5">
                  <c:v>Cyprus SE General Index (Кіпр)</c:v>
                </c:pt>
                <c:pt idx="6">
                  <c:v>S&amp;P BSE SENSEX Index (Індія)</c:v>
                </c:pt>
                <c:pt idx="7">
                  <c:v>CAC 40 (Франція)</c:v>
                </c:pt>
                <c:pt idx="8">
                  <c:v>BIST 100 National Index (Туреччина)</c:v>
                </c:pt>
                <c:pt idx="9">
                  <c:v>УБ (Україна)</c:v>
                </c:pt>
                <c:pt idx="10">
                  <c:v>РТС (Росія)</c:v>
                </c:pt>
                <c:pt idx="11">
                  <c:v>WSE WIG 20 (Польща)</c:v>
                </c:pt>
                <c:pt idx="12">
                  <c:v>S&amp;P 500 (США)</c:v>
                </c:pt>
                <c:pt idx="13">
                  <c:v>NIKKEI 225 (Японія)</c:v>
                </c:pt>
                <c:pt idx="14">
                  <c:v>DJIA (США)</c:v>
                </c:pt>
                <c:pt idx="15">
                  <c:v>ММВБ (Росія)</c:v>
                </c:pt>
                <c:pt idx="16">
                  <c:v>Ibovespa Sao Paulo SE Index (Бразилія)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України'!$K$3:$K$20</c:f>
              <c:numCache>
                <c:formatCode>0.0%</c:formatCode>
                <c:ptCount val="18"/>
                <c:pt idx="0">
                  <c:v>-2.0021681279548065E-2</c:v>
                </c:pt>
                <c:pt idx="1">
                  <c:v>-1.4627989330450286E-2</c:v>
                </c:pt>
                <c:pt idx="2">
                  <c:v>-8.2503212912223844E-3</c:v>
                </c:pt>
                <c:pt idx="3">
                  <c:v>2.9041867210772843E-3</c:v>
                </c:pt>
                <c:pt idx="4">
                  <c:v>6.1263235231967528E-3</c:v>
                </c:pt>
                <c:pt idx="5">
                  <c:v>1.3539921831379198E-2</c:v>
                </c:pt>
                <c:pt idx="6">
                  <c:v>2.8680093284201957E-2</c:v>
                </c:pt>
                <c:pt idx="7">
                  <c:v>3.1215272563448027E-2</c:v>
                </c:pt>
                <c:pt idx="8">
                  <c:v>4.170817926773851E-2</c:v>
                </c:pt>
                <c:pt idx="9">
                  <c:v>4.889994115302132E-2</c:v>
                </c:pt>
                <c:pt idx="10">
                  <c:v>5.974182994914834E-2</c:v>
                </c:pt>
                <c:pt idx="11">
                  <c:v>6.6189198646914749E-2</c:v>
                </c:pt>
                <c:pt idx="12">
                  <c:v>7.9399769598055947E-2</c:v>
                </c:pt>
                <c:pt idx="13">
                  <c:v>8.2987117772857832E-2</c:v>
                </c:pt>
                <c:pt idx="14">
                  <c:v>9.7054473519120332E-2</c:v>
                </c:pt>
                <c:pt idx="15">
                  <c:v>9.8402555910543255E-2</c:v>
                </c:pt>
                <c:pt idx="16">
                  <c:v>0.12368706538826491</c:v>
                </c:pt>
                <c:pt idx="17">
                  <c:v>0.16202312763428095</c:v>
                </c:pt>
              </c:numCache>
            </c:numRef>
          </c:val>
        </c:ser>
        <c:ser>
          <c:idx val="0"/>
          <c:order val="1"/>
          <c:tx>
            <c:strRef>
              <c:f>'Індекси світу та України'!$L$2</c:f>
              <c:strCache>
                <c:ptCount val="1"/>
                <c:pt idx="0">
                  <c:v>Рік (12 міс. до 30.09.2018)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5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  <c:spPr>
              <a:solidFill>
                <a:schemeClr val="accent6"/>
              </a:solidFill>
            </c:spPr>
          </c:dPt>
          <c:dPt>
            <c:idx val="12"/>
            <c:invertIfNegative val="0"/>
            <c:bubble3D val="0"/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002060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/>
              </a:solidFill>
            </c:spPr>
          </c:dPt>
          <c:cat>
            <c:strRef>
              <c:f>'Індекси світу та України'!$J$3:$J$20</c:f>
              <c:strCache>
                <c:ptCount val="18"/>
                <c:pt idx="0">
                  <c:v>HANG SENG (Гонг-Конг)</c:v>
                </c:pt>
                <c:pt idx="1">
                  <c:v>FTSE 100 (Великобританія)</c:v>
                </c:pt>
                <c:pt idx="2">
                  <c:v>DAX (ФРН)</c:v>
                </c:pt>
                <c:pt idx="3">
                  <c:v>SHANGHAI SE COMPOSITE (Китай)</c:v>
                </c:pt>
                <c:pt idx="4">
                  <c:v>FTSE/JSE Africa All-Share Index (ПАР)</c:v>
                </c:pt>
                <c:pt idx="5">
                  <c:v>Cyprus SE General Index (Кіпр)</c:v>
                </c:pt>
                <c:pt idx="6">
                  <c:v>S&amp;P BSE SENSEX Index (Індія)</c:v>
                </c:pt>
                <c:pt idx="7">
                  <c:v>CAC 40 (Франція)</c:v>
                </c:pt>
                <c:pt idx="8">
                  <c:v>BIST 100 National Index (Туреччина)</c:v>
                </c:pt>
                <c:pt idx="9">
                  <c:v>УБ (Україна)</c:v>
                </c:pt>
                <c:pt idx="10">
                  <c:v>РТС (Росія)</c:v>
                </c:pt>
                <c:pt idx="11">
                  <c:v>WSE WIG 20 (Польща)</c:v>
                </c:pt>
                <c:pt idx="12">
                  <c:v>S&amp;P 500 (США)</c:v>
                </c:pt>
                <c:pt idx="13">
                  <c:v>NIKKEI 225 (Японія)</c:v>
                </c:pt>
                <c:pt idx="14">
                  <c:v>DJIA (США)</c:v>
                </c:pt>
                <c:pt idx="15">
                  <c:v>ММВБ (Росія)</c:v>
                </c:pt>
                <c:pt idx="16">
                  <c:v>Ibovespa Sao Paulo SE Index (Бразилія)</c:v>
                </c:pt>
                <c:pt idx="17">
                  <c:v>ПФТС (Україна)</c:v>
                </c:pt>
              </c:strCache>
            </c:strRef>
          </c:cat>
          <c:val>
            <c:numRef>
              <c:f>'Індекси світу та України'!$L$3:$L$20</c:f>
              <c:numCache>
                <c:formatCode>0.0%</c:formatCode>
                <c:ptCount val="18"/>
                <c:pt idx="0">
                  <c:v>7.8555132666629834E-2</c:v>
                </c:pt>
                <c:pt idx="1">
                  <c:v>2.7004999507707073E-2</c:v>
                </c:pt>
                <c:pt idx="2">
                  <c:v>-6.3601814830200887E-3</c:v>
                </c:pt>
                <c:pt idx="3">
                  <c:v>-0.11623664378230114</c:v>
                </c:pt>
                <c:pt idx="4">
                  <c:v>7.939119966844288E-2</c:v>
                </c:pt>
                <c:pt idx="5">
                  <c:v>-5.3448051101551264E-2</c:v>
                </c:pt>
                <c:pt idx="6">
                  <c:v>0.1715800050514833</c:v>
                </c:pt>
                <c:pt idx="7">
                  <c:v>7.2804783739659484E-2</c:v>
                </c:pt>
                <c:pt idx="8">
                  <c:v>-4.8138000246912283E-3</c:v>
                </c:pt>
                <c:pt idx="9">
                  <c:v>0.58205921090305224</c:v>
                </c:pt>
                <c:pt idx="10">
                  <c:v>0.19089673913043481</c:v>
                </c:pt>
                <c:pt idx="11">
                  <c:v>-6.387511957561598E-3</c:v>
                </c:pt>
                <c:pt idx="12">
                  <c:v>0.20242963427566951</c:v>
                </c:pt>
                <c:pt idx="13">
                  <c:v>0.20398953149810084</c:v>
                </c:pt>
                <c:pt idx="14">
                  <c:v>0.23928658248409929</c:v>
                </c:pt>
                <c:pt idx="15">
                  <c:v>0.3170311252992819</c:v>
                </c:pt>
                <c:pt idx="16">
                  <c:v>0.26140632499506755</c:v>
                </c:pt>
                <c:pt idx="17">
                  <c:v>0.87817915036333138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535435920"/>
        <c:axId val="535440960"/>
      </c:barChart>
      <c:catAx>
        <c:axId val="5354359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354409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35440960"/>
        <c:scaling>
          <c:orientation val="minMax"/>
          <c:max val="0.9"/>
          <c:min val="-0.150000000000000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535435920"/>
        <c:crosses val="autoZero"/>
        <c:crossBetween val="between"/>
        <c:majorUnit val="0.1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456400377489749"/>
          <c:y val="0.94579412867509216"/>
          <c:w val="0.55279969391027273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5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2.209785253974365E-2"/>
          <c:w val="0.94639556377079481"/>
          <c:h val="0.6830541484270433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'КУА-ІСІ-НПФ та СК в управлінні'!$F$2</c:f>
              <c:strCache>
                <c:ptCount val="1"/>
                <c:pt idx="0">
                  <c:v>Кількість зареєстрованих ІСІ на одну КУА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управлінні'!$F$12:$F$16</c:f>
            </c:numRef>
          </c:val>
        </c:ser>
        <c:ser>
          <c:idx val="1"/>
          <c:order val="0"/>
          <c:tx>
            <c:strRef>
              <c:f>'КУА-ІСІ-НПФ та СК в управлінні'!$B$2</c:f>
              <c:strCache>
                <c:ptCount val="1"/>
                <c:pt idx="0">
                  <c:v>Кількість усіх КУА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70C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управлінні'!$B$3:$B$16</c:f>
              <c:numCache>
                <c:formatCode>General</c:formatCode>
                <c:ptCount val="5"/>
                <c:pt idx="0">
                  <c:v>300</c:v>
                </c:pt>
                <c:pt idx="1">
                  <c:v>296</c:v>
                </c:pt>
                <c:pt idx="2">
                  <c:v>296</c:v>
                </c:pt>
                <c:pt idx="3">
                  <c:v>291</c:v>
                </c:pt>
                <c:pt idx="4">
                  <c:v>292</c:v>
                </c:pt>
              </c:numCache>
            </c:numRef>
          </c:val>
        </c:ser>
        <c:ser>
          <c:idx val="4"/>
          <c:order val="4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invertIfNegative val="0"/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управлінні'!$C$3:$C$16</c:f>
            </c:numRef>
          </c:val>
        </c:ser>
        <c:ser>
          <c:idx val="3"/>
          <c:order val="3"/>
          <c:tx>
            <c:strRef>
              <c:f>'КУА-ІСІ-НПФ та СК в управлінні'!$G$2</c:f>
              <c:strCache>
                <c:ptCount val="1"/>
                <c:pt idx="0">
                  <c:v>Кількість сформованих ІСІ (таких, що досягли нормативу мін. обсягу активів)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335862568197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63358625681988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управлінні'!$G$3:$G$16</c:f>
              <c:numCache>
                <c:formatCode>0</c:formatCode>
                <c:ptCount val="5"/>
                <c:pt idx="0">
                  <c:v>1160</c:v>
                </c:pt>
                <c:pt idx="1">
                  <c:v>1167</c:v>
                </c:pt>
                <c:pt idx="2">
                  <c:v>1190</c:v>
                </c:pt>
                <c:pt idx="3">
                  <c:v>1203</c:v>
                </c:pt>
                <c:pt idx="4">
                  <c:v>1209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522508576"/>
        <c:axId val="522500736"/>
      </c:barChart>
      <c:barChart>
        <c:barDir val="col"/>
        <c:grouping val="clustered"/>
        <c:varyColors val="0"/>
        <c:ser>
          <c:idx val="5"/>
          <c:order val="5"/>
          <c:tx>
            <c:strRef>
              <c:f>'КУА-ІСІ-НПФ та СК в управлінні'!$H$2</c:f>
              <c:strCache>
                <c:ptCount val="1"/>
                <c:pt idx="0">
                  <c:v>Кількість НПФ в управлінні КУА (права шкала)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управлінні'!$H$3:$H$16</c:f>
              <c:numCache>
                <c:formatCode>General</c:formatCode>
                <c:ptCount val="5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 formatCode="0">
                  <c:v>58</c:v>
                </c:pt>
              </c:numCache>
            </c:numRef>
          </c:val>
        </c:ser>
        <c:ser>
          <c:idx val="2"/>
          <c:order val="2"/>
          <c:tx>
            <c:strRef>
              <c:f>'КУА-ІСІ-НПФ та СК в управлінні'!$E$2</c:f>
              <c:strCache>
                <c:ptCount val="1"/>
                <c:pt idx="0">
                  <c:v>Кількість ІСІ в управлінні (зареєстрованих) 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управлінні'!$E$3:$E$16</c:f>
            </c:numRef>
          </c:val>
        </c:ser>
        <c:ser>
          <c:idx val="6"/>
          <c:order val="6"/>
          <c:tx>
            <c:strRef>
              <c:f>'КУА-ІСІ-НПФ та СК в управлінні'!$I$2</c:f>
              <c:strCache>
                <c:ptCount val="1"/>
                <c:pt idx="0">
                  <c:v>Кількість СК з активами в управлінні КУА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'КУА-ІСІ-НПФ та СК в управлінні'!$A$3:$A$16</c:f>
              <c:strCache>
                <c:ptCount val="5"/>
                <c:pt idx="0">
                  <c:v>30.09.2017</c:v>
                </c:pt>
                <c:pt idx="1">
                  <c:v>31.12.2017</c:v>
                </c:pt>
                <c:pt idx="2">
                  <c:v>31.03.2018</c:v>
                </c:pt>
                <c:pt idx="3">
                  <c:v>30.06.2018</c:v>
                </c:pt>
                <c:pt idx="4">
                  <c:v>30.09.2018</c:v>
                </c:pt>
              </c:strCache>
            </c:strRef>
          </c:cat>
          <c:val>
            <c:numRef>
              <c:f>'КУА-ІСІ-НПФ та СК в управлінні'!$I$3:$I$16</c:f>
              <c:numCache>
                <c:formatCode>0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71"/>
        <c:axId val="522504096"/>
        <c:axId val="522510816"/>
      </c:barChart>
      <c:catAx>
        <c:axId val="522508576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2250073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22500736"/>
        <c:scaling>
          <c:orientation val="minMax"/>
          <c:max val="17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22508576"/>
        <c:crosses val="autoZero"/>
        <c:crossBetween val="between"/>
        <c:majorUnit val="250"/>
      </c:valAx>
      <c:valAx>
        <c:axId val="52251081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522504096"/>
        <c:crosses val="max"/>
        <c:crossBetween val="between"/>
      </c:valAx>
      <c:catAx>
        <c:axId val="52250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51081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4336985241755015E-3"/>
          <c:y val="0.77468500525440798"/>
          <c:w val="0.99028390647801734"/>
          <c:h val="0.225314994745592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uk-UA" b="1"/>
              <a:t>Кількість КУА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'КУА-ІСІ-НПФ та СК в управлінні'!$C$2</c:f>
              <c:strCache>
                <c:ptCount val="1"/>
                <c:pt idx="0">
                  <c:v>Кількість КУА з ІСІ в управлінні</c:v>
                </c:pt>
              </c:strCache>
            </c:strRef>
          </c:tx>
          <c:explosion val="14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'КУА-ІСІ-НПФ та СК в управлінні'!$C$2:$D$2</c:f>
            </c:strRef>
          </c:cat>
          <c:val>
            <c:numRef>
              <c:f>'КУА-ІСІ-НПФ та СК в управлінні'!$C$16:$D$16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159421432921888E-2"/>
          <c:y val="0.22737507890627595"/>
          <c:w val="0.97084881124832068"/>
          <c:h val="0.7315089371739923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5179113539769277E-3"/>
                  <c:y val="1.020653362811728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295337668351398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3.927830992772786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'Активи-ВЧА-Чистий притік'!$A$22:$A$26</c:f>
              <c:strCache>
                <c:ptCount val="5"/>
                <c:pt idx="0">
                  <c:v>3 кв. '17</c:v>
                </c:pt>
                <c:pt idx="1">
                  <c:v>4 кв. '17</c:v>
                </c:pt>
                <c:pt idx="2">
                  <c:v>1 кв. '18</c:v>
                </c:pt>
                <c:pt idx="3">
                  <c:v>2 кв. '18</c:v>
                </c:pt>
                <c:pt idx="4">
                  <c:v>3 кв. '18</c:v>
                </c:pt>
              </c:strCache>
            </c:strRef>
          </c:cat>
          <c:val>
            <c:numRef>
              <c:f>'Активи-ВЧА-Чистий притік'!$B$22:$B$26</c:f>
              <c:numCache>
                <c:formatCode>#,##0</c:formatCode>
                <c:ptCount val="5"/>
                <c:pt idx="0">
                  <c:v>2536.48863738</c:v>
                </c:pt>
                <c:pt idx="1">
                  <c:v>162.52225512999996</c:v>
                </c:pt>
                <c:pt idx="2">
                  <c:v>2145.2143816950002</c:v>
                </c:pt>
                <c:pt idx="3">
                  <c:v>2770.1060579999998</c:v>
                </c:pt>
                <c:pt idx="4">
                  <c:v>-1531.6442477200001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522505776"/>
        <c:axId val="522511376"/>
      </c:barChart>
      <c:catAx>
        <c:axId val="522505776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2251137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22511376"/>
        <c:scaling>
          <c:orientation val="minMax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uk-UA" sz="1100"/>
                  <a:t>тис. грн.</a:t>
                </a:r>
              </a:p>
            </c:rich>
          </c:tx>
          <c:layout>
            <c:manualLayout>
              <c:xMode val="edge"/>
              <c:yMode val="edge"/>
              <c:x val="9.3348932385121305E-3"/>
              <c:y val="1.92307383595399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522505776"/>
        <c:crosses val="autoZero"/>
        <c:crossBetween val="between"/>
        <c:majorUnit val="250"/>
        <c:minorUnit val="5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05545286505E-2"/>
          <c:y val="6.6263511593675523E-2"/>
          <c:w val="0.94639556377079481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'Активи-ВЧА-Чистий притік'!$A$4</c:f>
              <c:strCache>
                <c:ptCount val="1"/>
                <c:pt idx="0">
                  <c:v>ІСІ*, у т. ч.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1.105096820901222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29677953156823E-2"/>
                  <c:y val="8.363199944684346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08387697301483E-2"/>
                  <c:y val="4.181599972342096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29677953156823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'Активи-ВЧА-Чистий притік'!$B$3:$E$3</c:f>
              <c:numCache>
                <c:formatCode>m/d/yyyy</c:formatCode>
                <c:ptCount val="4"/>
                <c:pt idx="0">
                  <c:v>43008</c:v>
                </c:pt>
                <c:pt idx="1">
                  <c:v>43100</c:v>
                </c:pt>
                <c:pt idx="2">
                  <c:v>43281</c:v>
                </c:pt>
                <c:pt idx="3">
                  <c:v>43373</c:v>
                </c:pt>
              </c:numCache>
            </c:numRef>
          </c:cat>
          <c:val>
            <c:numRef>
              <c:f>'Активи-ВЧА-Чистий притік'!$B$4:$E$4</c:f>
              <c:numCache>
                <c:formatCode>#\ ##0.0</c:formatCode>
                <c:ptCount val="4"/>
                <c:pt idx="0">
                  <c:v>261070.02005679079</c:v>
                </c:pt>
                <c:pt idx="1">
                  <c:v>275522.31110460177</c:v>
                </c:pt>
                <c:pt idx="2">
                  <c:v>280405.01820932014</c:v>
                </c:pt>
                <c:pt idx="3">
                  <c:v>293559.59782914812</c:v>
                </c:pt>
              </c:numCache>
            </c:numRef>
          </c:val>
        </c:ser>
        <c:ser>
          <c:idx val="0"/>
          <c:order val="1"/>
          <c:tx>
            <c:strRef>
              <c:f>'Активи-ВЧА-Чистий притік'!$A$6</c:f>
              <c:strCache>
                <c:ptCount val="1"/>
                <c:pt idx="0">
                  <c:v>Венчурні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'Активи-ВЧА-Чистий притік'!$B$3:$E$3</c:f>
              <c:numCache>
                <c:formatCode>m/d/yyyy</c:formatCode>
                <c:ptCount val="4"/>
                <c:pt idx="0">
                  <c:v>43008</c:v>
                </c:pt>
                <c:pt idx="1">
                  <c:v>43100</c:v>
                </c:pt>
                <c:pt idx="2">
                  <c:v>43281</c:v>
                </c:pt>
                <c:pt idx="3">
                  <c:v>43373</c:v>
                </c:pt>
              </c:numCache>
            </c:numRef>
          </c:cat>
          <c:val>
            <c:numRef>
              <c:f>'Активи-ВЧА-Чистий притік'!$B$6:$E$6</c:f>
              <c:numCache>
                <c:formatCode>#\ ##0.0</c:formatCode>
                <c:ptCount val="4"/>
                <c:pt idx="0">
                  <c:v>252862.41689739472</c:v>
                </c:pt>
                <c:pt idx="1">
                  <c:v>267000.7913976197</c:v>
                </c:pt>
                <c:pt idx="2">
                  <c:v>272052.33362176886</c:v>
                </c:pt>
                <c:pt idx="3">
                  <c:v>283620.68278511142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522505216"/>
        <c:axId val="522502976"/>
      </c:barChart>
      <c:barChart>
        <c:barDir val="col"/>
        <c:grouping val="clustered"/>
        <c:varyColors val="0"/>
        <c:ser>
          <c:idx val="2"/>
          <c:order val="2"/>
          <c:tx>
            <c:strRef>
              <c:f>'Активи-ВЧА-Чистий притік'!$A$5</c:f>
              <c:strCache>
                <c:ptCount val="1"/>
                <c:pt idx="0">
                  <c:v>Відкриті (права шкала)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'Активи-ВЧА-Чистий притік'!$B$3:$E$3</c:f>
              <c:numCache>
                <c:formatCode>m/d/yyyy</c:formatCode>
                <c:ptCount val="4"/>
                <c:pt idx="0">
                  <c:v>43008</c:v>
                </c:pt>
                <c:pt idx="1">
                  <c:v>43100</c:v>
                </c:pt>
                <c:pt idx="2">
                  <c:v>43281</c:v>
                </c:pt>
                <c:pt idx="3">
                  <c:v>43373</c:v>
                </c:pt>
              </c:numCache>
            </c:numRef>
          </c:cat>
          <c:val>
            <c:numRef>
              <c:f>'Активи-ВЧА-Чистий притік'!$B$5:$E$5</c:f>
              <c:numCache>
                <c:formatCode>#\ ##0.0</c:formatCode>
                <c:ptCount val="4"/>
                <c:pt idx="0">
                  <c:v>71.88990309990001</c:v>
                </c:pt>
                <c:pt idx="1">
                  <c:v>75.121017229900019</c:v>
                </c:pt>
                <c:pt idx="2">
                  <c:v>84.079655589999973</c:v>
                </c:pt>
                <c:pt idx="3">
                  <c:v>87.816291689900027</c:v>
                </c:pt>
              </c:numCache>
            </c:numRef>
          </c:val>
        </c:ser>
        <c:ser>
          <c:idx val="3"/>
          <c:order val="3"/>
          <c:tx>
            <c:strRef>
              <c:f>'Активи-ВЧА-Чистий притік'!$A$7</c:f>
              <c:strCache>
                <c:ptCount val="1"/>
                <c:pt idx="0">
                  <c:v>НПФ (права шкала)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притік'!$B$7:$E$7</c:f>
              <c:numCache>
                <c:formatCode>#\ ##0.0</c:formatCode>
                <c:ptCount val="4"/>
                <c:pt idx="0">
                  <c:v>1170.7776768245001</c:v>
                </c:pt>
                <c:pt idx="1">
                  <c:v>1193.9790899675002</c:v>
                </c:pt>
                <c:pt idx="2">
                  <c:v>1264.6039567880002</c:v>
                </c:pt>
                <c:pt idx="3">
                  <c:v>1329.1315627993999</c:v>
                </c:pt>
              </c:numCache>
            </c:numRef>
          </c:val>
        </c:ser>
        <c:ser>
          <c:idx val="4"/>
          <c:order val="4"/>
          <c:tx>
            <c:strRef>
              <c:f>'Активи-ВЧА-Чистий притік'!$A$8</c:f>
              <c:strCache>
                <c:ptCount val="1"/>
                <c:pt idx="0">
                  <c:v>СК (права шкала)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'Активи-ВЧА-Чистий притік'!$B$8:$E$8</c:f>
              <c:numCache>
                <c:formatCode>#\ ##0.0</c:formatCode>
                <c:ptCount val="4"/>
                <c:pt idx="0">
                  <c:v>87.442807939999994</c:v>
                </c:pt>
                <c:pt idx="1">
                  <c:v>123.5640004</c:v>
                </c:pt>
                <c:pt idx="2">
                  <c:v>107.58750822</c:v>
                </c:pt>
                <c:pt idx="3">
                  <c:v>112.58503631000001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522508016"/>
        <c:axId val="522509696"/>
      </c:barChart>
      <c:catAx>
        <c:axId val="522505216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2250297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522502976"/>
        <c:scaling>
          <c:orientation val="minMax"/>
          <c:max val="30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522505216"/>
        <c:crosses val="autoZero"/>
        <c:crossBetween val="between"/>
        <c:majorUnit val="50000"/>
      </c:valAx>
      <c:valAx>
        <c:axId val="522509696"/>
        <c:scaling>
          <c:orientation val="minMax"/>
          <c:max val="1500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522508016"/>
        <c:crosses val="max"/>
        <c:crossBetween val="between"/>
        <c:majorUnit val="250"/>
      </c:valAx>
      <c:catAx>
        <c:axId val="522508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22509696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250371</xdr:colOff>
      <xdr:row>1</xdr:row>
      <xdr:rowOff>0</xdr:rowOff>
    </xdr:from>
    <xdr:to>
      <xdr:col>15</xdr:col>
      <xdr:colOff>609600</xdr:colOff>
      <xdr:row>20</xdr:row>
      <xdr:rowOff>28816</xdr:rowOff>
    </xdr:to>
    <xdr:graphicFrame macro="">
      <xdr:nvGraphicFramePr>
        <xdr:cNvPr id="2" name="Диаграмма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21769</xdr:colOff>
      <xdr:row>1</xdr:row>
      <xdr:rowOff>10886</xdr:rowOff>
    </xdr:from>
    <xdr:to>
      <xdr:col>23</xdr:col>
      <xdr:colOff>10885</xdr:colOff>
      <xdr:row>20</xdr:row>
      <xdr:rowOff>21772</xdr:rowOff>
    </xdr:to>
    <xdr:graphicFrame macro="">
      <xdr:nvGraphicFramePr>
        <xdr:cNvPr id="2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10884</xdr:colOff>
      <xdr:row>20</xdr:row>
      <xdr:rowOff>87085</xdr:rowOff>
    </xdr:from>
    <xdr:to>
      <xdr:col>6</xdr:col>
      <xdr:colOff>4353</xdr:colOff>
      <xdr:row>39</xdr:row>
      <xdr:rowOff>152400</xdr:rowOff>
    </xdr:to>
    <xdr:graphicFrame macro="">
      <xdr:nvGraphicFramePr>
        <xdr:cNvPr id="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</xdr:colOff>
      <xdr:row>20</xdr:row>
      <xdr:rowOff>32657</xdr:rowOff>
    </xdr:from>
    <xdr:to>
      <xdr:col>11</xdr:col>
      <xdr:colOff>10885</xdr:colOff>
      <xdr:row>34</xdr:row>
      <xdr:rowOff>2175</xdr:rowOff>
    </xdr:to>
    <xdr:graphicFrame macro="">
      <xdr:nvGraphicFramePr>
        <xdr:cNvPr id="6" name="Диаграмма 1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21772</xdr:colOff>
      <xdr:row>1</xdr:row>
      <xdr:rowOff>10887</xdr:rowOff>
    </xdr:from>
    <xdr:to>
      <xdr:col>17</xdr:col>
      <xdr:colOff>32658</xdr:colOff>
      <xdr:row>11</xdr:row>
      <xdr:rowOff>21773</xdr:rowOff>
    </xdr:to>
    <xdr:graphicFrame macro="">
      <xdr:nvGraphicFramePr>
        <xdr:cNvPr id="8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</sheetPr>
  <dimension ref="A1:L24"/>
  <sheetViews>
    <sheetView tabSelected="1" zoomScale="70" zoomScaleNormal="70" workbookViewId="0">
      <selection sqref="A1:XFD1"/>
    </sheetView>
  </sheetViews>
  <sheetFormatPr defaultColWidth="9.109375" defaultRowHeight="13.2" outlineLevelCol="1"/>
  <cols>
    <col min="1" max="1" width="39" style="4" customWidth="1"/>
    <col min="2" max="3" width="13.5546875" style="4" hidden="1" customWidth="1" outlineLevel="1"/>
    <col min="4" max="4" width="13.5546875" style="6" hidden="1" customWidth="1" outlineLevel="1"/>
    <col min="5" max="5" width="14.5546875" style="21" customWidth="1" collapsed="1"/>
    <col min="6" max="6" width="14.5546875" style="4" customWidth="1"/>
    <col min="7" max="7" width="13.77734375" style="4" bestFit="1" customWidth="1"/>
    <col min="8" max="8" width="15.5546875" style="4" customWidth="1"/>
    <col min="9" max="9" width="3.21875" style="4" customWidth="1"/>
    <col min="10" max="10" width="42.88671875" style="4" customWidth="1"/>
    <col min="11" max="12" width="16.109375" style="4" customWidth="1"/>
    <col min="13" max="16384" width="9.109375" style="4"/>
  </cols>
  <sheetData>
    <row r="1" spans="1:12" s="207" customFormat="1" ht="24.6" customHeight="1" thickBot="1">
      <c r="A1" s="206" t="s">
        <v>22</v>
      </c>
      <c r="B1" s="206"/>
      <c r="C1" s="206"/>
      <c r="D1" s="206"/>
      <c r="E1" s="206"/>
      <c r="F1" s="206"/>
    </row>
    <row r="2" spans="1:12" ht="31.2" customHeight="1" thickBot="1">
      <c r="A2" s="12" t="s">
        <v>77</v>
      </c>
      <c r="B2" s="13">
        <v>43008</v>
      </c>
      <c r="C2" s="13">
        <v>43100</v>
      </c>
      <c r="D2" s="13" t="s">
        <v>78</v>
      </c>
      <c r="E2" s="13">
        <v>43373</v>
      </c>
      <c r="F2" s="13" t="s">
        <v>91</v>
      </c>
      <c r="G2" s="13" t="s">
        <v>72</v>
      </c>
      <c r="H2" s="11" t="s">
        <v>92</v>
      </c>
      <c r="I2" s="11"/>
      <c r="J2" s="12" t="s">
        <v>77</v>
      </c>
      <c r="K2" s="13" t="s">
        <v>91</v>
      </c>
      <c r="L2" s="11" t="s">
        <v>92</v>
      </c>
    </row>
    <row r="3" spans="1:12" s="143" customFormat="1" ht="19.2" customHeight="1">
      <c r="A3" s="144" t="s">
        <v>2</v>
      </c>
      <c r="B3" s="138">
        <v>286.24</v>
      </c>
      <c r="C3" s="139">
        <v>315.06</v>
      </c>
      <c r="D3" s="139">
        <v>462.65</v>
      </c>
      <c r="E3" s="139">
        <v>537.61</v>
      </c>
      <c r="F3" s="164">
        <f t="shared" ref="F3:F20" si="0">E3/D3-1</f>
        <v>0.16202312763428095</v>
      </c>
      <c r="G3" s="164">
        <f t="shared" ref="G3:G20" si="1">E3/C3-1</f>
        <v>0.70637338919570869</v>
      </c>
      <c r="H3" s="164">
        <f t="shared" ref="H3:H20" si="2">E3/B3-1</f>
        <v>0.87817915036333138</v>
      </c>
      <c r="I3" s="140"/>
      <c r="J3" s="141" t="s">
        <v>16</v>
      </c>
      <c r="K3" s="142">
        <v>-2.0021681279548065E-2</v>
      </c>
      <c r="L3" s="142">
        <v>7.8555132666629834E-2</v>
      </c>
    </row>
    <row r="4" spans="1:12" s="30" customFormat="1" ht="19.2" customHeight="1">
      <c r="A4" s="133" t="s">
        <v>19</v>
      </c>
      <c r="B4" s="134">
        <v>62899.97</v>
      </c>
      <c r="C4" s="134">
        <v>76402.080000000002</v>
      </c>
      <c r="D4" s="134">
        <v>70609</v>
      </c>
      <c r="E4" s="134">
        <v>79342.42</v>
      </c>
      <c r="F4" s="31">
        <f t="shared" si="0"/>
        <v>0.12368706538826491</v>
      </c>
      <c r="G4" s="31">
        <f t="shared" si="1"/>
        <v>3.8485077893167352E-2</v>
      </c>
      <c r="H4" s="31">
        <f t="shared" si="2"/>
        <v>0.26140632499506755</v>
      </c>
      <c r="I4" s="40"/>
      <c r="J4" s="14" t="s">
        <v>52</v>
      </c>
      <c r="K4" s="31">
        <v>-1.4627989330450286E-2</v>
      </c>
      <c r="L4" s="31">
        <v>2.7004999507707073E-2</v>
      </c>
    </row>
    <row r="5" spans="1:12" s="30" customFormat="1" ht="19.2" customHeight="1">
      <c r="A5" s="133" t="s">
        <v>7</v>
      </c>
      <c r="B5" s="134">
        <v>1879.5</v>
      </c>
      <c r="C5" s="134">
        <v>2109.7399999999998</v>
      </c>
      <c r="D5" s="134">
        <v>2253.6</v>
      </c>
      <c r="E5" s="134">
        <v>2475.36</v>
      </c>
      <c r="F5" s="31">
        <f t="shared" si="0"/>
        <v>9.8402555910543255E-2</v>
      </c>
      <c r="G5" s="31">
        <f t="shared" si="1"/>
        <v>0.17330097547565115</v>
      </c>
      <c r="H5" s="31">
        <f t="shared" si="2"/>
        <v>0.3170311252992819</v>
      </c>
      <c r="I5" s="40"/>
      <c r="J5" s="14" t="s">
        <v>9</v>
      </c>
      <c r="K5" s="32">
        <v>-8.2503212912223844E-3</v>
      </c>
      <c r="L5" s="32">
        <v>-6.3601814830200887E-3</v>
      </c>
    </row>
    <row r="6" spans="1:12" s="30" customFormat="1" ht="19.2" customHeight="1">
      <c r="A6" s="133" t="s">
        <v>11</v>
      </c>
      <c r="B6" s="135">
        <v>21349.63</v>
      </c>
      <c r="C6" s="134">
        <v>24719.22</v>
      </c>
      <c r="D6" s="134">
        <v>24117.59</v>
      </c>
      <c r="E6" s="134">
        <v>26458.31</v>
      </c>
      <c r="F6" s="31">
        <f t="shared" si="0"/>
        <v>9.7054473519120332E-2</v>
      </c>
      <c r="G6" s="31">
        <f>E6/C6-1</f>
        <v>7.0353757116931703E-2</v>
      </c>
      <c r="H6" s="31">
        <f t="shared" si="2"/>
        <v>0.23928658248409929</v>
      </c>
      <c r="I6" s="40"/>
      <c r="J6" s="14" t="s">
        <v>12</v>
      </c>
      <c r="K6" s="31">
        <v>2.9041867210772843E-3</v>
      </c>
      <c r="L6" s="31">
        <v>-0.11623664378230114</v>
      </c>
    </row>
    <row r="7" spans="1:12" s="24" customFormat="1" ht="19.2" customHeight="1">
      <c r="A7" s="133" t="s">
        <v>4</v>
      </c>
      <c r="B7" s="134">
        <v>20033.43</v>
      </c>
      <c r="C7" s="134">
        <v>22764.94</v>
      </c>
      <c r="D7" s="134">
        <v>22271.77</v>
      </c>
      <c r="E7" s="134">
        <v>24120.04</v>
      </c>
      <c r="F7" s="31">
        <f t="shared" si="0"/>
        <v>8.2987117772857832E-2</v>
      </c>
      <c r="G7" s="31">
        <f t="shared" si="1"/>
        <v>5.9525744412241011E-2</v>
      </c>
      <c r="H7" s="31">
        <f t="shared" si="2"/>
        <v>0.20398953149810084</v>
      </c>
      <c r="I7" s="40"/>
      <c r="J7" s="14" t="s">
        <v>15</v>
      </c>
      <c r="K7" s="22">
        <v>6.1263235231967528E-3</v>
      </c>
      <c r="L7" s="22">
        <v>7.939119966844288E-2</v>
      </c>
    </row>
    <row r="8" spans="1:12" s="30" customFormat="1" ht="19.2" customHeight="1">
      <c r="A8" s="133" t="s">
        <v>3</v>
      </c>
      <c r="B8" s="134">
        <v>2423.41</v>
      </c>
      <c r="C8" s="134">
        <v>2673.61</v>
      </c>
      <c r="D8" s="134">
        <v>2699.63</v>
      </c>
      <c r="E8" s="134">
        <v>2913.98</v>
      </c>
      <c r="F8" s="31">
        <f t="shared" si="0"/>
        <v>7.9399769598055947E-2</v>
      </c>
      <c r="G8" s="31">
        <f>E8/C8-1</f>
        <v>8.990466073959924E-2</v>
      </c>
      <c r="H8" s="31">
        <f t="shared" si="2"/>
        <v>0.20242963427566951</v>
      </c>
      <c r="I8" s="40"/>
      <c r="J8" s="14" t="s">
        <v>17</v>
      </c>
      <c r="K8" s="31">
        <v>1.3539921831379198E-2</v>
      </c>
      <c r="L8" s="31">
        <v>-5.3448051101551264E-2</v>
      </c>
    </row>
    <row r="9" spans="1:12" s="30" customFormat="1" ht="19.2" customHeight="1">
      <c r="A9" s="133" t="s">
        <v>8</v>
      </c>
      <c r="B9" s="134">
        <v>2299.8000000000002</v>
      </c>
      <c r="C9" s="134">
        <v>2461.21</v>
      </c>
      <c r="D9" s="134">
        <v>2143.25</v>
      </c>
      <c r="E9" s="134">
        <v>2285.11</v>
      </c>
      <c r="F9" s="31">
        <f t="shared" si="0"/>
        <v>6.6189198646914749E-2</v>
      </c>
      <c r="G9" s="31">
        <f t="shared" si="1"/>
        <v>-7.1550172476139706E-2</v>
      </c>
      <c r="H9" s="31">
        <f t="shared" si="2"/>
        <v>-6.387511957561598E-3</v>
      </c>
      <c r="I9" s="41"/>
      <c r="J9" s="14" t="s">
        <v>53</v>
      </c>
      <c r="K9" s="31">
        <v>2.8680093284201957E-2</v>
      </c>
      <c r="L9" s="31">
        <v>0.1715800050514833</v>
      </c>
    </row>
    <row r="10" spans="1:12" s="30" customFormat="1" ht="19.2" customHeight="1">
      <c r="A10" s="133" t="s">
        <v>1</v>
      </c>
      <c r="B10" s="134">
        <v>1000.96</v>
      </c>
      <c r="C10" s="134">
        <v>1154.43</v>
      </c>
      <c r="D10" s="134">
        <v>1124.8399999999999</v>
      </c>
      <c r="E10" s="134">
        <v>1192.04</v>
      </c>
      <c r="F10" s="31">
        <f t="shared" si="0"/>
        <v>5.974182994914834E-2</v>
      </c>
      <c r="G10" s="31">
        <f t="shared" si="1"/>
        <v>3.2578848436024543E-2</v>
      </c>
      <c r="H10" s="31">
        <f t="shared" si="2"/>
        <v>0.19089673913043481</v>
      </c>
      <c r="I10" s="40"/>
      <c r="J10" s="14" t="s">
        <v>10</v>
      </c>
      <c r="K10" s="31">
        <v>3.1215272563448027E-2</v>
      </c>
      <c r="L10" s="31">
        <v>7.2804783739659484E-2</v>
      </c>
    </row>
    <row r="11" spans="1:12" s="30" customFormat="1" ht="19.2" customHeight="1">
      <c r="A11" s="144" t="s">
        <v>6</v>
      </c>
      <c r="B11" s="139">
        <v>1047.78</v>
      </c>
      <c r="C11" s="139">
        <v>1363.04</v>
      </c>
      <c r="D11" s="139">
        <v>1580.37</v>
      </c>
      <c r="E11" s="139">
        <v>1657.65</v>
      </c>
      <c r="F11" s="180">
        <f t="shared" si="0"/>
        <v>4.889994115302132E-2</v>
      </c>
      <c r="G11" s="180">
        <f t="shared" si="1"/>
        <v>0.21614185937316588</v>
      </c>
      <c r="H11" s="180">
        <f t="shared" si="2"/>
        <v>0.58205921090305224</v>
      </c>
      <c r="I11" s="40"/>
      <c r="J11" s="20" t="s">
        <v>18</v>
      </c>
      <c r="K11" s="31">
        <v>4.170817926773851E-2</v>
      </c>
      <c r="L11" s="31">
        <v>-4.8138000246912283E-3</v>
      </c>
    </row>
    <row r="12" spans="1:12" s="30" customFormat="1" ht="19.2" customHeight="1">
      <c r="A12" s="133" t="s">
        <v>18</v>
      </c>
      <c r="B12" s="134">
        <v>100440.4</v>
      </c>
      <c r="C12" s="134">
        <v>115333</v>
      </c>
      <c r="D12" s="134">
        <v>95954.8</v>
      </c>
      <c r="E12" s="134">
        <v>99956.9</v>
      </c>
      <c r="F12" s="31">
        <f t="shared" si="0"/>
        <v>4.170817926773851E-2</v>
      </c>
      <c r="G12" s="31">
        <f t="shared" si="1"/>
        <v>-0.13331917144269212</v>
      </c>
      <c r="H12" s="31">
        <f t="shared" si="2"/>
        <v>-4.8138000246912283E-3</v>
      </c>
      <c r="I12" s="40"/>
      <c r="J12" s="14" t="s">
        <v>6</v>
      </c>
      <c r="K12" s="22">
        <v>4.889994115302132E-2</v>
      </c>
      <c r="L12" s="22">
        <v>0.58205921090305224</v>
      </c>
    </row>
    <row r="13" spans="1:12" s="30" customFormat="1" ht="19.2" customHeight="1">
      <c r="A13" s="133" t="s">
        <v>10</v>
      </c>
      <c r="B13" s="134">
        <v>5120.68</v>
      </c>
      <c r="C13" s="134">
        <v>5312.56</v>
      </c>
      <c r="D13" s="134">
        <v>5327.2</v>
      </c>
      <c r="E13" s="134">
        <v>5493.49</v>
      </c>
      <c r="F13" s="31">
        <f>E13/D13-1</f>
        <v>3.1215272563448027E-2</v>
      </c>
      <c r="G13" s="31">
        <f t="shared" si="1"/>
        <v>3.4057027120634853E-2</v>
      </c>
      <c r="H13" s="31">
        <f t="shared" si="2"/>
        <v>7.2804783739659484E-2</v>
      </c>
      <c r="I13" s="40"/>
      <c r="J13" s="14" t="s">
        <v>1</v>
      </c>
      <c r="K13" s="31">
        <v>5.974182994914834E-2</v>
      </c>
      <c r="L13" s="31">
        <v>0.19089673913043481</v>
      </c>
    </row>
    <row r="14" spans="1:12" s="30" customFormat="1" ht="19.2" customHeight="1">
      <c r="A14" s="133" t="s">
        <v>53</v>
      </c>
      <c r="B14" s="134">
        <v>30921.61</v>
      </c>
      <c r="C14" s="134">
        <v>34056.83</v>
      </c>
      <c r="D14" s="134">
        <v>35217.11</v>
      </c>
      <c r="E14" s="134">
        <v>36227.14</v>
      </c>
      <c r="F14" s="31">
        <f t="shared" si="0"/>
        <v>2.8680093284201957E-2</v>
      </c>
      <c r="G14" s="31">
        <f t="shared" si="1"/>
        <v>6.3726130705646922E-2</v>
      </c>
      <c r="H14" s="31">
        <f t="shared" si="2"/>
        <v>0.1715800050514833</v>
      </c>
      <c r="I14" s="40"/>
      <c r="J14" s="14" t="s">
        <v>8</v>
      </c>
      <c r="K14" s="31">
        <v>6.6189198646914749E-2</v>
      </c>
      <c r="L14" s="31">
        <v>-6.387511957561598E-3</v>
      </c>
    </row>
    <row r="15" spans="1:12" s="143" customFormat="1" ht="19.2" customHeight="1">
      <c r="A15" s="133" t="s">
        <v>17</v>
      </c>
      <c r="B15" s="134">
        <v>76.709999999999994</v>
      </c>
      <c r="C15" s="134">
        <v>69.5</v>
      </c>
      <c r="D15" s="134">
        <v>71.64</v>
      </c>
      <c r="E15" s="134">
        <v>72.61</v>
      </c>
      <c r="F15" s="31">
        <f t="shared" si="0"/>
        <v>1.3539921831379198E-2</v>
      </c>
      <c r="G15" s="31">
        <f t="shared" si="1"/>
        <v>4.4748201438848945E-2</v>
      </c>
      <c r="H15" s="31">
        <f t="shared" si="2"/>
        <v>-5.3448051101551264E-2</v>
      </c>
      <c r="I15" s="146"/>
      <c r="J15" s="141" t="s">
        <v>3</v>
      </c>
      <c r="K15" s="145">
        <v>7.9399769598055947E-2</v>
      </c>
      <c r="L15" s="145">
        <v>0.20242963427566951</v>
      </c>
    </row>
    <row r="16" spans="1:12" s="30" customFormat="1" ht="19.2" customHeight="1">
      <c r="A16" s="133" t="s">
        <v>15</v>
      </c>
      <c r="B16" s="134">
        <v>51611.01</v>
      </c>
      <c r="C16" s="134">
        <v>59504.67</v>
      </c>
      <c r="D16" s="134">
        <v>55369.26</v>
      </c>
      <c r="E16" s="134">
        <v>55708.47</v>
      </c>
      <c r="F16" s="31">
        <f t="shared" si="0"/>
        <v>6.1263235231967528E-3</v>
      </c>
      <c r="G16" s="31">
        <f t="shared" si="1"/>
        <v>-6.3796673437563789E-2</v>
      </c>
      <c r="H16" s="31">
        <f t="shared" si="2"/>
        <v>7.939119966844288E-2</v>
      </c>
      <c r="I16" s="40"/>
      <c r="J16" s="14" t="s">
        <v>4</v>
      </c>
      <c r="K16" s="31">
        <v>8.2987117772857832E-2</v>
      </c>
      <c r="L16" s="31">
        <v>0.20398953149810084</v>
      </c>
    </row>
    <row r="17" spans="1:12" s="24" customFormat="1" ht="19.2" customHeight="1">
      <c r="A17" s="133" t="s">
        <v>12</v>
      </c>
      <c r="B17" s="134">
        <v>3192.4270000000001</v>
      </c>
      <c r="C17" s="134">
        <v>3307.172</v>
      </c>
      <c r="D17" s="134">
        <v>2813.18</v>
      </c>
      <c r="E17" s="134">
        <v>2821.35</v>
      </c>
      <c r="F17" s="31">
        <f t="shared" si="0"/>
        <v>2.9041867210772843E-3</v>
      </c>
      <c r="G17" s="31">
        <f t="shared" si="1"/>
        <v>-0.14689952624175584</v>
      </c>
      <c r="H17" s="31">
        <f t="shared" si="2"/>
        <v>-0.11623664378230114</v>
      </c>
      <c r="I17" s="40"/>
      <c r="J17" s="14" t="s">
        <v>11</v>
      </c>
      <c r="K17" s="31">
        <v>9.7054473519120332E-2</v>
      </c>
      <c r="L17" s="31">
        <v>0.23928658248409929</v>
      </c>
    </row>
    <row r="18" spans="1:12" s="30" customFormat="1" ht="19.2" customHeight="1">
      <c r="A18" s="133" t="s">
        <v>9</v>
      </c>
      <c r="B18" s="134">
        <v>12325.12</v>
      </c>
      <c r="C18" s="134">
        <v>12917.64</v>
      </c>
      <c r="D18" s="134">
        <v>12348.61</v>
      </c>
      <c r="E18" s="134">
        <v>12246.73</v>
      </c>
      <c r="F18" s="31">
        <f t="shared" si="0"/>
        <v>-8.2503212912223844E-3</v>
      </c>
      <c r="G18" s="31">
        <f t="shared" si="1"/>
        <v>-5.1937505612480339E-2</v>
      </c>
      <c r="H18" s="31">
        <f t="shared" si="2"/>
        <v>-6.3601814830200887E-3</v>
      </c>
      <c r="I18" s="40"/>
      <c r="J18" s="14" t="s">
        <v>7</v>
      </c>
      <c r="K18" s="31">
        <v>9.8402555910543255E-2</v>
      </c>
      <c r="L18" s="31">
        <v>0.3170311252992819</v>
      </c>
    </row>
    <row r="19" spans="1:12" s="30" customFormat="1" ht="19.2" customHeight="1">
      <c r="A19" s="133" t="s">
        <v>52</v>
      </c>
      <c r="B19" s="134">
        <v>7312.72</v>
      </c>
      <c r="C19" s="134">
        <v>7687.77</v>
      </c>
      <c r="D19" s="134">
        <v>7621.69</v>
      </c>
      <c r="E19" s="134">
        <v>7510.2</v>
      </c>
      <c r="F19" s="31">
        <f t="shared" si="0"/>
        <v>-1.4627989330450286E-2</v>
      </c>
      <c r="G19" s="31">
        <f t="shared" si="1"/>
        <v>-2.3097725348182996E-2</v>
      </c>
      <c r="H19" s="31">
        <f t="shared" si="2"/>
        <v>2.7004999507707073E-2</v>
      </c>
      <c r="I19" s="40"/>
      <c r="J19" s="14" t="s">
        <v>19</v>
      </c>
      <c r="K19" s="31">
        <v>0.12368706538826491</v>
      </c>
      <c r="L19" s="31">
        <v>0.26140632499506755</v>
      </c>
    </row>
    <row r="20" spans="1:12" s="21" customFormat="1" ht="19.2" customHeight="1" thickBot="1">
      <c r="A20" s="136" t="s">
        <v>16</v>
      </c>
      <c r="B20" s="137">
        <v>25764.58</v>
      </c>
      <c r="C20" s="137">
        <v>29919.15</v>
      </c>
      <c r="D20" s="137">
        <v>28356.26</v>
      </c>
      <c r="E20" s="137">
        <v>27788.52</v>
      </c>
      <c r="F20" s="33">
        <f t="shared" si="0"/>
        <v>-2.0021681279548065E-2</v>
      </c>
      <c r="G20" s="33">
        <f t="shared" si="1"/>
        <v>-7.1212918816209725E-2</v>
      </c>
      <c r="H20" s="33">
        <f t="shared" si="2"/>
        <v>7.8555132666629834E-2</v>
      </c>
      <c r="I20" s="42"/>
      <c r="J20" s="27" t="s">
        <v>2</v>
      </c>
      <c r="K20" s="33">
        <v>0.16202312763428095</v>
      </c>
      <c r="L20" s="33">
        <v>0.87817915036333138</v>
      </c>
    </row>
    <row r="21" spans="1:12" s="28" customFormat="1">
      <c r="A21" s="208" t="s">
        <v>90</v>
      </c>
      <c r="B21" s="208"/>
      <c r="C21" s="208"/>
      <c r="D21" s="208"/>
      <c r="E21" s="208"/>
      <c r="F21" s="208"/>
      <c r="G21" s="208"/>
      <c r="H21" s="208"/>
    </row>
    <row r="22" spans="1:12" s="28" customFormat="1">
      <c r="A22" s="29" t="s">
        <v>37</v>
      </c>
      <c r="E22" s="44"/>
      <c r="J22" s="19" t="s">
        <v>61</v>
      </c>
    </row>
    <row r="23" spans="1:12" s="28" customFormat="1">
      <c r="A23" s="19" t="s">
        <v>61</v>
      </c>
      <c r="E23" s="43"/>
    </row>
    <row r="24" spans="1:12">
      <c r="C24" s="43"/>
    </row>
  </sheetData>
  <sortState ref="A3:H20">
    <sortCondition descending="1" ref="F3:F20"/>
    <sortCondition descending="1" ref="G3:G20"/>
    <sortCondition descending="1" ref="H3:H20"/>
  </sortState>
  <mergeCells count="2">
    <mergeCell ref="A1:XFD1"/>
    <mergeCell ref="A21:H21"/>
  </mergeCells>
  <phoneticPr fontId="0" type="noConversion"/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zoomScale="70" zoomScaleNormal="70" workbookViewId="0">
      <selection sqref="A1:XFD1"/>
    </sheetView>
  </sheetViews>
  <sheetFormatPr defaultRowHeight="13.2" outlineLevelRow="1" outlineLevelCol="1"/>
  <cols>
    <col min="1" max="1" width="62.109375" customWidth="1"/>
    <col min="2" max="4" width="11" hidden="1" customWidth="1" outlineLevel="1"/>
    <col min="5" max="5" width="11.44140625" customWidth="1" collapsed="1"/>
    <col min="6" max="6" width="11.44140625" customWidth="1"/>
    <col min="7" max="7" width="11.44140625" style="17" customWidth="1" collapsed="1"/>
    <col min="8" max="8" width="11.44140625" customWidth="1"/>
    <col min="9" max="9" width="9.88671875" customWidth="1"/>
    <col min="10" max="11" width="10.88671875" customWidth="1"/>
    <col min="257" max="257" width="62.109375" customWidth="1"/>
    <col min="258" max="260" width="0" hidden="1" customWidth="1"/>
    <col min="261" max="262" width="11.44140625" customWidth="1"/>
    <col min="263" max="263" width="11.21875" customWidth="1"/>
    <col min="264" max="265" width="12.109375" customWidth="1"/>
    <col min="266" max="266" width="12.6640625" customWidth="1"/>
    <col min="513" max="513" width="62.109375" customWidth="1"/>
    <col min="514" max="516" width="0" hidden="1" customWidth="1"/>
    <col min="517" max="518" width="11.44140625" customWidth="1"/>
    <col min="519" max="519" width="11.21875" customWidth="1"/>
    <col min="520" max="521" width="12.109375" customWidth="1"/>
    <col min="522" max="522" width="12.6640625" customWidth="1"/>
    <col min="769" max="769" width="62.109375" customWidth="1"/>
    <col min="770" max="772" width="0" hidden="1" customWidth="1"/>
    <col min="773" max="774" width="11.44140625" customWidth="1"/>
    <col min="775" max="775" width="11.21875" customWidth="1"/>
    <col min="776" max="777" width="12.109375" customWidth="1"/>
    <col min="778" max="778" width="12.6640625" customWidth="1"/>
    <col min="1025" max="1025" width="62.109375" customWidth="1"/>
    <col min="1026" max="1028" width="0" hidden="1" customWidth="1"/>
    <col min="1029" max="1030" width="11.44140625" customWidth="1"/>
    <col min="1031" max="1031" width="11.21875" customWidth="1"/>
    <col min="1032" max="1033" width="12.109375" customWidth="1"/>
    <col min="1034" max="1034" width="12.6640625" customWidth="1"/>
    <col min="1281" max="1281" width="62.109375" customWidth="1"/>
    <col min="1282" max="1284" width="0" hidden="1" customWidth="1"/>
    <col min="1285" max="1286" width="11.44140625" customWidth="1"/>
    <col min="1287" max="1287" width="11.21875" customWidth="1"/>
    <col min="1288" max="1289" width="12.109375" customWidth="1"/>
    <col min="1290" max="1290" width="12.6640625" customWidth="1"/>
    <col min="1537" max="1537" width="62.109375" customWidth="1"/>
    <col min="1538" max="1540" width="0" hidden="1" customWidth="1"/>
    <col min="1541" max="1542" width="11.44140625" customWidth="1"/>
    <col min="1543" max="1543" width="11.21875" customWidth="1"/>
    <col min="1544" max="1545" width="12.109375" customWidth="1"/>
    <col min="1546" max="1546" width="12.6640625" customWidth="1"/>
    <col min="1793" max="1793" width="62.109375" customWidth="1"/>
    <col min="1794" max="1796" width="0" hidden="1" customWidth="1"/>
    <col min="1797" max="1798" width="11.44140625" customWidth="1"/>
    <col min="1799" max="1799" width="11.21875" customWidth="1"/>
    <col min="1800" max="1801" width="12.109375" customWidth="1"/>
    <col min="1802" max="1802" width="12.6640625" customWidth="1"/>
    <col min="2049" max="2049" width="62.109375" customWidth="1"/>
    <col min="2050" max="2052" width="0" hidden="1" customWidth="1"/>
    <col min="2053" max="2054" width="11.44140625" customWidth="1"/>
    <col min="2055" max="2055" width="11.21875" customWidth="1"/>
    <col min="2056" max="2057" width="12.109375" customWidth="1"/>
    <col min="2058" max="2058" width="12.6640625" customWidth="1"/>
    <col min="2305" max="2305" width="62.109375" customWidth="1"/>
    <col min="2306" max="2308" width="0" hidden="1" customWidth="1"/>
    <col min="2309" max="2310" width="11.44140625" customWidth="1"/>
    <col min="2311" max="2311" width="11.21875" customWidth="1"/>
    <col min="2312" max="2313" width="12.109375" customWidth="1"/>
    <col min="2314" max="2314" width="12.6640625" customWidth="1"/>
    <col min="2561" max="2561" width="62.109375" customWidth="1"/>
    <col min="2562" max="2564" width="0" hidden="1" customWidth="1"/>
    <col min="2565" max="2566" width="11.44140625" customWidth="1"/>
    <col min="2567" max="2567" width="11.21875" customWidth="1"/>
    <col min="2568" max="2569" width="12.109375" customWidth="1"/>
    <col min="2570" max="2570" width="12.6640625" customWidth="1"/>
    <col min="2817" max="2817" width="62.109375" customWidth="1"/>
    <col min="2818" max="2820" width="0" hidden="1" customWidth="1"/>
    <col min="2821" max="2822" width="11.44140625" customWidth="1"/>
    <col min="2823" max="2823" width="11.21875" customWidth="1"/>
    <col min="2824" max="2825" width="12.109375" customWidth="1"/>
    <col min="2826" max="2826" width="12.6640625" customWidth="1"/>
    <col min="3073" max="3073" width="62.109375" customWidth="1"/>
    <col min="3074" max="3076" width="0" hidden="1" customWidth="1"/>
    <col min="3077" max="3078" width="11.44140625" customWidth="1"/>
    <col min="3079" max="3079" width="11.21875" customWidth="1"/>
    <col min="3080" max="3081" width="12.109375" customWidth="1"/>
    <col min="3082" max="3082" width="12.6640625" customWidth="1"/>
    <col min="3329" max="3329" width="62.109375" customWidth="1"/>
    <col min="3330" max="3332" width="0" hidden="1" customWidth="1"/>
    <col min="3333" max="3334" width="11.44140625" customWidth="1"/>
    <col min="3335" max="3335" width="11.21875" customWidth="1"/>
    <col min="3336" max="3337" width="12.109375" customWidth="1"/>
    <col min="3338" max="3338" width="12.6640625" customWidth="1"/>
    <col min="3585" max="3585" width="62.109375" customWidth="1"/>
    <col min="3586" max="3588" width="0" hidden="1" customWidth="1"/>
    <col min="3589" max="3590" width="11.44140625" customWidth="1"/>
    <col min="3591" max="3591" width="11.21875" customWidth="1"/>
    <col min="3592" max="3593" width="12.109375" customWidth="1"/>
    <col min="3594" max="3594" width="12.6640625" customWidth="1"/>
    <col min="3841" max="3841" width="62.109375" customWidth="1"/>
    <col min="3842" max="3844" width="0" hidden="1" customWidth="1"/>
    <col min="3845" max="3846" width="11.44140625" customWidth="1"/>
    <col min="3847" max="3847" width="11.21875" customWidth="1"/>
    <col min="3848" max="3849" width="12.109375" customWidth="1"/>
    <col min="3850" max="3850" width="12.6640625" customWidth="1"/>
    <col min="4097" max="4097" width="62.109375" customWidth="1"/>
    <col min="4098" max="4100" width="0" hidden="1" customWidth="1"/>
    <col min="4101" max="4102" width="11.44140625" customWidth="1"/>
    <col min="4103" max="4103" width="11.21875" customWidth="1"/>
    <col min="4104" max="4105" width="12.109375" customWidth="1"/>
    <col min="4106" max="4106" width="12.6640625" customWidth="1"/>
    <col min="4353" max="4353" width="62.109375" customWidth="1"/>
    <col min="4354" max="4356" width="0" hidden="1" customWidth="1"/>
    <col min="4357" max="4358" width="11.44140625" customWidth="1"/>
    <col min="4359" max="4359" width="11.21875" customWidth="1"/>
    <col min="4360" max="4361" width="12.109375" customWidth="1"/>
    <col min="4362" max="4362" width="12.6640625" customWidth="1"/>
    <col min="4609" max="4609" width="62.109375" customWidth="1"/>
    <col min="4610" max="4612" width="0" hidden="1" customWidth="1"/>
    <col min="4613" max="4614" width="11.44140625" customWidth="1"/>
    <col min="4615" max="4615" width="11.21875" customWidth="1"/>
    <col min="4616" max="4617" width="12.109375" customWidth="1"/>
    <col min="4618" max="4618" width="12.6640625" customWidth="1"/>
    <col min="4865" max="4865" width="62.109375" customWidth="1"/>
    <col min="4866" max="4868" width="0" hidden="1" customWidth="1"/>
    <col min="4869" max="4870" width="11.44140625" customWidth="1"/>
    <col min="4871" max="4871" width="11.21875" customWidth="1"/>
    <col min="4872" max="4873" width="12.109375" customWidth="1"/>
    <col min="4874" max="4874" width="12.6640625" customWidth="1"/>
    <col min="5121" max="5121" width="62.109375" customWidth="1"/>
    <col min="5122" max="5124" width="0" hidden="1" customWidth="1"/>
    <col min="5125" max="5126" width="11.44140625" customWidth="1"/>
    <col min="5127" max="5127" width="11.21875" customWidth="1"/>
    <col min="5128" max="5129" width="12.109375" customWidth="1"/>
    <col min="5130" max="5130" width="12.6640625" customWidth="1"/>
    <col min="5377" max="5377" width="62.109375" customWidth="1"/>
    <col min="5378" max="5380" width="0" hidden="1" customWidth="1"/>
    <col min="5381" max="5382" width="11.44140625" customWidth="1"/>
    <col min="5383" max="5383" width="11.21875" customWidth="1"/>
    <col min="5384" max="5385" width="12.109375" customWidth="1"/>
    <col min="5386" max="5386" width="12.6640625" customWidth="1"/>
    <col min="5633" max="5633" width="62.109375" customWidth="1"/>
    <col min="5634" max="5636" width="0" hidden="1" customWidth="1"/>
    <col min="5637" max="5638" width="11.44140625" customWidth="1"/>
    <col min="5639" max="5639" width="11.21875" customWidth="1"/>
    <col min="5640" max="5641" width="12.109375" customWidth="1"/>
    <col min="5642" max="5642" width="12.6640625" customWidth="1"/>
    <col min="5889" max="5889" width="62.109375" customWidth="1"/>
    <col min="5890" max="5892" width="0" hidden="1" customWidth="1"/>
    <col min="5893" max="5894" width="11.44140625" customWidth="1"/>
    <col min="5895" max="5895" width="11.21875" customWidth="1"/>
    <col min="5896" max="5897" width="12.109375" customWidth="1"/>
    <col min="5898" max="5898" width="12.6640625" customWidth="1"/>
    <col min="6145" max="6145" width="62.109375" customWidth="1"/>
    <col min="6146" max="6148" width="0" hidden="1" customWidth="1"/>
    <col min="6149" max="6150" width="11.44140625" customWidth="1"/>
    <col min="6151" max="6151" width="11.21875" customWidth="1"/>
    <col min="6152" max="6153" width="12.109375" customWidth="1"/>
    <col min="6154" max="6154" width="12.6640625" customWidth="1"/>
    <col min="6401" max="6401" width="62.109375" customWidth="1"/>
    <col min="6402" max="6404" width="0" hidden="1" customWidth="1"/>
    <col min="6405" max="6406" width="11.44140625" customWidth="1"/>
    <col min="6407" max="6407" width="11.21875" customWidth="1"/>
    <col min="6408" max="6409" width="12.109375" customWidth="1"/>
    <col min="6410" max="6410" width="12.6640625" customWidth="1"/>
    <col min="6657" max="6657" width="62.109375" customWidth="1"/>
    <col min="6658" max="6660" width="0" hidden="1" customWidth="1"/>
    <col min="6661" max="6662" width="11.44140625" customWidth="1"/>
    <col min="6663" max="6663" width="11.21875" customWidth="1"/>
    <col min="6664" max="6665" width="12.109375" customWidth="1"/>
    <col min="6666" max="6666" width="12.6640625" customWidth="1"/>
    <col min="6913" max="6913" width="62.109375" customWidth="1"/>
    <col min="6914" max="6916" width="0" hidden="1" customWidth="1"/>
    <col min="6917" max="6918" width="11.44140625" customWidth="1"/>
    <col min="6919" max="6919" width="11.21875" customWidth="1"/>
    <col min="6920" max="6921" width="12.109375" customWidth="1"/>
    <col min="6922" max="6922" width="12.6640625" customWidth="1"/>
    <col min="7169" max="7169" width="62.109375" customWidth="1"/>
    <col min="7170" max="7172" width="0" hidden="1" customWidth="1"/>
    <col min="7173" max="7174" width="11.44140625" customWidth="1"/>
    <col min="7175" max="7175" width="11.21875" customWidth="1"/>
    <col min="7176" max="7177" width="12.109375" customWidth="1"/>
    <col min="7178" max="7178" width="12.6640625" customWidth="1"/>
    <col min="7425" max="7425" width="62.109375" customWidth="1"/>
    <col min="7426" max="7428" width="0" hidden="1" customWidth="1"/>
    <col min="7429" max="7430" width="11.44140625" customWidth="1"/>
    <col min="7431" max="7431" width="11.21875" customWidth="1"/>
    <col min="7432" max="7433" width="12.109375" customWidth="1"/>
    <col min="7434" max="7434" width="12.6640625" customWidth="1"/>
    <col min="7681" max="7681" width="62.109375" customWidth="1"/>
    <col min="7682" max="7684" width="0" hidden="1" customWidth="1"/>
    <col min="7685" max="7686" width="11.44140625" customWidth="1"/>
    <col min="7687" max="7687" width="11.21875" customWidth="1"/>
    <col min="7688" max="7689" width="12.109375" customWidth="1"/>
    <col min="7690" max="7690" width="12.6640625" customWidth="1"/>
    <col min="7937" max="7937" width="62.109375" customWidth="1"/>
    <col min="7938" max="7940" width="0" hidden="1" customWidth="1"/>
    <col min="7941" max="7942" width="11.44140625" customWidth="1"/>
    <col min="7943" max="7943" width="11.21875" customWidth="1"/>
    <col min="7944" max="7945" width="12.109375" customWidth="1"/>
    <col min="7946" max="7946" width="12.6640625" customWidth="1"/>
    <col min="8193" max="8193" width="62.109375" customWidth="1"/>
    <col min="8194" max="8196" width="0" hidden="1" customWidth="1"/>
    <col min="8197" max="8198" width="11.44140625" customWidth="1"/>
    <col min="8199" max="8199" width="11.21875" customWidth="1"/>
    <col min="8200" max="8201" width="12.109375" customWidth="1"/>
    <col min="8202" max="8202" width="12.6640625" customWidth="1"/>
    <col min="8449" max="8449" width="62.109375" customWidth="1"/>
    <col min="8450" max="8452" width="0" hidden="1" customWidth="1"/>
    <col min="8453" max="8454" width="11.44140625" customWidth="1"/>
    <col min="8455" max="8455" width="11.21875" customWidth="1"/>
    <col min="8456" max="8457" width="12.109375" customWidth="1"/>
    <col min="8458" max="8458" width="12.6640625" customWidth="1"/>
    <col min="8705" max="8705" width="62.109375" customWidth="1"/>
    <col min="8706" max="8708" width="0" hidden="1" customWidth="1"/>
    <col min="8709" max="8710" width="11.44140625" customWidth="1"/>
    <col min="8711" max="8711" width="11.21875" customWidth="1"/>
    <col min="8712" max="8713" width="12.109375" customWidth="1"/>
    <col min="8714" max="8714" width="12.6640625" customWidth="1"/>
    <col min="8961" max="8961" width="62.109375" customWidth="1"/>
    <col min="8962" max="8964" width="0" hidden="1" customWidth="1"/>
    <col min="8965" max="8966" width="11.44140625" customWidth="1"/>
    <col min="8967" max="8967" width="11.21875" customWidth="1"/>
    <col min="8968" max="8969" width="12.109375" customWidth="1"/>
    <col min="8970" max="8970" width="12.6640625" customWidth="1"/>
    <col min="9217" max="9217" width="62.109375" customWidth="1"/>
    <col min="9218" max="9220" width="0" hidden="1" customWidth="1"/>
    <col min="9221" max="9222" width="11.44140625" customWidth="1"/>
    <col min="9223" max="9223" width="11.21875" customWidth="1"/>
    <col min="9224" max="9225" width="12.109375" customWidth="1"/>
    <col min="9226" max="9226" width="12.6640625" customWidth="1"/>
    <col min="9473" max="9473" width="62.109375" customWidth="1"/>
    <col min="9474" max="9476" width="0" hidden="1" customWidth="1"/>
    <col min="9477" max="9478" width="11.44140625" customWidth="1"/>
    <col min="9479" max="9479" width="11.21875" customWidth="1"/>
    <col min="9480" max="9481" width="12.109375" customWidth="1"/>
    <col min="9482" max="9482" width="12.6640625" customWidth="1"/>
    <col min="9729" max="9729" width="62.109375" customWidth="1"/>
    <col min="9730" max="9732" width="0" hidden="1" customWidth="1"/>
    <col min="9733" max="9734" width="11.44140625" customWidth="1"/>
    <col min="9735" max="9735" width="11.21875" customWidth="1"/>
    <col min="9736" max="9737" width="12.109375" customWidth="1"/>
    <col min="9738" max="9738" width="12.6640625" customWidth="1"/>
    <col min="9985" max="9985" width="62.109375" customWidth="1"/>
    <col min="9986" max="9988" width="0" hidden="1" customWidth="1"/>
    <col min="9989" max="9990" width="11.44140625" customWidth="1"/>
    <col min="9991" max="9991" width="11.21875" customWidth="1"/>
    <col min="9992" max="9993" width="12.109375" customWidth="1"/>
    <col min="9994" max="9994" width="12.6640625" customWidth="1"/>
    <col min="10241" max="10241" width="62.109375" customWidth="1"/>
    <col min="10242" max="10244" width="0" hidden="1" customWidth="1"/>
    <col min="10245" max="10246" width="11.44140625" customWidth="1"/>
    <col min="10247" max="10247" width="11.21875" customWidth="1"/>
    <col min="10248" max="10249" width="12.109375" customWidth="1"/>
    <col min="10250" max="10250" width="12.6640625" customWidth="1"/>
    <col min="10497" max="10497" width="62.109375" customWidth="1"/>
    <col min="10498" max="10500" width="0" hidden="1" customWidth="1"/>
    <col min="10501" max="10502" width="11.44140625" customWidth="1"/>
    <col min="10503" max="10503" width="11.21875" customWidth="1"/>
    <col min="10504" max="10505" width="12.109375" customWidth="1"/>
    <col min="10506" max="10506" width="12.6640625" customWidth="1"/>
    <col min="10753" max="10753" width="62.109375" customWidth="1"/>
    <col min="10754" max="10756" width="0" hidden="1" customWidth="1"/>
    <col min="10757" max="10758" width="11.44140625" customWidth="1"/>
    <col min="10759" max="10759" width="11.21875" customWidth="1"/>
    <col min="10760" max="10761" width="12.109375" customWidth="1"/>
    <col min="10762" max="10762" width="12.6640625" customWidth="1"/>
    <col min="11009" max="11009" width="62.109375" customWidth="1"/>
    <col min="11010" max="11012" width="0" hidden="1" customWidth="1"/>
    <col min="11013" max="11014" width="11.44140625" customWidth="1"/>
    <col min="11015" max="11015" width="11.21875" customWidth="1"/>
    <col min="11016" max="11017" width="12.109375" customWidth="1"/>
    <col min="11018" max="11018" width="12.6640625" customWidth="1"/>
    <col min="11265" max="11265" width="62.109375" customWidth="1"/>
    <col min="11266" max="11268" width="0" hidden="1" customWidth="1"/>
    <col min="11269" max="11270" width="11.44140625" customWidth="1"/>
    <col min="11271" max="11271" width="11.21875" customWidth="1"/>
    <col min="11272" max="11273" width="12.109375" customWidth="1"/>
    <col min="11274" max="11274" width="12.6640625" customWidth="1"/>
    <col min="11521" max="11521" width="62.109375" customWidth="1"/>
    <col min="11522" max="11524" width="0" hidden="1" customWidth="1"/>
    <col min="11525" max="11526" width="11.44140625" customWidth="1"/>
    <col min="11527" max="11527" width="11.21875" customWidth="1"/>
    <col min="11528" max="11529" width="12.109375" customWidth="1"/>
    <col min="11530" max="11530" width="12.6640625" customWidth="1"/>
    <col min="11777" max="11777" width="62.109375" customWidth="1"/>
    <col min="11778" max="11780" width="0" hidden="1" customWidth="1"/>
    <col min="11781" max="11782" width="11.44140625" customWidth="1"/>
    <col min="11783" max="11783" width="11.21875" customWidth="1"/>
    <col min="11784" max="11785" width="12.109375" customWidth="1"/>
    <col min="11786" max="11786" width="12.6640625" customWidth="1"/>
    <col min="12033" max="12033" width="62.109375" customWidth="1"/>
    <col min="12034" max="12036" width="0" hidden="1" customWidth="1"/>
    <col min="12037" max="12038" width="11.44140625" customWidth="1"/>
    <col min="12039" max="12039" width="11.21875" customWidth="1"/>
    <col min="12040" max="12041" width="12.109375" customWidth="1"/>
    <col min="12042" max="12042" width="12.6640625" customWidth="1"/>
    <col min="12289" max="12289" width="62.109375" customWidth="1"/>
    <col min="12290" max="12292" width="0" hidden="1" customWidth="1"/>
    <col min="12293" max="12294" width="11.44140625" customWidth="1"/>
    <col min="12295" max="12295" width="11.21875" customWidth="1"/>
    <col min="12296" max="12297" width="12.109375" customWidth="1"/>
    <col min="12298" max="12298" width="12.6640625" customWidth="1"/>
    <col min="12545" max="12545" width="62.109375" customWidth="1"/>
    <col min="12546" max="12548" width="0" hidden="1" customWidth="1"/>
    <col min="12549" max="12550" width="11.44140625" customWidth="1"/>
    <col min="12551" max="12551" width="11.21875" customWidth="1"/>
    <col min="12552" max="12553" width="12.109375" customWidth="1"/>
    <col min="12554" max="12554" width="12.6640625" customWidth="1"/>
    <col min="12801" max="12801" width="62.109375" customWidth="1"/>
    <col min="12802" max="12804" width="0" hidden="1" customWidth="1"/>
    <col min="12805" max="12806" width="11.44140625" customWidth="1"/>
    <col min="12807" max="12807" width="11.21875" customWidth="1"/>
    <col min="12808" max="12809" width="12.109375" customWidth="1"/>
    <col min="12810" max="12810" width="12.6640625" customWidth="1"/>
    <col min="13057" max="13057" width="62.109375" customWidth="1"/>
    <col min="13058" max="13060" width="0" hidden="1" customWidth="1"/>
    <col min="13061" max="13062" width="11.44140625" customWidth="1"/>
    <col min="13063" max="13063" width="11.21875" customWidth="1"/>
    <col min="13064" max="13065" width="12.109375" customWidth="1"/>
    <col min="13066" max="13066" width="12.6640625" customWidth="1"/>
    <col min="13313" max="13313" width="62.109375" customWidth="1"/>
    <col min="13314" max="13316" width="0" hidden="1" customWidth="1"/>
    <col min="13317" max="13318" width="11.44140625" customWidth="1"/>
    <col min="13319" max="13319" width="11.21875" customWidth="1"/>
    <col min="13320" max="13321" width="12.109375" customWidth="1"/>
    <col min="13322" max="13322" width="12.6640625" customWidth="1"/>
    <col min="13569" max="13569" width="62.109375" customWidth="1"/>
    <col min="13570" max="13572" width="0" hidden="1" customWidth="1"/>
    <col min="13573" max="13574" width="11.44140625" customWidth="1"/>
    <col min="13575" max="13575" width="11.21875" customWidth="1"/>
    <col min="13576" max="13577" width="12.109375" customWidth="1"/>
    <col min="13578" max="13578" width="12.6640625" customWidth="1"/>
    <col min="13825" max="13825" width="62.109375" customWidth="1"/>
    <col min="13826" max="13828" width="0" hidden="1" customWidth="1"/>
    <col min="13829" max="13830" width="11.44140625" customWidth="1"/>
    <col min="13831" max="13831" width="11.21875" customWidth="1"/>
    <col min="13832" max="13833" width="12.109375" customWidth="1"/>
    <col min="13834" max="13834" width="12.6640625" customWidth="1"/>
    <col min="14081" max="14081" width="62.109375" customWidth="1"/>
    <col min="14082" max="14084" width="0" hidden="1" customWidth="1"/>
    <col min="14085" max="14086" width="11.44140625" customWidth="1"/>
    <col min="14087" max="14087" width="11.21875" customWidth="1"/>
    <col min="14088" max="14089" width="12.109375" customWidth="1"/>
    <col min="14090" max="14090" width="12.6640625" customWidth="1"/>
    <col min="14337" max="14337" width="62.109375" customWidth="1"/>
    <col min="14338" max="14340" width="0" hidden="1" customWidth="1"/>
    <col min="14341" max="14342" width="11.44140625" customWidth="1"/>
    <col min="14343" max="14343" width="11.21875" customWidth="1"/>
    <col min="14344" max="14345" width="12.109375" customWidth="1"/>
    <col min="14346" max="14346" width="12.6640625" customWidth="1"/>
    <col min="14593" max="14593" width="62.109375" customWidth="1"/>
    <col min="14594" max="14596" width="0" hidden="1" customWidth="1"/>
    <col min="14597" max="14598" width="11.44140625" customWidth="1"/>
    <col min="14599" max="14599" width="11.21875" customWidth="1"/>
    <col min="14600" max="14601" width="12.109375" customWidth="1"/>
    <col min="14602" max="14602" width="12.6640625" customWidth="1"/>
    <col min="14849" max="14849" width="62.109375" customWidth="1"/>
    <col min="14850" max="14852" width="0" hidden="1" customWidth="1"/>
    <col min="14853" max="14854" width="11.44140625" customWidth="1"/>
    <col min="14855" max="14855" width="11.21875" customWidth="1"/>
    <col min="14856" max="14857" width="12.109375" customWidth="1"/>
    <col min="14858" max="14858" width="12.6640625" customWidth="1"/>
    <col min="15105" max="15105" width="62.109375" customWidth="1"/>
    <col min="15106" max="15108" width="0" hidden="1" customWidth="1"/>
    <col min="15109" max="15110" width="11.44140625" customWidth="1"/>
    <col min="15111" max="15111" width="11.21875" customWidth="1"/>
    <col min="15112" max="15113" width="12.109375" customWidth="1"/>
    <col min="15114" max="15114" width="12.6640625" customWidth="1"/>
    <col min="15361" max="15361" width="62.109375" customWidth="1"/>
    <col min="15362" max="15364" width="0" hidden="1" customWidth="1"/>
    <col min="15365" max="15366" width="11.44140625" customWidth="1"/>
    <col min="15367" max="15367" width="11.21875" customWidth="1"/>
    <col min="15368" max="15369" width="12.109375" customWidth="1"/>
    <col min="15370" max="15370" width="12.6640625" customWidth="1"/>
    <col min="15617" max="15617" width="62.109375" customWidth="1"/>
    <col min="15618" max="15620" width="0" hidden="1" customWidth="1"/>
    <col min="15621" max="15622" width="11.44140625" customWidth="1"/>
    <col min="15623" max="15623" width="11.21875" customWidth="1"/>
    <col min="15624" max="15625" width="12.109375" customWidth="1"/>
    <col min="15626" max="15626" width="12.6640625" customWidth="1"/>
    <col min="15873" max="15873" width="62.109375" customWidth="1"/>
    <col min="15874" max="15876" width="0" hidden="1" customWidth="1"/>
    <col min="15877" max="15878" width="11.44140625" customWidth="1"/>
    <col min="15879" max="15879" width="11.21875" customWidth="1"/>
    <col min="15880" max="15881" width="12.109375" customWidth="1"/>
    <col min="15882" max="15882" width="12.6640625" customWidth="1"/>
    <col min="16129" max="16129" width="62.109375" customWidth="1"/>
    <col min="16130" max="16132" width="0" hidden="1" customWidth="1"/>
    <col min="16133" max="16134" width="11.44140625" customWidth="1"/>
    <col min="16135" max="16135" width="11.21875" customWidth="1"/>
    <col min="16136" max="16137" width="12.109375" customWidth="1"/>
    <col min="16138" max="16138" width="12.6640625" customWidth="1"/>
  </cols>
  <sheetData>
    <row r="1" spans="1:14" s="211" customFormat="1" ht="26.4" customHeight="1" thickBot="1">
      <c r="A1" s="210" t="s">
        <v>38</v>
      </c>
    </row>
    <row r="2" spans="1:14" ht="45" customHeight="1" thickBot="1">
      <c r="A2" s="23" t="s">
        <v>33</v>
      </c>
      <c r="B2" s="46" t="s">
        <v>35</v>
      </c>
      <c r="C2" s="46" t="s">
        <v>36</v>
      </c>
      <c r="D2" s="46" t="s">
        <v>39</v>
      </c>
      <c r="E2" s="128" t="s">
        <v>96</v>
      </c>
      <c r="F2" s="128" t="s">
        <v>54</v>
      </c>
      <c r="G2" s="128" t="s">
        <v>73</v>
      </c>
      <c r="H2" s="47" t="s">
        <v>97</v>
      </c>
      <c r="I2" s="129" t="s">
        <v>104</v>
      </c>
      <c r="J2" s="129" t="s">
        <v>105</v>
      </c>
      <c r="K2" s="129" t="s">
        <v>106</v>
      </c>
    </row>
    <row r="3" spans="1:14" ht="16.5" customHeight="1">
      <c r="A3" s="152" t="s">
        <v>34</v>
      </c>
      <c r="B3" s="153">
        <v>2594</v>
      </c>
      <c r="C3" s="153">
        <v>2247</v>
      </c>
      <c r="D3" s="154">
        <v>1631</v>
      </c>
      <c r="E3" s="155">
        <v>964</v>
      </c>
      <c r="F3" s="156">
        <v>982</v>
      </c>
      <c r="G3" s="156">
        <v>917</v>
      </c>
      <c r="H3" s="157">
        <v>924</v>
      </c>
      <c r="I3" s="158">
        <v>7.6335877862594437E-3</v>
      </c>
      <c r="J3" s="158">
        <v>-5.9063136456211862E-2</v>
      </c>
      <c r="K3" s="158">
        <v>-4.1493775933609922E-2</v>
      </c>
    </row>
    <row r="4" spans="1:14" ht="16.5" customHeight="1">
      <c r="A4" s="51" t="s">
        <v>30</v>
      </c>
      <c r="B4" s="52">
        <v>729</v>
      </c>
      <c r="C4" s="52">
        <v>562</v>
      </c>
      <c r="D4" s="53">
        <v>313</v>
      </c>
      <c r="E4" s="54">
        <v>296</v>
      </c>
      <c r="F4" s="54">
        <v>355</v>
      </c>
      <c r="G4" s="54">
        <v>346</v>
      </c>
      <c r="H4" s="53">
        <v>331</v>
      </c>
      <c r="I4" s="50">
        <v>-4.3352601156069315E-2</v>
      </c>
      <c r="J4" s="50">
        <v>-6.7605633802816922E-2</v>
      </c>
      <c r="K4" s="50">
        <v>0.1182432432432432</v>
      </c>
    </row>
    <row r="5" spans="1:14" s="64" customFormat="1" ht="16.5" hidden="1" customHeight="1" outlineLevel="1">
      <c r="A5" s="60" t="s">
        <v>100</v>
      </c>
      <c r="B5" s="165">
        <v>0.28103315343099461</v>
      </c>
      <c r="C5" s="165">
        <v>0.25011125945705387</v>
      </c>
      <c r="D5" s="165">
        <v>0.19190680564071122</v>
      </c>
      <c r="E5" s="122">
        <v>0.30705394190871371</v>
      </c>
      <c r="F5" s="122">
        <v>0.36150712830957232</v>
      </c>
      <c r="G5" s="122">
        <v>0.37731733914940024</v>
      </c>
      <c r="H5" s="62">
        <v>0.35822510822510822</v>
      </c>
      <c r="I5" s="72">
        <v>-5.0599929935190135E-2</v>
      </c>
      <c r="J5" s="72">
        <v>-9.0787147125176437E-3</v>
      </c>
      <c r="K5" s="102">
        <v>0.16665204165204162</v>
      </c>
      <c r="L5" s="123"/>
      <c r="M5"/>
      <c r="N5"/>
    </row>
    <row r="6" spans="1:14" ht="16.5" customHeight="1" collapsed="1">
      <c r="A6" s="55" t="s">
        <v>99</v>
      </c>
      <c r="B6" s="56">
        <v>263</v>
      </c>
      <c r="C6" s="57">
        <v>265</v>
      </c>
      <c r="D6" s="58">
        <v>274</v>
      </c>
      <c r="E6" s="59">
        <v>263</v>
      </c>
      <c r="F6" s="48">
        <v>331</v>
      </c>
      <c r="G6" s="48">
        <v>322</v>
      </c>
      <c r="H6" s="49">
        <v>307</v>
      </c>
      <c r="I6" s="92">
        <v>-4.6583850931677051E-2</v>
      </c>
      <c r="J6" s="92">
        <v>-7.2507552870090586E-2</v>
      </c>
      <c r="K6" s="111">
        <v>0.16730038022813698</v>
      </c>
    </row>
    <row r="7" spans="1:14" s="64" customFormat="1" ht="16.5" hidden="1" customHeight="1" outlineLevel="1">
      <c r="A7" s="60" t="s">
        <v>101</v>
      </c>
      <c r="B7" s="61">
        <v>0.3607681755829904</v>
      </c>
      <c r="C7" s="62">
        <v>0.47153024911032027</v>
      </c>
      <c r="D7" s="62">
        <v>0.87539936102236426</v>
      </c>
      <c r="E7" s="63">
        <v>0.88851351351351349</v>
      </c>
      <c r="F7" s="63">
        <v>0.93239436619718308</v>
      </c>
      <c r="G7" s="63">
        <v>0.93063583815028905</v>
      </c>
      <c r="H7" s="62">
        <v>0.92749244712990941</v>
      </c>
      <c r="I7" s="72">
        <v>-3.3776810343210117E-3</v>
      </c>
      <c r="J7" s="72">
        <v>-5.2573452232088647E-3</v>
      </c>
      <c r="K7" s="102">
        <v>4.3869826427578751E-2</v>
      </c>
      <c r="M7"/>
    </row>
    <row r="8" spans="1:14" ht="16.5" customHeight="1" collapsed="1">
      <c r="A8" s="65" t="s">
        <v>40</v>
      </c>
      <c r="B8" s="66">
        <v>126</v>
      </c>
      <c r="C8" s="66">
        <v>31</v>
      </c>
      <c r="D8" s="67">
        <v>7</v>
      </c>
      <c r="E8" s="68">
        <v>6</v>
      </c>
      <c r="F8" s="48">
        <v>6</v>
      </c>
      <c r="G8" s="48">
        <v>6</v>
      </c>
      <c r="H8" s="49">
        <v>6</v>
      </c>
      <c r="I8" s="97">
        <v>0</v>
      </c>
      <c r="J8" s="97">
        <v>0</v>
      </c>
      <c r="K8" s="97">
        <v>0</v>
      </c>
    </row>
    <row r="9" spans="1:14" s="64" customFormat="1" ht="16.5" hidden="1" customHeight="1" outlineLevel="1">
      <c r="A9" s="60" t="s">
        <v>101</v>
      </c>
      <c r="B9" s="61">
        <v>0.1728395061728395</v>
      </c>
      <c r="C9" s="62">
        <v>5.5160142348754451E-2</v>
      </c>
      <c r="D9" s="62">
        <v>2.2364217252396165E-2</v>
      </c>
      <c r="E9" s="63">
        <v>2.0270270270270271E-2</v>
      </c>
      <c r="F9" s="63">
        <v>1.6901408450704224E-2</v>
      </c>
      <c r="G9" s="63">
        <v>1.7341040462427744E-2</v>
      </c>
      <c r="H9" s="62">
        <v>1.812688821752266E-2</v>
      </c>
      <c r="I9" s="72">
        <v>4.5317220543806824E-2</v>
      </c>
      <c r="J9" s="72">
        <v>7.2507552870090919E-2</v>
      </c>
      <c r="K9" s="102">
        <v>-0.10574018126888218</v>
      </c>
    </row>
    <row r="10" spans="1:14" ht="16.5" customHeight="1" collapsed="1">
      <c r="A10" s="65" t="s">
        <v>31</v>
      </c>
      <c r="B10" s="66">
        <v>224</v>
      </c>
      <c r="C10" s="69">
        <v>91</v>
      </c>
      <c r="D10" s="70">
        <v>26</v>
      </c>
      <c r="E10" s="71">
        <v>20</v>
      </c>
      <c r="F10" s="71">
        <v>12</v>
      </c>
      <c r="G10" s="71">
        <v>12</v>
      </c>
      <c r="H10" s="70">
        <v>12</v>
      </c>
      <c r="I10" s="97">
        <v>0</v>
      </c>
      <c r="J10" s="97">
        <v>0</v>
      </c>
      <c r="K10" s="97">
        <v>-0.4</v>
      </c>
    </row>
    <row r="11" spans="1:14" s="64" customFormat="1" ht="16.5" hidden="1" customHeight="1" outlineLevel="1">
      <c r="A11" s="60" t="s">
        <v>101</v>
      </c>
      <c r="B11" s="61">
        <v>0.30727023319615915</v>
      </c>
      <c r="C11" s="62">
        <v>0.16192170818505339</v>
      </c>
      <c r="D11" s="62">
        <v>8.3067092651757185E-2</v>
      </c>
      <c r="E11" s="63">
        <v>6.7567567567567571E-2</v>
      </c>
      <c r="F11" s="63">
        <v>3.3802816901408447E-2</v>
      </c>
      <c r="G11" s="63">
        <v>3.4682080924855488E-2</v>
      </c>
      <c r="H11" s="62">
        <v>3.6253776435045321E-2</v>
      </c>
      <c r="I11" s="72">
        <v>4.5317220543806824E-2</v>
      </c>
      <c r="J11" s="72">
        <v>7.2507552870090919E-2</v>
      </c>
      <c r="K11" s="102">
        <v>-0.46344410876132924</v>
      </c>
    </row>
    <row r="12" spans="1:14" ht="16.5" customHeight="1" collapsed="1">
      <c r="A12" s="73" t="s">
        <v>79</v>
      </c>
      <c r="B12" s="74">
        <v>4</v>
      </c>
      <c r="C12" s="75">
        <v>0</v>
      </c>
      <c r="D12" s="76">
        <v>0</v>
      </c>
      <c r="E12" s="77">
        <v>0</v>
      </c>
      <c r="F12" s="77">
        <v>0</v>
      </c>
      <c r="G12" s="77">
        <v>0</v>
      </c>
      <c r="H12" s="76">
        <v>0</v>
      </c>
      <c r="I12" s="72" t="s">
        <v>29</v>
      </c>
      <c r="J12" s="72" t="s">
        <v>29</v>
      </c>
      <c r="K12" s="72" t="s">
        <v>29</v>
      </c>
    </row>
    <row r="13" spans="1:14" s="64" customFormat="1" ht="16.5" hidden="1" customHeight="1" outlineLevel="1">
      <c r="A13" s="60" t="s">
        <v>101</v>
      </c>
      <c r="B13" s="62">
        <v>5.4869684499314125E-3</v>
      </c>
      <c r="C13" s="62">
        <v>0</v>
      </c>
      <c r="D13" s="62">
        <v>0</v>
      </c>
      <c r="E13" s="63">
        <v>0</v>
      </c>
      <c r="F13" s="63">
        <v>0</v>
      </c>
      <c r="G13" s="63">
        <v>0</v>
      </c>
      <c r="H13" s="62">
        <v>0</v>
      </c>
      <c r="I13" s="72" t="s">
        <v>29</v>
      </c>
      <c r="J13" s="72" t="s">
        <v>29</v>
      </c>
      <c r="K13" s="72" t="s">
        <v>29</v>
      </c>
    </row>
    <row r="14" spans="1:14" ht="16.5" customHeight="1" collapsed="1">
      <c r="A14" s="159" t="s">
        <v>32</v>
      </c>
      <c r="B14" s="160">
        <v>1</v>
      </c>
      <c r="C14" s="160">
        <v>141</v>
      </c>
      <c r="D14" s="161">
        <v>0</v>
      </c>
      <c r="E14" s="162">
        <v>0</v>
      </c>
      <c r="F14" s="162">
        <v>0</v>
      </c>
      <c r="G14" s="162">
        <v>0</v>
      </c>
      <c r="H14" s="161">
        <v>0</v>
      </c>
      <c r="I14" s="163" t="s">
        <v>29</v>
      </c>
      <c r="J14" s="163" t="s">
        <v>29</v>
      </c>
      <c r="K14" s="163" t="s">
        <v>29</v>
      </c>
    </row>
    <row r="15" spans="1:14" s="64" customFormat="1" ht="16.5" hidden="1" customHeight="1" outlineLevel="1">
      <c r="A15" s="109" t="s">
        <v>101</v>
      </c>
      <c r="B15" s="150">
        <v>1.3717421124828531E-3</v>
      </c>
      <c r="C15" s="150">
        <v>0.25088967971530252</v>
      </c>
      <c r="D15" s="148">
        <v>0</v>
      </c>
      <c r="E15" s="93">
        <v>0</v>
      </c>
      <c r="F15" s="93">
        <v>0</v>
      </c>
      <c r="G15" s="93">
        <v>0</v>
      </c>
      <c r="H15" s="148">
        <v>0</v>
      </c>
      <c r="I15" s="151" t="s">
        <v>29</v>
      </c>
      <c r="J15" s="151" t="s">
        <v>29</v>
      </c>
      <c r="K15" s="151" t="s">
        <v>29</v>
      </c>
    </row>
    <row r="16" spans="1:14" ht="16.5" hidden="1" customHeight="1" outlineLevel="1">
      <c r="A16" s="127" t="s">
        <v>41</v>
      </c>
      <c r="B16" s="78">
        <v>0.84773662551440343</v>
      </c>
      <c r="C16" s="78">
        <v>0.93950177935943058</v>
      </c>
      <c r="D16" s="78">
        <v>0.98083067092651754</v>
      </c>
      <c r="E16" s="79">
        <v>0.97635135135135132</v>
      </c>
      <c r="F16" s="79">
        <v>0.98309859154929569</v>
      </c>
      <c r="G16" s="79">
        <v>0.98265895953757232</v>
      </c>
      <c r="H16" s="78">
        <v>0.98187311178247738</v>
      </c>
      <c r="I16" s="80">
        <v>-7.9971565665548638E-4</v>
      </c>
      <c r="J16" s="80">
        <v>-1.2465481868781936E-3</v>
      </c>
      <c r="K16" s="50">
        <v>5.6555054934717131E-3</v>
      </c>
    </row>
    <row r="17" spans="1:11" ht="16.5" customHeight="1" collapsed="1">
      <c r="A17" s="81" t="s">
        <v>51</v>
      </c>
      <c r="B17" s="82">
        <v>629429.38</v>
      </c>
      <c r="C17" s="82">
        <v>290771.03000000003</v>
      </c>
      <c r="D17" s="83">
        <v>236953.30000000002</v>
      </c>
      <c r="E17" s="84">
        <v>48058.409999999996</v>
      </c>
      <c r="F17" s="85">
        <v>58610.33</v>
      </c>
      <c r="G17" s="85">
        <v>56932.27</v>
      </c>
      <c r="H17" s="83">
        <v>75076.97</v>
      </c>
      <c r="I17" s="86">
        <v>0.31870677209954934</v>
      </c>
      <c r="J17" s="86">
        <v>0.28095115656233283</v>
      </c>
      <c r="K17" s="50">
        <v>0.56220253645511797</v>
      </c>
    </row>
    <row r="18" spans="1:11" ht="16.5" customHeight="1">
      <c r="A18" s="87" t="s">
        <v>98</v>
      </c>
      <c r="B18" s="88">
        <v>553291.34</v>
      </c>
      <c r="C18" s="88">
        <v>253319.74</v>
      </c>
      <c r="D18" s="89">
        <v>211257.14999999997</v>
      </c>
      <c r="E18" s="90">
        <v>41616.61</v>
      </c>
      <c r="F18" s="91">
        <v>53224.22</v>
      </c>
      <c r="G18" s="91">
        <v>54725.369999999995</v>
      </c>
      <c r="H18" s="89">
        <v>72379.799999999988</v>
      </c>
      <c r="I18" s="92">
        <v>0.32260046848472634</v>
      </c>
      <c r="J18" s="92">
        <v>0.35990344245533312</v>
      </c>
      <c r="K18" s="111">
        <v>0.73920461085129197</v>
      </c>
    </row>
    <row r="19" spans="1:11" s="64" customFormat="1" ht="16.5" hidden="1" customHeight="1" outlineLevel="1">
      <c r="A19" s="60" t="s">
        <v>102</v>
      </c>
      <c r="B19" s="62">
        <v>0.87903640595867949</v>
      </c>
      <c r="C19" s="62">
        <v>0.87120006418796248</v>
      </c>
      <c r="D19" s="62">
        <v>0.89155605767043522</v>
      </c>
      <c r="E19" s="63">
        <v>0.86595894454269307</v>
      </c>
      <c r="F19" s="63">
        <v>0.90810305964835891</v>
      </c>
      <c r="G19" s="63">
        <v>0.9612363954572688</v>
      </c>
      <c r="H19" s="62">
        <v>0.96407460237140619</v>
      </c>
      <c r="I19" s="72">
        <v>2.9526627659444138E-3</v>
      </c>
      <c r="J19" s="72">
        <v>6.1635672436475275E-2</v>
      </c>
      <c r="K19" s="102">
        <v>0.11330289784179937</v>
      </c>
    </row>
    <row r="20" spans="1:11" ht="16.5" customHeight="1" collapsed="1">
      <c r="A20" s="65" t="s">
        <v>42</v>
      </c>
      <c r="B20" s="94">
        <v>26597.1</v>
      </c>
      <c r="C20" s="94">
        <v>5810.88</v>
      </c>
      <c r="D20" s="95">
        <v>2179.9700000000003</v>
      </c>
      <c r="E20" s="96">
        <v>3576.64</v>
      </c>
      <c r="F20" s="91">
        <v>637.79</v>
      </c>
      <c r="G20" s="91">
        <v>326.47000000000003</v>
      </c>
      <c r="H20" s="89">
        <v>152.07</v>
      </c>
      <c r="I20" s="97">
        <v>-0.53419916071920859</v>
      </c>
      <c r="J20" s="97">
        <v>-0.76156728703805321</v>
      </c>
      <c r="K20" s="97">
        <v>-0.95748244162118634</v>
      </c>
    </row>
    <row r="21" spans="1:11" s="64" customFormat="1" ht="16.5" hidden="1" customHeight="1" outlineLevel="1">
      <c r="A21" s="60" t="s">
        <v>102</v>
      </c>
      <c r="B21" s="62">
        <v>4.2255892154255653E-2</v>
      </c>
      <c r="C21" s="62">
        <v>1.9984384276521633E-2</v>
      </c>
      <c r="D21" s="62">
        <v>9.1999984807132878E-3</v>
      </c>
      <c r="E21" s="63">
        <v>7.4422770124937559E-2</v>
      </c>
      <c r="F21" s="63">
        <v>1.0881870141321503E-2</v>
      </c>
      <c r="G21" s="63">
        <v>5.7343576850176544E-3</v>
      </c>
      <c r="H21" s="62">
        <v>2.0255212750328096E-3</v>
      </c>
      <c r="I21" s="72">
        <v>-0.6467745148990347</v>
      </c>
      <c r="J21" s="72">
        <v>-0.81386275991832147</v>
      </c>
      <c r="K21" s="102">
        <v>-0.97278358126642617</v>
      </c>
    </row>
    <row r="22" spans="1:11" ht="16.5" customHeight="1" collapsed="1">
      <c r="A22" s="65" t="s">
        <v>43</v>
      </c>
      <c r="B22" s="94">
        <v>33804.379999999997</v>
      </c>
      <c r="C22" s="94">
        <v>13604.11</v>
      </c>
      <c r="D22" s="95">
        <v>9433.7300000000014</v>
      </c>
      <c r="E22" s="96">
        <v>1936.23</v>
      </c>
      <c r="F22" s="91">
        <v>2505.54</v>
      </c>
      <c r="G22" s="91">
        <v>1262.08</v>
      </c>
      <c r="H22" s="89">
        <v>2345.46</v>
      </c>
      <c r="I22" s="97">
        <v>0.85840834178498993</v>
      </c>
      <c r="J22" s="97">
        <v>-6.3890418831868523E-2</v>
      </c>
      <c r="K22" s="97">
        <v>0.21135402302412401</v>
      </c>
    </row>
    <row r="23" spans="1:11" s="64" customFormat="1" ht="16.5" hidden="1" customHeight="1" outlineLevel="1">
      <c r="A23" s="60" t="s">
        <v>102</v>
      </c>
      <c r="B23" s="62">
        <v>5.3706390381713667E-2</v>
      </c>
      <c r="C23" s="62">
        <v>4.6786332187219615E-2</v>
      </c>
      <c r="D23" s="62">
        <v>3.9812612865066661E-2</v>
      </c>
      <c r="E23" s="63">
        <v>4.0289098203623468E-2</v>
      </c>
      <c r="F23" s="63">
        <v>4.2749119481156304E-2</v>
      </c>
      <c r="G23" s="63">
        <v>2.2168095528247864E-2</v>
      </c>
      <c r="H23" s="62">
        <v>3.1240738671259642E-2</v>
      </c>
      <c r="I23" s="72">
        <v>0.40926579062467927</v>
      </c>
      <c r="J23" s="72">
        <v>-0.26920743513722023</v>
      </c>
      <c r="K23" s="102">
        <v>-0.22458580449313825</v>
      </c>
    </row>
    <row r="24" spans="1:11" ht="16.5" customHeight="1" collapsed="1">
      <c r="A24" s="73" t="s">
        <v>46</v>
      </c>
      <c r="B24" s="98">
        <v>580.30999999999995</v>
      </c>
      <c r="C24" s="98">
        <v>19.8</v>
      </c>
      <c r="D24" s="99">
        <v>0</v>
      </c>
      <c r="E24" s="100">
        <v>0</v>
      </c>
      <c r="F24" s="101">
        <v>0</v>
      </c>
      <c r="G24" s="101">
        <v>0</v>
      </c>
      <c r="H24" s="99">
        <v>0</v>
      </c>
      <c r="I24" s="72" t="s">
        <v>29</v>
      </c>
      <c r="J24" s="72" t="s">
        <v>29</v>
      </c>
      <c r="K24" s="72" t="s">
        <v>29</v>
      </c>
    </row>
    <row r="25" spans="1:11" s="64" customFormat="1" ht="16.5" hidden="1" customHeight="1" outlineLevel="1">
      <c r="A25" s="60" t="s">
        <v>102</v>
      </c>
      <c r="B25" s="62">
        <v>9.219620475930118E-4</v>
      </c>
      <c r="C25" s="62">
        <v>6.8094816736041403E-5</v>
      </c>
      <c r="D25" s="62">
        <v>0</v>
      </c>
      <c r="E25" s="63">
        <v>0</v>
      </c>
      <c r="F25" s="63">
        <v>0</v>
      </c>
      <c r="G25" s="63">
        <v>0</v>
      </c>
      <c r="H25" s="62">
        <v>0</v>
      </c>
      <c r="I25" s="72" t="s">
        <v>29</v>
      </c>
      <c r="J25" s="72" t="s">
        <v>29</v>
      </c>
      <c r="K25" s="72" t="s">
        <v>29</v>
      </c>
    </row>
    <row r="26" spans="1:11" ht="16.5" customHeight="1" collapsed="1">
      <c r="A26" s="73" t="s">
        <v>47</v>
      </c>
      <c r="B26" s="98">
        <v>1000.26</v>
      </c>
      <c r="C26" s="98">
        <v>8714.5400000000009</v>
      </c>
      <c r="D26" s="99">
        <v>11376.8</v>
      </c>
      <c r="E26" s="100">
        <v>0</v>
      </c>
      <c r="F26" s="101">
        <v>0</v>
      </c>
      <c r="G26" s="101">
        <v>0</v>
      </c>
      <c r="H26" s="99">
        <v>0</v>
      </c>
      <c r="I26" s="72" t="s">
        <v>29</v>
      </c>
      <c r="J26" s="72" t="s">
        <v>29</v>
      </c>
      <c r="K26" s="72" t="s">
        <v>29</v>
      </c>
    </row>
    <row r="27" spans="1:11" s="64" customFormat="1" ht="16.5" hidden="1" customHeight="1" outlineLevel="1">
      <c r="A27" s="60" t="s">
        <v>102</v>
      </c>
      <c r="B27" s="62">
        <v>1.5891536553314367E-3</v>
      </c>
      <c r="C27" s="62">
        <v>2.9970454759540521E-2</v>
      </c>
      <c r="D27" s="62">
        <v>4.8012836284618103E-2</v>
      </c>
      <c r="E27" s="63">
        <v>0</v>
      </c>
      <c r="F27" s="63">
        <v>0</v>
      </c>
      <c r="G27" s="63">
        <v>0</v>
      </c>
      <c r="H27" s="62">
        <v>0</v>
      </c>
      <c r="I27" s="72" t="s">
        <v>29</v>
      </c>
      <c r="J27" s="72" t="s">
        <v>29</v>
      </c>
      <c r="K27" s="72" t="s">
        <v>29</v>
      </c>
    </row>
    <row r="28" spans="1:11" ht="16.5" customHeight="1" collapsed="1">
      <c r="A28" s="73" t="s">
        <v>44</v>
      </c>
      <c r="B28" s="98">
        <v>4252.21</v>
      </c>
      <c r="C28" s="98">
        <v>2170.1600000000003</v>
      </c>
      <c r="D28" s="99">
        <v>395.31</v>
      </c>
      <c r="E28" s="100">
        <v>13.899999999999999</v>
      </c>
      <c r="F28" s="101">
        <v>18.799999999999997</v>
      </c>
      <c r="G28" s="101">
        <v>24.92</v>
      </c>
      <c r="H28" s="99">
        <v>10.81</v>
      </c>
      <c r="I28" s="102">
        <v>-0.5662118780096308</v>
      </c>
      <c r="J28" s="102">
        <v>-0.42499999999999993</v>
      </c>
      <c r="K28" s="102">
        <v>-0.22230215827338118</v>
      </c>
    </row>
    <row r="29" spans="1:11" s="64" customFormat="1" ht="16.5" hidden="1" customHeight="1" outlineLevel="1">
      <c r="A29" s="60" t="s">
        <v>102</v>
      </c>
      <c r="B29" s="62">
        <v>6.7556585935025781E-3</v>
      </c>
      <c r="C29" s="62">
        <v>7.4634670448428106E-3</v>
      </c>
      <c r="D29" s="62">
        <v>1.6683034167492075E-3</v>
      </c>
      <c r="E29" s="63">
        <v>2.8923137490399704E-4</v>
      </c>
      <c r="F29" s="63">
        <v>3.2076256864617544E-4</v>
      </c>
      <c r="G29" s="63">
        <v>4.3771309311924506E-4</v>
      </c>
      <c r="H29" s="62">
        <v>1.4398556574672633E-4</v>
      </c>
      <c r="I29" s="102">
        <v>-0.67105035693437509</v>
      </c>
      <c r="J29" s="102">
        <v>-0.55111481257168471</v>
      </c>
      <c r="K29" s="102">
        <v>-0.50217860771668121</v>
      </c>
    </row>
    <row r="30" spans="1:11" ht="16.5" customHeight="1" collapsed="1" thickBot="1">
      <c r="A30" s="103" t="s">
        <v>45</v>
      </c>
      <c r="B30" s="104">
        <v>9611.4500000000007</v>
      </c>
      <c r="C30" s="104">
        <v>6516.48</v>
      </c>
      <c r="D30" s="105">
        <v>2219.0500000000002</v>
      </c>
      <c r="E30" s="106">
        <v>915.03</v>
      </c>
      <c r="F30" s="107">
        <v>2223.9699999999998</v>
      </c>
      <c r="G30" s="107">
        <v>593.41999999999996</v>
      </c>
      <c r="H30" s="105">
        <v>188.82</v>
      </c>
      <c r="I30" s="108">
        <v>-0.68181052205857573</v>
      </c>
      <c r="J30" s="108">
        <v>-0.91509777559949101</v>
      </c>
      <c r="K30" s="108">
        <v>-0.79364610996360774</v>
      </c>
    </row>
    <row r="31" spans="1:11" s="64" customFormat="1" ht="16.5" hidden="1" customHeight="1" outlineLevel="1">
      <c r="A31" s="109" t="s">
        <v>102</v>
      </c>
      <c r="B31" s="148">
        <v>1.5270100674360007E-2</v>
      </c>
      <c r="C31" s="148">
        <v>2.2411035927478742E-2</v>
      </c>
      <c r="D31" s="148">
        <v>1.09301061779231E-2</v>
      </c>
      <c r="E31" s="63">
        <v>1.9039955753842045E-2</v>
      </c>
      <c r="F31" s="93">
        <v>3.7945017542129512E-2</v>
      </c>
      <c r="G31" s="93">
        <v>1.0423262589037816E-2</v>
      </c>
      <c r="H31" s="62">
        <v>2.5150189199164537E-3</v>
      </c>
      <c r="I31" s="102">
        <v>-0.75871096996428844</v>
      </c>
      <c r="J31" s="102">
        <v>-0.93371938971634194</v>
      </c>
      <c r="K31" s="102">
        <v>-0.86790836321093068</v>
      </c>
    </row>
    <row r="32" spans="1:11" s="126" customFormat="1" ht="13.8" hidden="1" outlineLevel="1" thickBot="1">
      <c r="A32" s="124" t="s">
        <v>41</v>
      </c>
      <c r="B32" s="149">
        <v>0.99953556346543571</v>
      </c>
      <c r="C32" s="149">
        <v>0.99788383320030183</v>
      </c>
      <c r="D32" s="149">
        <v>0.99999999999999989</v>
      </c>
      <c r="E32" s="125">
        <v>1.0000000000000002</v>
      </c>
      <c r="F32" s="125">
        <v>0.99999982938161247</v>
      </c>
      <c r="G32" s="125">
        <v>0.9999998243526913</v>
      </c>
      <c r="H32" s="147">
        <v>0.99999986680336184</v>
      </c>
      <c r="I32" s="121" t="s">
        <v>29</v>
      </c>
      <c r="J32" s="121" t="s">
        <v>29</v>
      </c>
      <c r="K32" s="121" t="s">
        <v>29</v>
      </c>
    </row>
    <row r="33" spans="1:11" s="34" customFormat="1" ht="16.8" customHeight="1" collapsed="1">
      <c r="A33" s="209" t="s">
        <v>49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</row>
    <row r="34" spans="1:11" s="110" customFormat="1" ht="26.4" customHeight="1" collapsed="1">
      <c r="A34" s="209" t="s">
        <v>107</v>
      </c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1" ht="24.6" customHeight="1">
      <c r="A35" s="209" t="s">
        <v>103</v>
      </c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</sheetData>
  <mergeCells count="4">
    <mergeCell ref="A35:K35"/>
    <mergeCell ref="A1:XFD1"/>
    <mergeCell ref="A33:K33"/>
    <mergeCell ref="A34:K3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0"/>
  <sheetViews>
    <sheetView zoomScale="70" zoomScaleNormal="70" workbookViewId="0">
      <selection sqref="A1:XFD1"/>
    </sheetView>
  </sheetViews>
  <sheetFormatPr defaultColWidth="9.109375" defaultRowHeight="13.2" outlineLevelRow="1" outlineLevelCol="1"/>
  <cols>
    <col min="1" max="1" width="15" style="2" customWidth="1"/>
    <col min="2" max="2" width="14" style="1" customWidth="1"/>
    <col min="3" max="3" width="14.21875" style="1" hidden="1" customWidth="1" outlineLevel="1"/>
    <col min="4" max="4" width="17.33203125" style="1" hidden="1" customWidth="1" outlineLevel="1"/>
    <col min="5" max="5" width="19.77734375" style="1" hidden="1" customWidth="1" outlineLevel="1"/>
    <col min="6" max="6" width="19.109375" style="1" hidden="1" customWidth="1" outlineLevel="1"/>
    <col min="7" max="7" width="18" style="1" customWidth="1" collapsed="1"/>
    <col min="8" max="9" width="15.109375" style="1" customWidth="1"/>
    <col min="10" max="14" width="10.6640625" style="1" customWidth="1"/>
    <col min="15" max="252" width="9.109375" style="1"/>
    <col min="253" max="253" width="10.21875" style="1" customWidth="1"/>
    <col min="254" max="254" width="10.6640625" style="1" customWidth="1"/>
    <col min="255" max="255" width="17.77734375" style="1" customWidth="1"/>
    <col min="256" max="256" width="16" style="1" customWidth="1"/>
    <col min="257" max="257" width="14.44140625" style="1" customWidth="1"/>
    <col min="258" max="270" width="11.6640625" style="1" customWidth="1"/>
    <col min="271" max="508" width="9.109375" style="1"/>
    <col min="509" max="509" width="10.21875" style="1" customWidth="1"/>
    <col min="510" max="510" width="10.6640625" style="1" customWidth="1"/>
    <col min="511" max="511" width="17.77734375" style="1" customWidth="1"/>
    <col min="512" max="512" width="16" style="1" customWidth="1"/>
    <col min="513" max="513" width="14.44140625" style="1" customWidth="1"/>
    <col min="514" max="526" width="11.6640625" style="1" customWidth="1"/>
    <col min="527" max="764" width="9.109375" style="1"/>
    <col min="765" max="765" width="10.21875" style="1" customWidth="1"/>
    <col min="766" max="766" width="10.6640625" style="1" customWidth="1"/>
    <col min="767" max="767" width="17.77734375" style="1" customWidth="1"/>
    <col min="768" max="768" width="16" style="1" customWidth="1"/>
    <col min="769" max="769" width="14.44140625" style="1" customWidth="1"/>
    <col min="770" max="782" width="11.6640625" style="1" customWidth="1"/>
    <col min="783" max="1020" width="9.109375" style="1"/>
    <col min="1021" max="1021" width="10.21875" style="1" customWidth="1"/>
    <col min="1022" max="1022" width="10.6640625" style="1" customWidth="1"/>
    <col min="1023" max="1023" width="17.77734375" style="1" customWidth="1"/>
    <col min="1024" max="1024" width="16" style="1" customWidth="1"/>
    <col min="1025" max="1025" width="14.44140625" style="1" customWidth="1"/>
    <col min="1026" max="1038" width="11.6640625" style="1" customWidth="1"/>
    <col min="1039" max="1276" width="9.109375" style="1"/>
    <col min="1277" max="1277" width="10.21875" style="1" customWidth="1"/>
    <col min="1278" max="1278" width="10.6640625" style="1" customWidth="1"/>
    <col min="1279" max="1279" width="17.77734375" style="1" customWidth="1"/>
    <col min="1280" max="1280" width="16" style="1" customWidth="1"/>
    <col min="1281" max="1281" width="14.44140625" style="1" customWidth="1"/>
    <col min="1282" max="1294" width="11.6640625" style="1" customWidth="1"/>
    <col min="1295" max="1532" width="9.109375" style="1"/>
    <col min="1533" max="1533" width="10.21875" style="1" customWidth="1"/>
    <col min="1534" max="1534" width="10.6640625" style="1" customWidth="1"/>
    <col min="1535" max="1535" width="17.77734375" style="1" customWidth="1"/>
    <col min="1536" max="1536" width="16" style="1" customWidth="1"/>
    <col min="1537" max="1537" width="14.44140625" style="1" customWidth="1"/>
    <col min="1538" max="1550" width="11.6640625" style="1" customWidth="1"/>
    <col min="1551" max="1788" width="9.109375" style="1"/>
    <col min="1789" max="1789" width="10.21875" style="1" customWidth="1"/>
    <col min="1790" max="1790" width="10.6640625" style="1" customWidth="1"/>
    <col min="1791" max="1791" width="17.77734375" style="1" customWidth="1"/>
    <col min="1792" max="1792" width="16" style="1" customWidth="1"/>
    <col min="1793" max="1793" width="14.44140625" style="1" customWidth="1"/>
    <col min="1794" max="1806" width="11.6640625" style="1" customWidth="1"/>
    <col min="1807" max="2044" width="9.109375" style="1"/>
    <col min="2045" max="2045" width="10.21875" style="1" customWidth="1"/>
    <col min="2046" max="2046" width="10.6640625" style="1" customWidth="1"/>
    <col min="2047" max="2047" width="17.77734375" style="1" customWidth="1"/>
    <col min="2048" max="2048" width="16" style="1" customWidth="1"/>
    <col min="2049" max="2049" width="14.44140625" style="1" customWidth="1"/>
    <col min="2050" max="2062" width="11.6640625" style="1" customWidth="1"/>
    <col min="2063" max="2300" width="9.109375" style="1"/>
    <col min="2301" max="2301" width="10.21875" style="1" customWidth="1"/>
    <col min="2302" max="2302" width="10.6640625" style="1" customWidth="1"/>
    <col min="2303" max="2303" width="17.77734375" style="1" customWidth="1"/>
    <col min="2304" max="2304" width="16" style="1" customWidth="1"/>
    <col min="2305" max="2305" width="14.44140625" style="1" customWidth="1"/>
    <col min="2306" max="2318" width="11.6640625" style="1" customWidth="1"/>
    <col min="2319" max="2556" width="9.109375" style="1"/>
    <col min="2557" max="2557" width="10.21875" style="1" customWidth="1"/>
    <col min="2558" max="2558" width="10.6640625" style="1" customWidth="1"/>
    <col min="2559" max="2559" width="17.77734375" style="1" customWidth="1"/>
    <col min="2560" max="2560" width="16" style="1" customWidth="1"/>
    <col min="2561" max="2561" width="14.44140625" style="1" customWidth="1"/>
    <col min="2562" max="2574" width="11.6640625" style="1" customWidth="1"/>
    <col min="2575" max="2812" width="9.109375" style="1"/>
    <col min="2813" max="2813" width="10.21875" style="1" customWidth="1"/>
    <col min="2814" max="2814" width="10.6640625" style="1" customWidth="1"/>
    <col min="2815" max="2815" width="17.77734375" style="1" customWidth="1"/>
    <col min="2816" max="2816" width="16" style="1" customWidth="1"/>
    <col min="2817" max="2817" width="14.44140625" style="1" customWidth="1"/>
    <col min="2818" max="2830" width="11.6640625" style="1" customWidth="1"/>
    <col min="2831" max="3068" width="9.109375" style="1"/>
    <col min="3069" max="3069" width="10.21875" style="1" customWidth="1"/>
    <col min="3070" max="3070" width="10.6640625" style="1" customWidth="1"/>
    <col min="3071" max="3071" width="17.77734375" style="1" customWidth="1"/>
    <col min="3072" max="3072" width="16" style="1" customWidth="1"/>
    <col min="3073" max="3073" width="14.44140625" style="1" customWidth="1"/>
    <col min="3074" max="3086" width="11.6640625" style="1" customWidth="1"/>
    <col min="3087" max="3324" width="9.109375" style="1"/>
    <col min="3325" max="3325" width="10.21875" style="1" customWidth="1"/>
    <col min="3326" max="3326" width="10.6640625" style="1" customWidth="1"/>
    <col min="3327" max="3327" width="17.77734375" style="1" customWidth="1"/>
    <col min="3328" max="3328" width="16" style="1" customWidth="1"/>
    <col min="3329" max="3329" width="14.44140625" style="1" customWidth="1"/>
    <col min="3330" max="3342" width="11.6640625" style="1" customWidth="1"/>
    <col min="3343" max="3580" width="9.109375" style="1"/>
    <col min="3581" max="3581" width="10.21875" style="1" customWidth="1"/>
    <col min="3582" max="3582" width="10.6640625" style="1" customWidth="1"/>
    <col min="3583" max="3583" width="17.77734375" style="1" customWidth="1"/>
    <col min="3584" max="3584" width="16" style="1" customWidth="1"/>
    <col min="3585" max="3585" width="14.44140625" style="1" customWidth="1"/>
    <col min="3586" max="3598" width="11.6640625" style="1" customWidth="1"/>
    <col min="3599" max="3836" width="9.109375" style="1"/>
    <col min="3837" max="3837" width="10.21875" style="1" customWidth="1"/>
    <col min="3838" max="3838" width="10.6640625" style="1" customWidth="1"/>
    <col min="3839" max="3839" width="17.77734375" style="1" customWidth="1"/>
    <col min="3840" max="3840" width="16" style="1" customWidth="1"/>
    <col min="3841" max="3841" width="14.44140625" style="1" customWidth="1"/>
    <col min="3842" max="3854" width="11.6640625" style="1" customWidth="1"/>
    <col min="3855" max="4092" width="9.109375" style="1"/>
    <col min="4093" max="4093" width="10.21875" style="1" customWidth="1"/>
    <col min="4094" max="4094" width="10.6640625" style="1" customWidth="1"/>
    <col min="4095" max="4095" width="17.77734375" style="1" customWidth="1"/>
    <col min="4096" max="4096" width="16" style="1" customWidth="1"/>
    <col min="4097" max="4097" width="14.44140625" style="1" customWidth="1"/>
    <col min="4098" max="4110" width="11.6640625" style="1" customWidth="1"/>
    <col min="4111" max="4348" width="9.109375" style="1"/>
    <col min="4349" max="4349" width="10.21875" style="1" customWidth="1"/>
    <col min="4350" max="4350" width="10.6640625" style="1" customWidth="1"/>
    <col min="4351" max="4351" width="17.77734375" style="1" customWidth="1"/>
    <col min="4352" max="4352" width="16" style="1" customWidth="1"/>
    <col min="4353" max="4353" width="14.44140625" style="1" customWidth="1"/>
    <col min="4354" max="4366" width="11.6640625" style="1" customWidth="1"/>
    <col min="4367" max="4604" width="9.109375" style="1"/>
    <col min="4605" max="4605" width="10.21875" style="1" customWidth="1"/>
    <col min="4606" max="4606" width="10.6640625" style="1" customWidth="1"/>
    <col min="4607" max="4607" width="17.77734375" style="1" customWidth="1"/>
    <col min="4608" max="4608" width="16" style="1" customWidth="1"/>
    <col min="4609" max="4609" width="14.44140625" style="1" customWidth="1"/>
    <col min="4610" max="4622" width="11.6640625" style="1" customWidth="1"/>
    <col min="4623" max="4860" width="9.109375" style="1"/>
    <col min="4861" max="4861" width="10.21875" style="1" customWidth="1"/>
    <col min="4862" max="4862" width="10.6640625" style="1" customWidth="1"/>
    <col min="4863" max="4863" width="17.77734375" style="1" customWidth="1"/>
    <col min="4864" max="4864" width="16" style="1" customWidth="1"/>
    <col min="4865" max="4865" width="14.44140625" style="1" customWidth="1"/>
    <col min="4866" max="4878" width="11.6640625" style="1" customWidth="1"/>
    <col min="4879" max="5116" width="9.109375" style="1"/>
    <col min="5117" max="5117" width="10.21875" style="1" customWidth="1"/>
    <col min="5118" max="5118" width="10.6640625" style="1" customWidth="1"/>
    <col min="5119" max="5119" width="17.77734375" style="1" customWidth="1"/>
    <col min="5120" max="5120" width="16" style="1" customWidth="1"/>
    <col min="5121" max="5121" width="14.44140625" style="1" customWidth="1"/>
    <col min="5122" max="5134" width="11.6640625" style="1" customWidth="1"/>
    <col min="5135" max="5372" width="9.109375" style="1"/>
    <col min="5373" max="5373" width="10.21875" style="1" customWidth="1"/>
    <col min="5374" max="5374" width="10.6640625" style="1" customWidth="1"/>
    <col min="5375" max="5375" width="17.77734375" style="1" customWidth="1"/>
    <col min="5376" max="5376" width="16" style="1" customWidth="1"/>
    <col min="5377" max="5377" width="14.44140625" style="1" customWidth="1"/>
    <col min="5378" max="5390" width="11.6640625" style="1" customWidth="1"/>
    <col min="5391" max="5628" width="9.109375" style="1"/>
    <col min="5629" max="5629" width="10.21875" style="1" customWidth="1"/>
    <col min="5630" max="5630" width="10.6640625" style="1" customWidth="1"/>
    <col min="5631" max="5631" width="17.77734375" style="1" customWidth="1"/>
    <col min="5632" max="5632" width="16" style="1" customWidth="1"/>
    <col min="5633" max="5633" width="14.44140625" style="1" customWidth="1"/>
    <col min="5634" max="5646" width="11.6640625" style="1" customWidth="1"/>
    <col min="5647" max="5884" width="9.109375" style="1"/>
    <col min="5885" max="5885" width="10.21875" style="1" customWidth="1"/>
    <col min="5886" max="5886" width="10.6640625" style="1" customWidth="1"/>
    <col min="5887" max="5887" width="17.77734375" style="1" customWidth="1"/>
    <col min="5888" max="5888" width="16" style="1" customWidth="1"/>
    <col min="5889" max="5889" width="14.44140625" style="1" customWidth="1"/>
    <col min="5890" max="5902" width="11.6640625" style="1" customWidth="1"/>
    <col min="5903" max="6140" width="9.109375" style="1"/>
    <col min="6141" max="6141" width="10.21875" style="1" customWidth="1"/>
    <col min="6142" max="6142" width="10.6640625" style="1" customWidth="1"/>
    <col min="6143" max="6143" width="17.77734375" style="1" customWidth="1"/>
    <col min="6144" max="6144" width="16" style="1" customWidth="1"/>
    <col min="6145" max="6145" width="14.44140625" style="1" customWidth="1"/>
    <col min="6146" max="6158" width="11.6640625" style="1" customWidth="1"/>
    <col min="6159" max="6396" width="9.109375" style="1"/>
    <col min="6397" max="6397" width="10.21875" style="1" customWidth="1"/>
    <col min="6398" max="6398" width="10.6640625" style="1" customWidth="1"/>
    <col min="6399" max="6399" width="17.77734375" style="1" customWidth="1"/>
    <col min="6400" max="6400" width="16" style="1" customWidth="1"/>
    <col min="6401" max="6401" width="14.44140625" style="1" customWidth="1"/>
    <col min="6402" max="6414" width="11.6640625" style="1" customWidth="1"/>
    <col min="6415" max="6652" width="9.109375" style="1"/>
    <col min="6653" max="6653" width="10.21875" style="1" customWidth="1"/>
    <col min="6654" max="6654" width="10.6640625" style="1" customWidth="1"/>
    <col min="6655" max="6655" width="17.77734375" style="1" customWidth="1"/>
    <col min="6656" max="6656" width="16" style="1" customWidth="1"/>
    <col min="6657" max="6657" width="14.44140625" style="1" customWidth="1"/>
    <col min="6658" max="6670" width="11.6640625" style="1" customWidth="1"/>
    <col min="6671" max="6908" width="9.109375" style="1"/>
    <col min="6909" max="6909" width="10.21875" style="1" customWidth="1"/>
    <col min="6910" max="6910" width="10.6640625" style="1" customWidth="1"/>
    <col min="6911" max="6911" width="17.77734375" style="1" customWidth="1"/>
    <col min="6912" max="6912" width="16" style="1" customWidth="1"/>
    <col min="6913" max="6913" width="14.44140625" style="1" customWidth="1"/>
    <col min="6914" max="6926" width="11.6640625" style="1" customWidth="1"/>
    <col min="6927" max="7164" width="9.109375" style="1"/>
    <col min="7165" max="7165" width="10.21875" style="1" customWidth="1"/>
    <col min="7166" max="7166" width="10.6640625" style="1" customWidth="1"/>
    <col min="7167" max="7167" width="17.77734375" style="1" customWidth="1"/>
    <col min="7168" max="7168" width="16" style="1" customWidth="1"/>
    <col min="7169" max="7169" width="14.44140625" style="1" customWidth="1"/>
    <col min="7170" max="7182" width="11.6640625" style="1" customWidth="1"/>
    <col min="7183" max="7420" width="9.109375" style="1"/>
    <col min="7421" max="7421" width="10.21875" style="1" customWidth="1"/>
    <col min="7422" max="7422" width="10.6640625" style="1" customWidth="1"/>
    <col min="7423" max="7423" width="17.77734375" style="1" customWidth="1"/>
    <col min="7424" max="7424" width="16" style="1" customWidth="1"/>
    <col min="7425" max="7425" width="14.44140625" style="1" customWidth="1"/>
    <col min="7426" max="7438" width="11.6640625" style="1" customWidth="1"/>
    <col min="7439" max="7676" width="9.109375" style="1"/>
    <col min="7677" max="7677" width="10.21875" style="1" customWidth="1"/>
    <col min="7678" max="7678" width="10.6640625" style="1" customWidth="1"/>
    <col min="7679" max="7679" width="17.77734375" style="1" customWidth="1"/>
    <col min="7680" max="7680" width="16" style="1" customWidth="1"/>
    <col min="7681" max="7681" width="14.44140625" style="1" customWidth="1"/>
    <col min="7682" max="7694" width="11.6640625" style="1" customWidth="1"/>
    <col min="7695" max="7932" width="9.109375" style="1"/>
    <col min="7933" max="7933" width="10.21875" style="1" customWidth="1"/>
    <col min="7934" max="7934" width="10.6640625" style="1" customWidth="1"/>
    <col min="7935" max="7935" width="17.77734375" style="1" customWidth="1"/>
    <col min="7936" max="7936" width="16" style="1" customWidth="1"/>
    <col min="7937" max="7937" width="14.44140625" style="1" customWidth="1"/>
    <col min="7938" max="7950" width="11.6640625" style="1" customWidth="1"/>
    <col min="7951" max="8188" width="9.109375" style="1"/>
    <col min="8189" max="8189" width="10.21875" style="1" customWidth="1"/>
    <col min="8190" max="8190" width="10.6640625" style="1" customWidth="1"/>
    <col min="8191" max="8191" width="17.77734375" style="1" customWidth="1"/>
    <col min="8192" max="8192" width="16" style="1" customWidth="1"/>
    <col min="8193" max="8193" width="14.44140625" style="1" customWidth="1"/>
    <col min="8194" max="8206" width="11.6640625" style="1" customWidth="1"/>
    <col min="8207" max="8444" width="9.109375" style="1"/>
    <col min="8445" max="8445" width="10.21875" style="1" customWidth="1"/>
    <col min="8446" max="8446" width="10.6640625" style="1" customWidth="1"/>
    <col min="8447" max="8447" width="17.77734375" style="1" customWidth="1"/>
    <col min="8448" max="8448" width="16" style="1" customWidth="1"/>
    <col min="8449" max="8449" width="14.44140625" style="1" customWidth="1"/>
    <col min="8450" max="8462" width="11.6640625" style="1" customWidth="1"/>
    <col min="8463" max="8700" width="9.109375" style="1"/>
    <col min="8701" max="8701" width="10.21875" style="1" customWidth="1"/>
    <col min="8702" max="8702" width="10.6640625" style="1" customWidth="1"/>
    <col min="8703" max="8703" width="17.77734375" style="1" customWidth="1"/>
    <col min="8704" max="8704" width="16" style="1" customWidth="1"/>
    <col min="8705" max="8705" width="14.44140625" style="1" customWidth="1"/>
    <col min="8706" max="8718" width="11.6640625" style="1" customWidth="1"/>
    <col min="8719" max="8956" width="9.109375" style="1"/>
    <col min="8957" max="8957" width="10.21875" style="1" customWidth="1"/>
    <col min="8958" max="8958" width="10.6640625" style="1" customWidth="1"/>
    <col min="8959" max="8959" width="17.77734375" style="1" customWidth="1"/>
    <col min="8960" max="8960" width="16" style="1" customWidth="1"/>
    <col min="8961" max="8961" width="14.44140625" style="1" customWidth="1"/>
    <col min="8962" max="8974" width="11.6640625" style="1" customWidth="1"/>
    <col min="8975" max="9212" width="9.109375" style="1"/>
    <col min="9213" max="9213" width="10.21875" style="1" customWidth="1"/>
    <col min="9214" max="9214" width="10.6640625" style="1" customWidth="1"/>
    <col min="9215" max="9215" width="17.77734375" style="1" customWidth="1"/>
    <col min="9216" max="9216" width="16" style="1" customWidth="1"/>
    <col min="9217" max="9217" width="14.44140625" style="1" customWidth="1"/>
    <col min="9218" max="9230" width="11.6640625" style="1" customWidth="1"/>
    <col min="9231" max="9468" width="9.109375" style="1"/>
    <col min="9469" max="9469" width="10.21875" style="1" customWidth="1"/>
    <col min="9470" max="9470" width="10.6640625" style="1" customWidth="1"/>
    <col min="9471" max="9471" width="17.77734375" style="1" customWidth="1"/>
    <col min="9472" max="9472" width="16" style="1" customWidth="1"/>
    <col min="9473" max="9473" width="14.44140625" style="1" customWidth="1"/>
    <col min="9474" max="9486" width="11.6640625" style="1" customWidth="1"/>
    <col min="9487" max="9724" width="9.109375" style="1"/>
    <col min="9725" max="9725" width="10.21875" style="1" customWidth="1"/>
    <col min="9726" max="9726" width="10.6640625" style="1" customWidth="1"/>
    <col min="9727" max="9727" width="17.77734375" style="1" customWidth="1"/>
    <col min="9728" max="9728" width="16" style="1" customWidth="1"/>
    <col min="9729" max="9729" width="14.44140625" style="1" customWidth="1"/>
    <col min="9730" max="9742" width="11.6640625" style="1" customWidth="1"/>
    <col min="9743" max="9980" width="9.109375" style="1"/>
    <col min="9981" max="9981" width="10.21875" style="1" customWidth="1"/>
    <col min="9982" max="9982" width="10.6640625" style="1" customWidth="1"/>
    <col min="9983" max="9983" width="17.77734375" style="1" customWidth="1"/>
    <col min="9984" max="9984" width="16" style="1" customWidth="1"/>
    <col min="9985" max="9985" width="14.44140625" style="1" customWidth="1"/>
    <col min="9986" max="9998" width="11.6640625" style="1" customWidth="1"/>
    <col min="9999" max="10236" width="9.109375" style="1"/>
    <col min="10237" max="10237" width="10.21875" style="1" customWidth="1"/>
    <col min="10238" max="10238" width="10.6640625" style="1" customWidth="1"/>
    <col min="10239" max="10239" width="17.77734375" style="1" customWidth="1"/>
    <col min="10240" max="10240" width="16" style="1" customWidth="1"/>
    <col min="10241" max="10241" width="14.44140625" style="1" customWidth="1"/>
    <col min="10242" max="10254" width="11.6640625" style="1" customWidth="1"/>
    <col min="10255" max="10492" width="9.109375" style="1"/>
    <col min="10493" max="10493" width="10.21875" style="1" customWidth="1"/>
    <col min="10494" max="10494" width="10.6640625" style="1" customWidth="1"/>
    <col min="10495" max="10495" width="17.77734375" style="1" customWidth="1"/>
    <col min="10496" max="10496" width="16" style="1" customWidth="1"/>
    <col min="10497" max="10497" width="14.44140625" style="1" customWidth="1"/>
    <col min="10498" max="10510" width="11.6640625" style="1" customWidth="1"/>
    <col min="10511" max="10748" width="9.109375" style="1"/>
    <col min="10749" max="10749" width="10.21875" style="1" customWidth="1"/>
    <col min="10750" max="10750" width="10.6640625" style="1" customWidth="1"/>
    <col min="10751" max="10751" width="17.77734375" style="1" customWidth="1"/>
    <col min="10752" max="10752" width="16" style="1" customWidth="1"/>
    <col min="10753" max="10753" width="14.44140625" style="1" customWidth="1"/>
    <col min="10754" max="10766" width="11.6640625" style="1" customWidth="1"/>
    <col min="10767" max="11004" width="9.109375" style="1"/>
    <col min="11005" max="11005" width="10.21875" style="1" customWidth="1"/>
    <col min="11006" max="11006" width="10.6640625" style="1" customWidth="1"/>
    <col min="11007" max="11007" width="17.77734375" style="1" customWidth="1"/>
    <col min="11008" max="11008" width="16" style="1" customWidth="1"/>
    <col min="11009" max="11009" width="14.44140625" style="1" customWidth="1"/>
    <col min="11010" max="11022" width="11.6640625" style="1" customWidth="1"/>
    <col min="11023" max="11260" width="9.109375" style="1"/>
    <col min="11261" max="11261" width="10.21875" style="1" customWidth="1"/>
    <col min="11262" max="11262" width="10.6640625" style="1" customWidth="1"/>
    <col min="11263" max="11263" width="17.77734375" style="1" customWidth="1"/>
    <col min="11264" max="11264" width="16" style="1" customWidth="1"/>
    <col min="11265" max="11265" width="14.44140625" style="1" customWidth="1"/>
    <col min="11266" max="11278" width="11.6640625" style="1" customWidth="1"/>
    <col min="11279" max="11516" width="9.109375" style="1"/>
    <col min="11517" max="11517" width="10.21875" style="1" customWidth="1"/>
    <col min="11518" max="11518" width="10.6640625" style="1" customWidth="1"/>
    <col min="11519" max="11519" width="17.77734375" style="1" customWidth="1"/>
    <col min="11520" max="11520" width="16" style="1" customWidth="1"/>
    <col min="11521" max="11521" width="14.44140625" style="1" customWidth="1"/>
    <col min="11522" max="11534" width="11.6640625" style="1" customWidth="1"/>
    <col min="11535" max="11772" width="9.109375" style="1"/>
    <col min="11773" max="11773" width="10.21875" style="1" customWidth="1"/>
    <col min="11774" max="11774" width="10.6640625" style="1" customWidth="1"/>
    <col min="11775" max="11775" width="17.77734375" style="1" customWidth="1"/>
    <col min="11776" max="11776" width="16" style="1" customWidth="1"/>
    <col min="11777" max="11777" width="14.44140625" style="1" customWidth="1"/>
    <col min="11778" max="11790" width="11.6640625" style="1" customWidth="1"/>
    <col min="11791" max="12028" width="9.109375" style="1"/>
    <col min="12029" max="12029" width="10.21875" style="1" customWidth="1"/>
    <col min="12030" max="12030" width="10.6640625" style="1" customWidth="1"/>
    <col min="12031" max="12031" width="17.77734375" style="1" customWidth="1"/>
    <col min="12032" max="12032" width="16" style="1" customWidth="1"/>
    <col min="12033" max="12033" width="14.44140625" style="1" customWidth="1"/>
    <col min="12034" max="12046" width="11.6640625" style="1" customWidth="1"/>
    <col min="12047" max="12284" width="9.109375" style="1"/>
    <col min="12285" max="12285" width="10.21875" style="1" customWidth="1"/>
    <col min="12286" max="12286" width="10.6640625" style="1" customWidth="1"/>
    <col min="12287" max="12287" width="17.77734375" style="1" customWidth="1"/>
    <col min="12288" max="12288" width="16" style="1" customWidth="1"/>
    <col min="12289" max="12289" width="14.44140625" style="1" customWidth="1"/>
    <col min="12290" max="12302" width="11.6640625" style="1" customWidth="1"/>
    <col min="12303" max="12540" width="9.109375" style="1"/>
    <col min="12541" max="12541" width="10.21875" style="1" customWidth="1"/>
    <col min="12542" max="12542" width="10.6640625" style="1" customWidth="1"/>
    <col min="12543" max="12543" width="17.77734375" style="1" customWidth="1"/>
    <col min="12544" max="12544" width="16" style="1" customWidth="1"/>
    <col min="12545" max="12545" width="14.44140625" style="1" customWidth="1"/>
    <col min="12546" max="12558" width="11.6640625" style="1" customWidth="1"/>
    <col min="12559" max="12796" width="9.109375" style="1"/>
    <col min="12797" max="12797" width="10.21875" style="1" customWidth="1"/>
    <col min="12798" max="12798" width="10.6640625" style="1" customWidth="1"/>
    <col min="12799" max="12799" width="17.77734375" style="1" customWidth="1"/>
    <col min="12800" max="12800" width="16" style="1" customWidth="1"/>
    <col min="12801" max="12801" width="14.44140625" style="1" customWidth="1"/>
    <col min="12802" max="12814" width="11.6640625" style="1" customWidth="1"/>
    <col min="12815" max="13052" width="9.109375" style="1"/>
    <col min="13053" max="13053" width="10.21875" style="1" customWidth="1"/>
    <col min="13054" max="13054" width="10.6640625" style="1" customWidth="1"/>
    <col min="13055" max="13055" width="17.77734375" style="1" customWidth="1"/>
    <col min="13056" max="13056" width="16" style="1" customWidth="1"/>
    <col min="13057" max="13057" width="14.44140625" style="1" customWidth="1"/>
    <col min="13058" max="13070" width="11.6640625" style="1" customWidth="1"/>
    <col min="13071" max="13308" width="9.109375" style="1"/>
    <col min="13309" max="13309" width="10.21875" style="1" customWidth="1"/>
    <col min="13310" max="13310" width="10.6640625" style="1" customWidth="1"/>
    <col min="13311" max="13311" width="17.77734375" style="1" customWidth="1"/>
    <col min="13312" max="13312" width="16" style="1" customWidth="1"/>
    <col min="13313" max="13313" width="14.44140625" style="1" customWidth="1"/>
    <col min="13314" max="13326" width="11.6640625" style="1" customWidth="1"/>
    <col min="13327" max="13564" width="9.109375" style="1"/>
    <col min="13565" max="13565" width="10.21875" style="1" customWidth="1"/>
    <col min="13566" max="13566" width="10.6640625" style="1" customWidth="1"/>
    <col min="13567" max="13567" width="17.77734375" style="1" customWidth="1"/>
    <col min="13568" max="13568" width="16" style="1" customWidth="1"/>
    <col min="13569" max="13569" width="14.44140625" style="1" customWidth="1"/>
    <col min="13570" max="13582" width="11.6640625" style="1" customWidth="1"/>
    <col min="13583" max="13820" width="9.109375" style="1"/>
    <col min="13821" max="13821" width="10.21875" style="1" customWidth="1"/>
    <col min="13822" max="13822" width="10.6640625" style="1" customWidth="1"/>
    <col min="13823" max="13823" width="17.77734375" style="1" customWidth="1"/>
    <col min="13824" max="13824" width="16" style="1" customWidth="1"/>
    <col min="13825" max="13825" width="14.44140625" style="1" customWidth="1"/>
    <col min="13826" max="13838" width="11.6640625" style="1" customWidth="1"/>
    <col min="13839" max="14076" width="9.109375" style="1"/>
    <col min="14077" max="14077" width="10.21875" style="1" customWidth="1"/>
    <col min="14078" max="14078" width="10.6640625" style="1" customWidth="1"/>
    <col min="14079" max="14079" width="17.77734375" style="1" customWidth="1"/>
    <col min="14080" max="14080" width="16" style="1" customWidth="1"/>
    <col min="14081" max="14081" width="14.44140625" style="1" customWidth="1"/>
    <col min="14082" max="14094" width="11.6640625" style="1" customWidth="1"/>
    <col min="14095" max="14332" width="9.109375" style="1"/>
    <col min="14333" max="14333" width="10.21875" style="1" customWidth="1"/>
    <col min="14334" max="14334" width="10.6640625" style="1" customWidth="1"/>
    <col min="14335" max="14335" width="17.77734375" style="1" customWidth="1"/>
    <col min="14336" max="14336" width="16" style="1" customWidth="1"/>
    <col min="14337" max="14337" width="14.44140625" style="1" customWidth="1"/>
    <col min="14338" max="14350" width="11.6640625" style="1" customWidth="1"/>
    <col min="14351" max="14588" width="9.109375" style="1"/>
    <col min="14589" max="14589" width="10.21875" style="1" customWidth="1"/>
    <col min="14590" max="14590" width="10.6640625" style="1" customWidth="1"/>
    <col min="14591" max="14591" width="17.77734375" style="1" customWidth="1"/>
    <col min="14592" max="14592" width="16" style="1" customWidth="1"/>
    <col min="14593" max="14593" width="14.44140625" style="1" customWidth="1"/>
    <col min="14594" max="14606" width="11.6640625" style="1" customWidth="1"/>
    <col min="14607" max="14844" width="9.109375" style="1"/>
    <col min="14845" max="14845" width="10.21875" style="1" customWidth="1"/>
    <col min="14846" max="14846" width="10.6640625" style="1" customWidth="1"/>
    <col min="14847" max="14847" width="17.77734375" style="1" customWidth="1"/>
    <col min="14848" max="14848" width="16" style="1" customWidth="1"/>
    <col min="14849" max="14849" width="14.44140625" style="1" customWidth="1"/>
    <col min="14850" max="14862" width="11.6640625" style="1" customWidth="1"/>
    <col min="14863" max="15100" width="9.109375" style="1"/>
    <col min="15101" max="15101" width="10.21875" style="1" customWidth="1"/>
    <col min="15102" max="15102" width="10.6640625" style="1" customWidth="1"/>
    <col min="15103" max="15103" width="17.77734375" style="1" customWidth="1"/>
    <col min="15104" max="15104" width="16" style="1" customWidth="1"/>
    <col min="15105" max="15105" width="14.44140625" style="1" customWidth="1"/>
    <col min="15106" max="15118" width="11.6640625" style="1" customWidth="1"/>
    <col min="15119" max="15356" width="9.109375" style="1"/>
    <col min="15357" max="15357" width="10.21875" style="1" customWidth="1"/>
    <col min="15358" max="15358" width="10.6640625" style="1" customWidth="1"/>
    <col min="15359" max="15359" width="17.77734375" style="1" customWidth="1"/>
    <col min="15360" max="15360" width="16" style="1" customWidth="1"/>
    <col min="15361" max="15361" width="14.44140625" style="1" customWidth="1"/>
    <col min="15362" max="15374" width="11.6640625" style="1" customWidth="1"/>
    <col min="15375" max="15612" width="9.109375" style="1"/>
    <col min="15613" max="15613" width="10.21875" style="1" customWidth="1"/>
    <col min="15614" max="15614" width="10.6640625" style="1" customWidth="1"/>
    <col min="15615" max="15615" width="17.77734375" style="1" customWidth="1"/>
    <col min="15616" max="15616" width="16" style="1" customWidth="1"/>
    <col min="15617" max="15617" width="14.44140625" style="1" customWidth="1"/>
    <col min="15618" max="15630" width="11.6640625" style="1" customWidth="1"/>
    <col min="15631" max="15868" width="9.109375" style="1"/>
    <col min="15869" max="15869" width="10.21875" style="1" customWidth="1"/>
    <col min="15870" max="15870" width="10.6640625" style="1" customWidth="1"/>
    <col min="15871" max="15871" width="17.77734375" style="1" customWidth="1"/>
    <col min="15872" max="15872" width="16" style="1" customWidth="1"/>
    <col min="15873" max="15873" width="14.44140625" style="1" customWidth="1"/>
    <col min="15874" max="15886" width="11.6640625" style="1" customWidth="1"/>
    <col min="15887" max="16124" width="9.109375" style="1"/>
    <col min="16125" max="16125" width="10.21875" style="1" customWidth="1"/>
    <col min="16126" max="16126" width="10.6640625" style="1" customWidth="1"/>
    <col min="16127" max="16127" width="17.77734375" style="1" customWidth="1"/>
    <col min="16128" max="16128" width="16" style="1" customWidth="1"/>
    <col min="16129" max="16129" width="14.44140625" style="1" customWidth="1"/>
    <col min="16130" max="16142" width="11.6640625" style="1" customWidth="1"/>
    <col min="16143" max="16384" width="9.109375" style="1"/>
  </cols>
  <sheetData>
    <row r="1" spans="1:10" s="213" customFormat="1" ht="24" customHeight="1" thickBot="1">
      <c r="A1" s="212" t="s">
        <v>59</v>
      </c>
      <c r="B1" s="212"/>
      <c r="C1" s="212"/>
      <c r="D1" s="212"/>
      <c r="E1" s="212"/>
      <c r="F1" s="212"/>
      <c r="G1" s="212"/>
      <c r="H1" s="212"/>
      <c r="I1" s="212"/>
      <c r="J1" s="212"/>
    </row>
    <row r="2" spans="1:10" ht="90.6" customHeight="1" thickBot="1">
      <c r="A2" s="12" t="s">
        <v>48</v>
      </c>
      <c r="B2" s="35" t="s">
        <v>86</v>
      </c>
      <c r="C2" s="35" t="s">
        <v>60</v>
      </c>
      <c r="D2" s="35" t="s">
        <v>56</v>
      </c>
      <c r="E2" s="35" t="s">
        <v>55</v>
      </c>
      <c r="F2" s="35" t="s">
        <v>28</v>
      </c>
      <c r="G2" s="35" t="s">
        <v>71</v>
      </c>
      <c r="H2" s="35" t="s">
        <v>84</v>
      </c>
      <c r="I2" s="35" t="s">
        <v>85</v>
      </c>
    </row>
    <row r="3" spans="1:10" ht="14.4" hidden="1" customHeight="1" outlineLevel="1">
      <c r="A3" s="181">
        <v>39721</v>
      </c>
      <c r="B3" s="114">
        <v>404</v>
      </c>
      <c r="C3" s="120" t="s">
        <v>20</v>
      </c>
      <c r="D3" s="115" t="s">
        <v>20</v>
      </c>
      <c r="E3" s="114">
        <v>1158</v>
      </c>
      <c r="F3" s="183">
        <v>2.8663366336633662</v>
      </c>
      <c r="G3" s="184">
        <v>780</v>
      </c>
      <c r="H3" s="184">
        <v>94</v>
      </c>
      <c r="I3" s="184" t="s">
        <v>20</v>
      </c>
    </row>
    <row r="4" spans="1:10" ht="14.4" hidden="1" customHeight="1" outlineLevel="1" collapsed="1">
      <c r="A4" s="182">
        <v>40086</v>
      </c>
      <c r="B4" s="115">
        <v>391</v>
      </c>
      <c r="C4" s="120">
        <f>B4-D4</f>
        <v>367</v>
      </c>
      <c r="D4" s="115">
        <v>24</v>
      </c>
      <c r="E4" s="115">
        <v>1253</v>
      </c>
      <c r="F4" s="186">
        <v>3.2046035805626598</v>
      </c>
      <c r="G4" s="185">
        <v>968</v>
      </c>
      <c r="H4" s="185">
        <v>93</v>
      </c>
      <c r="I4" s="185" t="s">
        <v>20</v>
      </c>
    </row>
    <row r="5" spans="1:10" ht="14.4" hidden="1" customHeight="1" outlineLevel="1">
      <c r="A5" s="182">
        <v>40451</v>
      </c>
      <c r="B5" s="115">
        <v>348</v>
      </c>
      <c r="C5" s="120">
        <v>336</v>
      </c>
      <c r="D5" s="115">
        <v>26</v>
      </c>
      <c r="E5" s="115">
        <v>1266</v>
      </c>
      <c r="F5" s="186">
        <v>3.6379310344827585</v>
      </c>
      <c r="G5" s="185">
        <v>1069</v>
      </c>
      <c r="H5" s="185">
        <v>94</v>
      </c>
      <c r="I5" s="185">
        <v>1</v>
      </c>
    </row>
    <row r="6" spans="1:10" ht="14.4" hidden="1" customHeight="1" outlineLevel="1">
      <c r="A6" s="182">
        <v>40816</v>
      </c>
      <c r="B6" s="115">
        <v>345</v>
      </c>
      <c r="C6" s="120">
        <v>329</v>
      </c>
      <c r="D6" s="115">
        <v>14</v>
      </c>
      <c r="E6" s="115">
        <v>1414.9999999999998</v>
      </c>
      <c r="F6" s="186">
        <v>4.1014492753623184</v>
      </c>
      <c r="G6" s="185">
        <v>1206</v>
      </c>
      <c r="H6" s="185">
        <v>91</v>
      </c>
      <c r="I6" s="185">
        <v>2</v>
      </c>
    </row>
    <row r="7" spans="1:10" ht="14.4" hidden="1" customHeight="1" outlineLevel="1">
      <c r="A7" s="182">
        <v>41182</v>
      </c>
      <c r="B7" s="115">
        <v>344</v>
      </c>
      <c r="C7" s="120">
        <v>324</v>
      </c>
      <c r="D7" s="115">
        <v>14</v>
      </c>
      <c r="E7" s="115">
        <v>1518</v>
      </c>
      <c r="F7" s="186">
        <v>4.4127906976744189</v>
      </c>
      <c r="G7" s="185">
        <v>1200</v>
      </c>
      <c r="H7" s="185">
        <v>84</v>
      </c>
      <c r="I7" s="185">
        <v>6</v>
      </c>
    </row>
    <row r="8" spans="1:10" ht="14.4" hidden="1" customHeight="1" outlineLevel="1">
      <c r="A8" s="182">
        <v>41547</v>
      </c>
      <c r="B8" s="115">
        <v>347</v>
      </c>
      <c r="C8" s="120">
        <v>325</v>
      </c>
      <c r="D8" s="115">
        <v>18</v>
      </c>
      <c r="E8" s="115">
        <v>1593.0000000000002</v>
      </c>
      <c r="F8" s="186">
        <v>4.5907780979827093</v>
      </c>
      <c r="G8" s="185">
        <v>1239</v>
      </c>
      <c r="H8" s="185">
        <v>77</v>
      </c>
      <c r="I8" s="185">
        <v>5</v>
      </c>
    </row>
    <row r="9" spans="1:10" ht="14.4" hidden="1" customHeight="1" outlineLevel="1">
      <c r="A9" s="182">
        <v>41912</v>
      </c>
      <c r="B9" s="115">
        <v>337</v>
      </c>
      <c r="C9" s="120">
        <v>322</v>
      </c>
      <c r="D9" s="115">
        <v>19</v>
      </c>
      <c r="E9" s="115">
        <v>1586</v>
      </c>
      <c r="F9" s="186">
        <v>4.7062314540059349</v>
      </c>
      <c r="G9" s="185">
        <f>1207</f>
        <v>1207</v>
      </c>
      <c r="H9" s="185">
        <v>73</v>
      </c>
      <c r="I9" s="185">
        <v>7</v>
      </c>
    </row>
    <row r="10" spans="1:10" ht="14.4" hidden="1" customHeight="1" outlineLevel="1">
      <c r="A10" s="182">
        <v>42277</v>
      </c>
      <c r="B10" s="115">
        <v>320</v>
      </c>
      <c r="C10" s="120">
        <v>309</v>
      </c>
      <c r="D10" s="115">
        <v>16</v>
      </c>
      <c r="E10" s="115">
        <v>1556</v>
      </c>
      <c r="F10" s="186">
        <v>4.8624999999999998</v>
      </c>
      <c r="G10" s="185">
        <f>1151</f>
        <v>1151</v>
      </c>
      <c r="H10" s="185">
        <v>71</v>
      </c>
      <c r="I10" s="185">
        <v>5</v>
      </c>
    </row>
    <row r="11" spans="1:10" hidden="1" outlineLevel="1">
      <c r="A11" s="182">
        <v>42643</v>
      </c>
      <c r="B11" s="115">
        <v>300</v>
      </c>
      <c r="C11" s="120">
        <v>291</v>
      </c>
      <c r="D11" s="115">
        <v>15</v>
      </c>
      <c r="E11" s="115">
        <v>1601</v>
      </c>
      <c r="F11" s="186">
        <v>5.3366666666666669</v>
      </c>
      <c r="G11" s="185">
        <f>1127+2</f>
        <v>1129</v>
      </c>
      <c r="H11" s="185">
        <v>63</v>
      </c>
      <c r="I11" s="185">
        <v>7</v>
      </c>
    </row>
    <row r="12" spans="1:10" ht="16.8" customHeight="1" collapsed="1">
      <c r="A12" s="116" t="s">
        <v>50</v>
      </c>
      <c r="B12" s="117">
        <v>300</v>
      </c>
      <c r="C12" s="120">
        <v>287</v>
      </c>
      <c r="D12" s="117">
        <v>13</v>
      </c>
      <c r="E12" s="117">
        <v>1676</v>
      </c>
      <c r="F12" s="118">
        <v>5.5866666666666669</v>
      </c>
      <c r="G12" s="227">
        <f>1153+7</f>
        <v>1160</v>
      </c>
      <c r="H12" s="174">
        <v>58</v>
      </c>
      <c r="I12" s="119">
        <v>6</v>
      </c>
    </row>
    <row r="13" spans="1:10" ht="16.8" customHeight="1">
      <c r="A13" s="116" t="s">
        <v>58</v>
      </c>
      <c r="B13" s="117">
        <v>296</v>
      </c>
      <c r="C13" s="117">
        <v>284</v>
      </c>
      <c r="D13" s="117">
        <v>12</v>
      </c>
      <c r="E13" s="120">
        <v>1701</v>
      </c>
      <c r="F13" s="118">
        <v>5.7466216216216219</v>
      </c>
      <c r="G13" s="227">
        <f>1160+7</f>
        <v>1167</v>
      </c>
      <c r="H13" s="174">
        <v>58</v>
      </c>
      <c r="I13" s="119">
        <v>6</v>
      </c>
    </row>
    <row r="14" spans="1:10" ht="16.8" customHeight="1">
      <c r="A14" s="116" t="s">
        <v>62</v>
      </c>
      <c r="B14" s="117">
        <v>296</v>
      </c>
      <c r="C14" s="117">
        <v>284</v>
      </c>
      <c r="D14" s="117">
        <v>12</v>
      </c>
      <c r="E14" s="120">
        <v>1713</v>
      </c>
      <c r="F14" s="118">
        <v>5.7871621621621623</v>
      </c>
      <c r="G14" s="227">
        <f>1166+24</f>
        <v>1190</v>
      </c>
      <c r="H14" s="174">
        <v>58</v>
      </c>
      <c r="I14" s="119">
        <v>6</v>
      </c>
    </row>
    <row r="15" spans="1:10" ht="16.8" customHeight="1">
      <c r="A15" s="116" t="s">
        <v>75</v>
      </c>
      <c r="B15" s="117">
        <v>291</v>
      </c>
      <c r="C15" s="117">
        <v>278</v>
      </c>
      <c r="D15" s="117">
        <v>13</v>
      </c>
      <c r="E15" s="120">
        <v>1729</v>
      </c>
      <c r="F15" s="118">
        <v>5.9415807560137459</v>
      </c>
      <c r="G15" s="227">
        <v>1203</v>
      </c>
      <c r="H15" s="174">
        <v>58</v>
      </c>
      <c r="I15" s="119">
        <v>4</v>
      </c>
    </row>
    <row r="16" spans="1:10" s="16" customFormat="1" ht="16.8" customHeight="1" thickBot="1">
      <c r="A16" s="223" t="s">
        <v>93</v>
      </c>
      <c r="B16" s="224">
        <v>292</v>
      </c>
      <c r="C16" s="224">
        <v>277</v>
      </c>
      <c r="D16" s="224">
        <v>15</v>
      </c>
      <c r="E16" s="224">
        <v>1763</v>
      </c>
      <c r="F16" s="225">
        <v>6.0376712328767121</v>
      </c>
      <c r="G16" s="226">
        <f>1164+45</f>
        <v>1209</v>
      </c>
      <c r="H16" s="226">
        <v>58</v>
      </c>
      <c r="I16" s="226">
        <v>3</v>
      </c>
    </row>
    <row r="17" spans="1:9" s="112" customFormat="1" ht="48.6" customHeight="1">
      <c r="A17" s="214" t="s">
        <v>108</v>
      </c>
      <c r="B17" s="214"/>
      <c r="C17" s="214"/>
      <c r="D17" s="214"/>
      <c r="E17" s="214"/>
      <c r="F17" s="214"/>
      <c r="G17" s="214"/>
      <c r="H17" s="214"/>
      <c r="I17" s="214"/>
    </row>
    <row r="18" spans="1:9" s="112" customFormat="1" ht="25.8" customHeight="1">
      <c r="A18" s="215" t="s">
        <v>24</v>
      </c>
      <c r="B18" s="215"/>
      <c r="C18" s="215"/>
      <c r="D18" s="215"/>
      <c r="E18" s="215"/>
      <c r="F18" s="215"/>
      <c r="G18" s="215"/>
      <c r="H18" s="215"/>
      <c r="I18" s="215"/>
    </row>
    <row r="19" spans="1:9" s="112" customFormat="1" ht="15" customHeight="1">
      <c r="A19" s="45" t="s">
        <v>25</v>
      </c>
      <c r="B19" s="113" t="s">
        <v>21</v>
      </c>
    </row>
    <row r="20" spans="1:9" s="112" customFormat="1" ht="15" customHeight="1">
      <c r="A20" s="45" t="s">
        <v>26</v>
      </c>
      <c r="B20" s="113" t="s">
        <v>27</v>
      </c>
    </row>
    <row r="22" spans="1:9">
      <c r="A22" s="1"/>
    </row>
    <row r="23" spans="1:9">
      <c r="A23" s="1"/>
    </row>
    <row r="24" spans="1:9">
      <c r="A24" s="1"/>
    </row>
    <row r="25" spans="1:9">
      <c r="A25" s="1"/>
    </row>
    <row r="26" spans="1:9">
      <c r="A26" s="1"/>
    </row>
    <row r="27" spans="1:9">
      <c r="A27" s="1"/>
    </row>
    <row r="28" spans="1:9">
      <c r="A28" s="1"/>
    </row>
    <row r="29" spans="1:9">
      <c r="A29" s="1"/>
    </row>
    <row r="30" spans="1:9">
      <c r="A30" s="1"/>
    </row>
  </sheetData>
  <mergeCells count="3">
    <mergeCell ref="A1:XFD1"/>
    <mergeCell ref="A17:I17"/>
    <mergeCell ref="A18:I18"/>
  </mergeCells>
  <hyperlinks>
    <hyperlink ref="B19" r:id="rId1"/>
    <hyperlink ref="B20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M33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29.88671875" style="4" customWidth="1"/>
    <col min="2" max="5" width="16.33203125" style="4" customWidth="1"/>
    <col min="6" max="8" width="15.33203125" style="4" customWidth="1"/>
    <col min="9" max="13" width="12.109375" style="4" customWidth="1"/>
    <col min="14" max="14" width="12.6640625" style="4" bestFit="1" customWidth="1"/>
    <col min="15" max="16" width="9.109375" style="4"/>
    <col min="17" max="17" width="12.109375" style="4" bestFit="1" customWidth="1"/>
    <col min="18" max="18" width="11.5546875" style="4" bestFit="1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9" s="216" customFormat="1" ht="24.6" customHeight="1">
      <c r="A1" s="216" t="s">
        <v>80</v>
      </c>
    </row>
    <row r="2" spans="1:39" ht="16.2" outlineLevel="1" thickBot="1">
      <c r="C2" s="130"/>
      <c r="E2" s="37" t="s">
        <v>14</v>
      </c>
      <c r="F2" s="26"/>
      <c r="G2" s="2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9" ht="44.4" customHeight="1" outlineLevel="1" thickBot="1">
      <c r="A3" s="7" t="s">
        <v>0</v>
      </c>
      <c r="B3" s="36">
        <v>43008</v>
      </c>
      <c r="C3" s="131">
        <v>43100</v>
      </c>
      <c r="D3" s="36">
        <v>43281</v>
      </c>
      <c r="E3" s="131">
        <v>43373</v>
      </c>
      <c r="F3" s="18" t="s">
        <v>94</v>
      </c>
      <c r="G3" s="18" t="s">
        <v>74</v>
      </c>
      <c r="H3" s="18" t="s">
        <v>70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9" ht="18.75" customHeight="1" outlineLevel="1">
      <c r="A4" s="168" t="s">
        <v>81</v>
      </c>
      <c r="B4" s="175">
        <v>261070.02005679079</v>
      </c>
      <c r="C4" s="175">
        <v>275522.31110460177</v>
      </c>
      <c r="D4" s="175">
        <v>280405.01820932014</v>
      </c>
      <c r="E4" s="175">
        <v>293559.59782914812</v>
      </c>
      <c r="F4" s="187">
        <f>E4/D4-1</f>
        <v>4.6912782459578528E-2</v>
      </c>
      <c r="G4" s="187">
        <f t="shared" ref="G4:G8" si="0">E4/C4-1</f>
        <v>6.5465793504100311E-2</v>
      </c>
      <c r="H4" s="187">
        <f t="shared" ref="H4:H8" si="1">E4/B4-1</f>
        <v>0.12444775453454926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9" s="130" customFormat="1" ht="18.75" customHeight="1" outlineLevel="1">
      <c r="A5" s="167" t="s">
        <v>87</v>
      </c>
      <c r="B5" s="176">
        <v>71.88990309990001</v>
      </c>
      <c r="C5" s="176">
        <v>75.121017229900019</v>
      </c>
      <c r="D5" s="177">
        <v>84.079655589999973</v>
      </c>
      <c r="E5" s="177">
        <v>87.816291689900027</v>
      </c>
      <c r="F5" s="188">
        <f t="shared" ref="F4:F8" si="2">E5/D5-1</f>
        <v>4.4441619957640066E-2</v>
      </c>
      <c r="G5" s="188">
        <f t="shared" si="0"/>
        <v>0.16899763778687182</v>
      </c>
      <c r="H5" s="188">
        <f t="shared" si="1"/>
        <v>0.22153860143431148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9" s="130" customFormat="1" ht="18.75" customHeight="1" outlineLevel="1">
      <c r="A6" s="167" t="s">
        <v>13</v>
      </c>
      <c r="B6" s="177">
        <v>252862.41689739472</v>
      </c>
      <c r="C6" s="177">
        <v>267000.7913976197</v>
      </c>
      <c r="D6" s="177">
        <v>272052.33362176886</v>
      </c>
      <c r="E6" s="177">
        <v>283620.68278511142</v>
      </c>
      <c r="F6" s="188">
        <f t="shared" si="2"/>
        <v>4.2522513993303646E-2</v>
      </c>
      <c r="G6" s="188">
        <f t="shared" si="0"/>
        <v>6.2246599721651252E-2</v>
      </c>
      <c r="H6" s="188">
        <f t="shared" si="1"/>
        <v>0.12164032229509858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9" ht="18.75" customHeight="1" outlineLevel="1">
      <c r="A7" s="169" t="s">
        <v>88</v>
      </c>
      <c r="B7" s="178">
        <v>1170.7776768245001</v>
      </c>
      <c r="C7" s="178">
        <v>1193.9790899675002</v>
      </c>
      <c r="D7" s="179">
        <v>1264.6039567880002</v>
      </c>
      <c r="E7" s="179">
        <v>1329.1315627993999</v>
      </c>
      <c r="F7" s="189">
        <f t="shared" si="2"/>
        <v>5.1025940307268147E-2</v>
      </c>
      <c r="G7" s="189">
        <f t="shared" si="0"/>
        <v>0.11319500816013339</v>
      </c>
      <c r="H7" s="189">
        <f t="shared" si="1"/>
        <v>0.13525530005355324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9" ht="18.75" customHeight="1" outlineLevel="1">
      <c r="A8" s="170" t="s">
        <v>89</v>
      </c>
      <c r="B8" s="178">
        <v>87.442807939999994</v>
      </c>
      <c r="C8" s="178">
        <v>123.5640004</v>
      </c>
      <c r="D8" s="179">
        <v>107.58750822</v>
      </c>
      <c r="E8" s="179">
        <v>112.58503631000001</v>
      </c>
      <c r="F8" s="189">
        <f t="shared" si="2"/>
        <v>4.6450821035661782E-2</v>
      </c>
      <c r="G8" s="189">
        <f t="shared" si="0"/>
        <v>-8.8852449374081544E-2</v>
      </c>
      <c r="H8" s="189">
        <f t="shared" si="1"/>
        <v>0.28752768766588188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9" ht="18.75" customHeight="1" outlineLevel="1" thickBot="1">
      <c r="A9" s="8" t="s">
        <v>57</v>
      </c>
      <c r="B9" s="220">
        <f>SUM(B4,B7:B8)</f>
        <v>262328.24054155528</v>
      </c>
      <c r="C9" s="220">
        <f>SUM(C4,C7:C8)</f>
        <v>276839.85419496929</v>
      </c>
      <c r="D9" s="220">
        <f>SUM(D4,D7:D8)</f>
        <v>281777.20967432816</v>
      </c>
      <c r="E9" s="220">
        <f>SUM(E4,E7:E8)</f>
        <v>295001.31442825752</v>
      </c>
      <c r="F9" s="190">
        <f>E9/D9-1</f>
        <v>4.6931065749474588E-2</v>
      </c>
      <c r="G9" s="190">
        <f>E9/C9-1</f>
        <v>6.5602766213341823E-2</v>
      </c>
      <c r="H9" s="191">
        <f>E9/B9-1</f>
        <v>0.12455034890353911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9" ht="27" customHeight="1" outlineLevel="1">
      <c r="A10" s="218" t="s">
        <v>109</v>
      </c>
      <c r="B10" s="218"/>
      <c r="C10" s="218"/>
      <c r="D10" s="218"/>
      <c r="E10" s="218"/>
      <c r="F10" s="218"/>
      <c r="G10" s="218"/>
      <c r="H10" s="21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39" ht="18.75" customHeight="1">
      <c r="A11" s="130"/>
      <c r="B11" s="130"/>
      <c r="C11" s="130"/>
      <c r="D11" s="130"/>
      <c r="E11" s="13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9" s="217" customFormat="1" ht="24.6" customHeight="1">
      <c r="A12" s="217" t="s">
        <v>23</v>
      </c>
    </row>
    <row r="13" spans="1:39" ht="18.75" customHeight="1" outlineLevel="1" thickBot="1">
      <c r="C13" s="130"/>
      <c r="D13" s="26"/>
      <c r="E13" s="37" t="s">
        <v>14</v>
      </c>
      <c r="F13" s="26"/>
      <c r="G13" s="26"/>
      <c r="H13" s="26"/>
      <c r="J13" s="5"/>
      <c r="K13" s="9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46.8" customHeight="1" outlineLevel="1" thickBot="1">
      <c r="A14" s="7" t="s">
        <v>0</v>
      </c>
      <c r="B14" s="39">
        <v>43008</v>
      </c>
      <c r="C14" s="39">
        <v>43100</v>
      </c>
      <c r="D14" s="39">
        <v>43281</v>
      </c>
      <c r="E14" s="39">
        <v>43373</v>
      </c>
      <c r="F14" s="38" t="s">
        <v>94</v>
      </c>
      <c r="G14" s="132" t="s">
        <v>74</v>
      </c>
      <c r="H14" s="18" t="s">
        <v>70</v>
      </c>
      <c r="I14" s="9"/>
      <c r="J14" s="219"/>
      <c r="K14" s="219"/>
      <c r="L14" s="219"/>
      <c r="M14" s="2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9" s="130" customFormat="1" ht="18.75" customHeight="1" outlineLevel="1">
      <c r="A15" s="168" t="s">
        <v>81</v>
      </c>
      <c r="B15" s="171">
        <v>261070.02005679079</v>
      </c>
      <c r="C15" s="171">
        <v>275522.31110460212</v>
      </c>
      <c r="D15" s="171">
        <v>280405.01820932032</v>
      </c>
      <c r="E15" s="171">
        <v>293559.59782914771</v>
      </c>
      <c r="F15" s="187">
        <f>E15/D15-1</f>
        <v>4.6912782459576308E-2</v>
      </c>
      <c r="G15" s="187">
        <f>E15/C15-1</f>
        <v>6.5465793504097425E-2</v>
      </c>
      <c r="H15" s="187">
        <f>E15/B15-1</f>
        <v>0.12444775453454771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9" ht="18.600000000000001" customHeight="1" outlineLevel="1">
      <c r="A16" s="167" t="s">
        <v>5</v>
      </c>
      <c r="B16" s="166">
        <v>71.589969679899994</v>
      </c>
      <c r="C16" s="166">
        <v>74.82429419990001</v>
      </c>
      <c r="D16" s="166">
        <v>83.818719649999991</v>
      </c>
      <c r="E16" s="166">
        <v>87.455350629900011</v>
      </c>
      <c r="F16" s="192">
        <f t="shared" ref="F15:F17" si="3">E16/D16-1</f>
        <v>4.3386859106001818E-2</v>
      </c>
      <c r="G16" s="192">
        <f t="shared" ref="G15:G17" si="4">E16/C16-1</f>
        <v>0.16880956332518116</v>
      </c>
      <c r="H16" s="192">
        <f t="shared" ref="H15:H17" si="5">E16/B16-1</f>
        <v>0.22161457842402843</v>
      </c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8.600000000000001" customHeight="1" outlineLevel="1" thickBot="1">
      <c r="A17" s="172" t="s">
        <v>13</v>
      </c>
      <c r="B17" s="221">
        <v>252862.41689739499</v>
      </c>
      <c r="C17" s="221">
        <v>267000.79139761999</v>
      </c>
      <c r="D17" s="221">
        <v>272052.33362176904</v>
      </c>
      <c r="E17" s="221">
        <v>283620.68278511101</v>
      </c>
      <c r="F17" s="222">
        <f t="shared" ref="F17" si="6">E17/D17-1</f>
        <v>4.2522513993301425E-2</v>
      </c>
      <c r="G17" s="222">
        <f t="shared" ref="G17" si="7">E17/C17-1</f>
        <v>6.2246599721648588E-2</v>
      </c>
      <c r="H17" s="228">
        <f t="shared" ref="H17" si="8">E17/B17-1</f>
        <v>0.12164032229509592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0" customHeight="1" outlineLevel="1">
      <c r="A18" s="218" t="s">
        <v>109</v>
      </c>
      <c r="B18" s="218"/>
      <c r="C18" s="218"/>
      <c r="D18" s="218"/>
      <c r="E18" s="218"/>
      <c r="F18" s="218"/>
      <c r="G18" s="218"/>
      <c r="H18" s="218"/>
    </row>
    <row r="19" spans="1:39" s="25" customFormat="1" ht="13.8" customHeight="1"/>
    <row r="20" spans="1:39" s="207" customFormat="1" ht="24.6" customHeight="1" thickBot="1">
      <c r="A20" s="206" t="s">
        <v>83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</row>
    <row r="21" spans="1:39" s="173" customFormat="1" ht="24.6" customHeight="1" thickBot="1">
      <c r="B21" s="200" t="s">
        <v>82</v>
      </c>
    </row>
    <row r="22" spans="1:39" s="10" customFormat="1" ht="19.2" customHeight="1" outlineLevel="1">
      <c r="A22" s="193" t="s">
        <v>63</v>
      </c>
      <c r="B22" s="194">
        <v>2536.48863738</v>
      </c>
      <c r="C22" s="194">
        <v>18</v>
      </c>
      <c r="D22" s="15"/>
      <c r="E22" s="15"/>
    </row>
    <row r="23" spans="1:39" s="10" customFormat="1" ht="19.2" customHeight="1" outlineLevel="1">
      <c r="A23" s="195" t="s">
        <v>68</v>
      </c>
      <c r="B23" s="196">
        <v>162.52225512999996</v>
      </c>
      <c r="C23" s="196">
        <v>17</v>
      </c>
      <c r="D23" s="15"/>
      <c r="E23" s="15"/>
    </row>
    <row r="24" spans="1:39" s="10" customFormat="1" ht="19.2" customHeight="1" outlineLevel="1">
      <c r="A24" s="195" t="s">
        <v>69</v>
      </c>
      <c r="B24" s="196">
        <v>2145.2143816950002</v>
      </c>
      <c r="C24" s="196">
        <v>17</v>
      </c>
      <c r="D24" s="15"/>
      <c r="E24" s="15"/>
    </row>
    <row r="25" spans="1:39" s="10" customFormat="1" ht="19.2" customHeight="1" outlineLevel="1">
      <c r="A25" s="195" t="s">
        <v>76</v>
      </c>
      <c r="B25" s="196">
        <v>2770.1060579999998</v>
      </c>
      <c r="C25" s="196">
        <v>17</v>
      </c>
      <c r="D25" s="15"/>
      <c r="E25" s="15"/>
    </row>
    <row r="26" spans="1:39" s="10" customFormat="1" ht="19.2" customHeight="1" outlineLevel="1" thickBot="1">
      <c r="A26" s="197" t="s">
        <v>95</v>
      </c>
      <c r="B26" s="198">
        <v>-1531.6442477200001</v>
      </c>
      <c r="C26" s="198">
        <v>17</v>
      </c>
      <c r="D26" s="15"/>
      <c r="E26" s="15"/>
    </row>
    <row r="27" spans="1:39" s="10" customFormat="1" ht="19.2" customHeight="1" outlineLevel="1" thickBot="1">
      <c r="A27" s="201" t="s">
        <v>64</v>
      </c>
      <c r="B27" s="203">
        <f>SUM(B23:B26)</f>
        <v>3546.198447105</v>
      </c>
      <c r="C27" s="204">
        <f>AVERAGE(C23:C26)</f>
        <v>17</v>
      </c>
      <c r="D27" s="15"/>
    </row>
    <row r="28" spans="1:39" s="10" customFormat="1" ht="19.2" customHeight="1">
      <c r="A28" s="202" t="s">
        <v>65</v>
      </c>
      <c r="B28" s="205">
        <f>SUM(B22:B25)</f>
        <v>7614.3313322049999</v>
      </c>
      <c r="C28" s="205">
        <f>AVERAGE(C22:C25)</f>
        <v>17.25</v>
      </c>
      <c r="D28" s="15"/>
    </row>
    <row r="29" spans="1:39" s="10" customFormat="1">
      <c r="A29" s="15"/>
      <c r="B29" s="15"/>
      <c r="C29" s="15"/>
      <c r="D29" s="15"/>
    </row>
    <row r="30" spans="1:39" s="10" customFormat="1">
      <c r="A30" s="199" t="s">
        <v>66</v>
      </c>
      <c r="B30" s="15"/>
      <c r="C30" s="15"/>
      <c r="D30" s="15"/>
      <c r="E30" s="15"/>
    </row>
    <row r="31" spans="1:39" s="10" customFormat="1">
      <c r="A31" s="199" t="s">
        <v>67</v>
      </c>
      <c r="B31" s="15"/>
      <c r="C31" s="15"/>
      <c r="D31" s="15"/>
      <c r="E31" s="15"/>
    </row>
    <row r="32" spans="1:39" s="10" customFormat="1">
      <c r="A32" s="15"/>
      <c r="B32" s="15"/>
      <c r="C32" s="15"/>
      <c r="D32" s="15"/>
      <c r="E32" s="15"/>
    </row>
    <row r="33" spans="1:5" s="10" customFormat="1">
      <c r="A33" s="15"/>
      <c r="B33" s="15"/>
      <c r="C33" s="15"/>
      <c r="D33" s="15"/>
      <c r="E33" s="15"/>
    </row>
  </sheetData>
  <mergeCells count="5">
    <mergeCell ref="A1:XFD1"/>
    <mergeCell ref="A12:XFD12"/>
    <mergeCell ref="A18:H18"/>
    <mergeCell ref="A10:H10"/>
    <mergeCell ref="A20:XFD20"/>
  </mergeCells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Індекси світу та України</vt:lpstr>
      <vt:lpstr>Біржовий ФР України</vt:lpstr>
      <vt:lpstr>КУА-ІСІ-НПФ та СК в управлінні</vt:lpstr>
      <vt:lpstr>Активи-ВЧА-Чистий притік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2018-11-27T09:03:10Z</dcterms:modified>
</cp:coreProperties>
</file>