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 2024\"/>
    </mc:Choice>
  </mc:AlternateContent>
  <xr:revisionPtr revIDLastSave="0" documentId="8_{26387535-500A-43CE-81DC-FEA74E3579E6}" xr6:coauthVersionLast="47" xr6:coauthVersionMax="47" xr10:uidLastSave="{00000000-0000-0000-0000-000000000000}"/>
  <bookViews>
    <workbookView xWindow="-120" yWindow="-120" windowWidth="29040" windowHeight="15840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7" l="1"/>
  <c r="D35" i="17"/>
  <c r="C35" i="17"/>
  <c r="B35" i="17"/>
  <c r="K6" i="16"/>
  <c r="G6" i="16"/>
  <c r="F6" i="16"/>
  <c r="E5" i="22"/>
  <c r="F5" i="22"/>
  <c r="D36" i="20"/>
  <c r="C36" i="20"/>
  <c r="B36" i="20"/>
  <c r="E62" i="14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E36" i="20"/>
  <c r="K6" i="24"/>
  <c r="I6" i="24"/>
  <c r="G6" i="24"/>
  <c r="F6" i="24"/>
  <c r="E6" i="24"/>
  <c r="K19" i="21"/>
  <c r="C18" i="12"/>
  <c r="C22" i="12"/>
  <c r="C25" i="12"/>
  <c r="D25" i="12"/>
  <c r="C26" i="12"/>
  <c r="D26" i="12"/>
  <c r="C27" i="12"/>
  <c r="D27" i="12"/>
  <c r="C28" i="12"/>
  <c r="D28" i="12"/>
  <c r="C29" i="12"/>
  <c r="D29" i="12"/>
  <c r="C30" i="12"/>
  <c r="D30" i="12"/>
  <c r="C31" i="12"/>
  <c r="D31" i="12"/>
  <c r="C32" i="12"/>
  <c r="D32" i="12"/>
  <c r="B25" i="12"/>
  <c r="B26" i="12"/>
  <c r="B27" i="12"/>
  <c r="B28" i="12"/>
  <c r="B29" i="12"/>
  <c r="B30" i="12"/>
  <c r="B31" i="12"/>
  <c r="B32" i="12"/>
  <c r="C24" i="12"/>
  <c r="B24" i="12"/>
  <c r="C23" i="12"/>
  <c r="B23" i="12"/>
  <c r="E35" i="20"/>
  <c r="D35" i="20"/>
  <c r="C35" i="20"/>
  <c r="B35" i="20"/>
  <c r="E34" i="17"/>
  <c r="D34" i="17"/>
  <c r="C34" i="17"/>
  <c r="B34" i="17"/>
  <c r="E61" i="14"/>
  <c r="E60" i="14"/>
  <c r="E59" i="14"/>
  <c r="E58" i="14"/>
  <c r="E68" i="14" s="1"/>
  <c r="E57" i="14"/>
  <c r="D61" i="14"/>
  <c r="D60" i="14"/>
  <c r="D59" i="14"/>
  <c r="D58" i="14"/>
  <c r="D57" i="14"/>
  <c r="C61" i="14"/>
  <c r="C60" i="14"/>
  <c r="C59" i="14"/>
  <c r="C58" i="14"/>
  <c r="C67" i="14" s="1"/>
  <c r="C57" i="14"/>
  <c r="C68" i="14" s="1"/>
  <c r="B61" i="14"/>
  <c r="B60" i="14"/>
  <c r="B59" i="14"/>
  <c r="B58" i="14"/>
  <c r="B57" i="14"/>
  <c r="I19" i="21"/>
  <c r="H19" i="21"/>
  <c r="G19" i="21"/>
  <c r="F19" i="21"/>
  <c r="E19" i="21"/>
  <c r="E67" i="14"/>
  <c r="D22" i="12"/>
  <c r="D24" i="12"/>
  <c r="D23" i="12"/>
  <c r="F5" i="23"/>
  <c r="E5" i="23"/>
  <c r="D18" i="12"/>
</calcChain>
</file>

<file path=xl/sharedStrings.xml><?xml version="1.0" encoding="utf-8"?>
<sst xmlns="http://schemas.openxmlformats.org/spreadsheetml/2006/main" count="360" uniqueCount="122">
  <si>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</si>
  <si>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</si>
  <si>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</si>
  <si>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</si>
  <si>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</si>
  <si>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</si>
  <si>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</si>
  <si>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</si>
  <si>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</si>
  <si>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</si>
  <si>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</si>
  <si>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</si>
  <si>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</si>
  <si>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</si>
  <si>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</si>
  <si>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</si>
  <si>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</si>
  <si>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</si>
  <si>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</si>
  <si>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</si>
  <si>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</si>
  <si>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</si>
  <si>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</si>
  <si>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</si>
  <si>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</si>
  <si>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</si>
  <si>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</si>
  <si>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</si>
  <si>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</si>
  <si>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</si>
  <si>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</si>
  <si>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</si>
  <si>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</si>
  <si>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недиверс.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</si>
  <si>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</si>
  <si>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</si>
  <si>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</si>
  <si>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</si>
  <si>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</si>
  <si>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</si>
  <si>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</si>
  <si>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</si>
  <si>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</si>
  <si>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</si>
  <si>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</si>
  <si>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</si>
  <si>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</si>
  <si>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</si>
  <si>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</si>
  <si>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</si>
  <si>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</si>
  <si>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</si>
  <si>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</si>
  <si>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</si>
  <si>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</si>
  <si>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</si>
  <si>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</si>
  <si>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</si>
  <si>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</si>
  <si>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</si>
  <si>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</si>
  <si>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</si>
  <si>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</si>
  <si>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</si>
  <si>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</si>
  <si>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</si>
  <si>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</si>
  <si>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</si>
  <si>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</si>
  <si>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</si>
  <si>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</si>
  <si>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</si>
  <si>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</si>
  <si>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</si>
  <si>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</si>
  <si>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</si>
  <si>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</si>
  <si>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</si>
  <si>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</si>
  <si>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</si>
  <si>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</si>
  <si>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</si>
  <si>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</si>
  <si>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</si>
  <si>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</si>
  <si>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</si>
  <si>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</si>
  <si>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</si>
  <si>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</si>
  <si>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</si>
  <si>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</si>
  <si>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</si>
  <si>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</si>
  <si>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</si>
  <si>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</si>
  <si>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</si>
  <si>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</si>
  <si>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</si>
  <si>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</si>
  <si>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</si>
  <si>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</si>
  <si>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</si>
  <si>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</si>
  <si>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березень</t>
  </si>
  <si>
    <t>ТАСК Ресурс</t>
  </si>
  <si>
    <t>квітень</t>
  </si>
  <si>
    <t>SHANGHAI SE COMPOSITE (Китай)</t>
  </si>
  <si>
    <t>DJI (США)</t>
  </si>
  <si>
    <t>ПрАТ "КІНТО"</t>
  </si>
  <si>
    <t>КІНТО-Голд</t>
  </si>
  <si>
    <t>спец. банк. мет.</t>
  </si>
  <si>
    <t>з початку 2024 року</t>
  </si>
  <si>
    <t>WIG20 (Польща)*</t>
  </si>
  <si>
    <t>ОТП Класичний</t>
  </si>
  <si>
    <t>ТОВ КУА "ОТП Капітал"</t>
  </si>
  <si>
    <t>http://otpcapital.com.ua/</t>
  </si>
  <si>
    <t>ОТП Фонд Акцій</t>
  </si>
  <si>
    <t>Прiнком-Збалансований</t>
  </si>
  <si>
    <t>диверс.</t>
  </si>
  <si>
    <t>АТ "ПРІНКОМ"</t>
  </si>
  <si>
    <t>http://princom.com.ua/</t>
  </si>
  <si>
    <t>Прінком-Фонд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</si>
</sst>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0" fontId="15" fillId="0" borderId="52" xfId="3" applyFont="1" applyFill="1" applyBorder="1" applyAlignment="1">
      <alignment vertical="center" wrapText="1"/>
    </xf>
    <xf numFmtId="4" fontId="15" fillId="0" borderId="53" xfId="3" applyNumberFormat="1" applyFont="1" applyFill="1" applyBorder="1" applyAlignment="1">
      <alignment horizontal="center" vertical="center" wrapText="1"/>
    </xf>
    <xf numFmtId="3" fontId="15" fillId="0" borderId="53" xfId="3" applyNumberFormat="1" applyFont="1" applyFill="1" applyBorder="1" applyAlignment="1">
      <alignment horizontal="center" vertical="center" wrapText="1"/>
    </xf>
    <xf numFmtId="4" fontId="15" fillId="0" borderId="53" xfId="3" applyNumberFormat="1" applyFont="1" applyFill="1" applyBorder="1" applyAlignment="1">
      <alignment horizontal="right" vertical="center" wrapText="1" indent="1"/>
    </xf>
    <xf numFmtId="3" fontId="15" fillId="0" borderId="53" xfId="3" applyNumberFormat="1" applyFont="1" applyFill="1" applyBorder="1" applyAlignment="1">
      <alignment horizontal="right" vertical="center" wrapText="1" indent="1"/>
    </xf>
    <xf numFmtId="3" fontId="10" fillId="0" borderId="53" xfId="0" applyNumberFormat="1" applyFont="1" applyBorder="1" applyAlignment="1">
      <alignment horizontal="right" vertical="center" indent="1"/>
    </xf>
    <xf numFmtId="0" fontId="15" fillId="0" borderId="53" xfId="3" applyFont="1" applyFill="1" applyBorder="1" applyAlignment="1">
      <alignment vertical="center" wrapText="1"/>
    </xf>
    <xf numFmtId="0" fontId="16" fillId="0" borderId="54" xfId="1" applyFont="1" applyFill="1" applyBorder="1" applyAlignment="1" applyProtection="1">
      <alignment vertical="center" wrapText="1"/>
    </xf>
    <xf numFmtId="0" fontId="15" fillId="0" borderId="50" xfId="4" applyFont="1" applyFill="1" applyBorder="1" applyAlignment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3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20" fillId="0" borderId="62" xfId="0" applyFont="1" applyBorder="1" applyAlignment="1">
      <alignment horizontal="left" vertical="center" wrapText="1"/>
    </xf>
    <xf numFmtId="10" fontId="20" fillId="0" borderId="63" xfId="0" applyNumberFormat="1" applyFont="1" applyBorder="1" applyAlignment="1">
      <alignment horizontal="right" vertical="center" indent="1"/>
    </xf>
    <xf numFmtId="14" fontId="15" fillId="0" borderId="0" xfId="4" applyNumberFormat="1" applyFont="1" applyFill="1" applyBorder="1" applyAlignment="1">
      <alignment horizontal="center" vertical="center" wrapText="1"/>
    </xf>
    <xf numFmtId="10" fontId="15" fillId="0" borderId="0" xfId="5" applyNumberFormat="1" applyFont="1" applyFill="1" applyBorder="1" applyAlignment="1">
      <alignment horizontal="right" vertical="center" wrapText="1" indent="1"/>
    </xf>
    <xf numFmtId="10" fontId="15" fillId="0" borderId="0" xfId="7" applyNumberFormat="1" applyFont="1" applyFill="1" applyBorder="1" applyAlignment="1">
      <alignment horizontal="right" vertical="center" wrapText="1" indent="1"/>
    </xf>
    <xf numFmtId="10" fontId="13" fillId="0" borderId="0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77921805936688E-3"/>
                  <c:y val="9.855401220498161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E-44E5-AB9A-3721617C673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7E-44E5-AB9A-3721617C673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7E-44E5-AB9A-3721617C673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E-44E5-AB9A-3721617C6733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16768660933364E-3"/>
                  <c:y val="2.287321524052532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E-44E5-AB9A-3721617C673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67E-44E5-AB9A-3721617C673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67E-44E5-AB9A-3721617C673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-9.0391444821232958E-2</c:v>
                </c:pt>
                <c:pt idx="1">
                  <c:v>-8.4219487314971975E-2</c:v>
                </c:pt>
                <c:pt idx="2">
                  <c:v>-0.25974503627508561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7E-44E5-AB9A-3721617C6733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27147706966044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E-44E5-AB9A-3721617C6733}"/>
                </c:ext>
              </c:extLst>
            </c:dLbl>
            <c:dLbl>
              <c:idx val="1"/>
              <c:layout>
                <c:manualLayout>
                  <c:x val="1.3546882323116627E-3"/>
                  <c:y val="-1.370185500998627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E-44E5-AB9A-3721617C6733}"/>
                </c:ext>
              </c:extLst>
            </c:dLbl>
            <c:dLbl>
              <c:idx val="2"/>
              <c:layout>
                <c:manualLayout>
                  <c:x val="1.9651640126864267E-3"/>
                  <c:y val="-1.71800077377813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7E-44E5-AB9A-3721617C673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67E-44E5-AB9A-3721617C673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67E-44E5-AB9A-3721617C673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1.9391980745784743E-3</c:v>
                </c:pt>
                <c:pt idx="1">
                  <c:v>-5.2732526388893216E-3</c:v>
                </c:pt>
                <c:pt idx="2">
                  <c:v>3.664978203247678E-3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7E-44E5-AB9A-3721617C6733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63387522095597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7E-44E5-AB9A-3721617C6733}"/>
                </c:ext>
              </c:extLst>
            </c:dLbl>
            <c:dLbl>
              <c:idx val="1"/>
              <c:layout>
                <c:manualLayout>
                  <c:x val="1.5749713789832143E-3"/>
                  <c:y val="-8.675641585638715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E-44E5-AB9A-3721617C673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67E-44E5-AB9A-3721617C673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67E-44E5-AB9A-3721617C673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67E-44E5-AB9A-3721617C6733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67E-44E5-AB9A-3721617C673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67E-44E5-AB9A-3721617C673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67E-44E5-AB9A-3721617C673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березень</c:v>
                </c:pt>
                <c:pt idx="1">
                  <c:v>квітень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6.1348496774585315E-2</c:v>
                </c:pt>
                <c:pt idx="1">
                  <c:v>3.5291965979072915E-3</c:v>
                </c:pt>
                <c:pt idx="2">
                  <c:v>6.7929965527757374E-2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67E-44E5-AB9A-3721617C67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723838751"/>
        <c:axId val="1"/>
      </c:barChart>
      <c:catAx>
        <c:axId val="72383875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26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2383875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5294663175344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2887006084621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822741029917"/>
          <c:y val="0.17010848031700693"/>
          <c:w val="0.53847880528691294"/>
          <c:h val="0.61084408841107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8127713647439645E-2"/>
                  <c:y val="-4.555296348403592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1-4D90-B477-0032A0FFA64B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771-4D90-B477-0032A0FFA64B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771-4D90-B477-0032A0FFA64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771-4D90-B477-0032A0FFA64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771-4D90-B477-0032A0FFA64B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771-4D90-B477-0032A0FFA64B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771-4D90-B477-0032A0FFA64B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771-4D90-B477-0032A0FFA64B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771-4D90-B477-0032A0FFA64B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771-4D90-B477-0032A0FFA64B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771-4D90-B477-0032A0FFA64B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771-4D90-B477-0032A0FFA64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Індекс УБ</c:v>
                </c:pt>
                <c:pt idx="1">
                  <c:v>DJI (США)</c:v>
                </c:pt>
                <c:pt idx="2">
                  <c:v>NIKKEI 225 (Японія)</c:v>
                </c:pt>
                <c:pt idx="3">
                  <c:v>S&amp;P 500 (США)</c:v>
                </c:pt>
                <c:pt idx="4">
                  <c:v>DAX (ФРН)</c:v>
                </c:pt>
                <c:pt idx="5">
                  <c:v>CAC 40 (Франція)</c:v>
                </c:pt>
                <c:pt idx="6">
                  <c:v>Індекс ПФТС</c:v>
                </c:pt>
                <c:pt idx="7">
                  <c:v>WIG20 (Польща)*</c:v>
                </c:pt>
                <c:pt idx="8">
                  <c:v>SHANGHAI SE COMPOSITE (Китай)</c:v>
                </c:pt>
                <c:pt idx="9">
                  <c:v>FTSE 100  (Великобританія)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-8.4219487314971975E-2</c:v>
                </c:pt>
                <c:pt idx="1">
                  <c:v>-5.0027168335913808E-2</c:v>
                </c:pt>
                <c:pt idx="2">
                  <c:v>-4.8645212814445782E-2</c:v>
                </c:pt>
                <c:pt idx="3">
                  <c:v>-4.1615042774082567E-2</c:v>
                </c:pt>
                <c:pt idx="4">
                  <c:v>-3.0299867676013559E-2</c:v>
                </c:pt>
                <c:pt idx="5">
                  <c:v>-2.6917513322877284E-2</c:v>
                </c:pt>
                <c:pt idx="6">
                  <c:v>0</c:v>
                </c:pt>
                <c:pt idx="7">
                  <c:v>1.6518544364852783E-2</c:v>
                </c:pt>
                <c:pt idx="8">
                  <c:v>2.0929444917581197E-2</c:v>
                </c:pt>
                <c:pt idx="9">
                  <c:v>2.408137192522708E-2</c:v>
                </c:pt>
                <c:pt idx="10">
                  <c:v>7.3851579852273863E-2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771-4D90-B477-0032A0FFA64B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Індекс УБ</c:v>
                </c:pt>
                <c:pt idx="1">
                  <c:v>DJI (США)</c:v>
                </c:pt>
                <c:pt idx="2">
                  <c:v>NIKKEI 225 (Японія)</c:v>
                </c:pt>
                <c:pt idx="3">
                  <c:v>S&amp;P 500 (США)</c:v>
                </c:pt>
                <c:pt idx="4">
                  <c:v>DAX (ФРН)</c:v>
                </c:pt>
                <c:pt idx="5">
                  <c:v>CAC 40 (Франція)</c:v>
                </c:pt>
                <c:pt idx="6">
                  <c:v>Індекс ПФТС</c:v>
                </c:pt>
                <c:pt idx="7">
                  <c:v>WIG20 (Польща)*</c:v>
                </c:pt>
                <c:pt idx="8">
                  <c:v>SHANGHAI SE COMPOSITE (Китай)</c:v>
                </c:pt>
                <c:pt idx="9">
                  <c:v>FTSE 100  (Великобританія)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-0.25974503627508561</c:v>
                </c:pt>
                <c:pt idx="1">
                  <c:v>3.3531849950940718E-3</c:v>
                </c:pt>
                <c:pt idx="2">
                  <c:v>0.14766509971710051</c:v>
                </c:pt>
                <c:pt idx="3">
                  <c:v>5.5737835520343504E-2</c:v>
                </c:pt>
                <c:pt idx="4">
                  <c:v>7.0472502990751806E-2</c:v>
                </c:pt>
                <c:pt idx="5">
                  <c:v>5.8562834242322115E-2</c:v>
                </c:pt>
                <c:pt idx="6">
                  <c:v>0</c:v>
                </c:pt>
                <c:pt idx="7">
                  <c:v>5.6893115207491407E-2</c:v>
                </c:pt>
                <c:pt idx="8">
                  <c:v>4.3661531531834497E-2</c:v>
                </c:pt>
                <c:pt idx="9">
                  <c:v>5.3132968846175688E-2</c:v>
                </c:pt>
                <c:pt idx="10">
                  <c:v>4.1979446707091306E-2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771-4D90-B477-0032A0FFA6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727097167"/>
        <c:axId val="1"/>
      </c:barChart>
      <c:catAx>
        <c:axId val="727097167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270971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472398387940905E-2"/>
          <c:y val="0.88147121618812685"/>
          <c:w val="0.58430678871558628"/>
          <c:h val="6.18576292061843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523889745489418"/>
          <c:y val="0.32237922297233235"/>
          <c:w val="0.33781208361748427"/>
          <c:h val="0.3508889501739671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52-41CB-B86C-9E9BF4D3405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A52-41CB-B86C-9E9BF4D3405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A52-41CB-B86C-9E9BF4D3405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52-41CB-B86C-9E9BF4D3405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A52-41CB-B86C-9E9BF4D3405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52-41CB-B86C-9E9BF4D3405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A52-41CB-B86C-9E9BF4D3405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52-41CB-B86C-9E9BF4D3405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A52-41CB-B86C-9E9BF4D3405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52-41CB-B86C-9E9BF4D3405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A52-41CB-B86C-9E9BF4D34056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5604011099579166"/>
                  <c:y val="0.3815917333141893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2-41CB-B86C-9E9BF4D340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9331288401283413"/>
                  <c:y val="0.1644791953940471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2-41CB-B86C-9E9BF4D340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8152557440076709"/>
                  <c:y val="0.5504570405854110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2-41CB-B86C-9E9BF4D340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64573965898623"/>
                  <c:y val="0.725901515672394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2-41CB-B86C-9E9BF4D3405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154091139114152"/>
                  <c:y val="0.831168200724584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2-41CB-B86C-9E9BF4D3405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3861329715838173"/>
                  <c:y val="0.8289751447859974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2-41CB-B86C-9E9BF4D3405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949153110946291"/>
                  <c:y val="0.747832075058267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2-41CB-B86C-9E9BF4D3405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8.5793545045710282E-2"/>
                  <c:y val="0.6469515018832520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2-41CB-B86C-9E9BF4D3405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0590140716579863"/>
                  <c:y val="0.521947313383776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2-41CB-B86C-9E9BF4D3405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5818184867802834"/>
                  <c:y val="0.4298389639631097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2-41CB-B86C-9E9BF4D3405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50138703829993"/>
                  <c:y val="0.333344502665268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2-41CB-B86C-9E9BF4D340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УНІВЕР.УА/Ярослав Мудрий: Фонд Акцiй</c:v>
                </c:pt>
                <c:pt idx="4">
                  <c:v>ОТП Фонд Акцій</c:v>
                </c:pt>
                <c:pt idx="5">
                  <c:v>УНIВЕР.УА/Михайло Грушевський: Фонд Державних Паперiв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КІНТО-Казначейський</c:v>
                </c:pt>
                <c:pt idx="9">
                  <c:v>Софіївський</c:v>
                </c:pt>
                <c:pt idx="10">
                  <c:v>УНIВЕР.УА/Тарас Шевченко: Фонд Заощаджень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4647918.1900999844</c:v>
                </c:pt>
                <c:pt idx="1">
                  <c:v>74565584.319999993</c:v>
                </c:pt>
                <c:pt idx="2">
                  <c:v>25027134.670000002</c:v>
                </c:pt>
                <c:pt idx="3">
                  <c:v>9498075.6999999993</c:v>
                </c:pt>
                <c:pt idx="4">
                  <c:v>8881985.6099999994</c:v>
                </c:pt>
                <c:pt idx="5">
                  <c:v>6953861.8700000001</c:v>
                </c:pt>
                <c:pt idx="6">
                  <c:v>6095836.04</c:v>
                </c:pt>
                <c:pt idx="7">
                  <c:v>4728033.97</c:v>
                </c:pt>
                <c:pt idx="8">
                  <c:v>4365309.9000000004</c:v>
                </c:pt>
                <c:pt idx="9">
                  <c:v>2464657.81</c:v>
                </c:pt>
                <c:pt idx="10">
                  <c:v>1904496.43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52-41CB-B86C-9E9BF4D340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A52-41CB-B86C-9E9BF4D34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A52-41CB-B86C-9E9BF4D3405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A52-41CB-B86C-9E9BF4D3405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A52-41CB-B86C-9E9BF4D3405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A52-41CB-B86C-9E9BF4D3405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A52-41CB-B86C-9E9BF4D3405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A52-41CB-B86C-9E9BF4D3405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A52-41CB-B86C-9E9BF4D3405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A52-41CB-B86C-9E9BF4D3405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EA52-41CB-B86C-9E9BF4D3405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EA52-41CB-B86C-9E9BF4D3405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УНІВЕР.УА/Ярослав Мудрий: Фонд Акцiй</c:v>
                </c:pt>
                <c:pt idx="4">
                  <c:v>ОТП Фонд Акцій</c:v>
                </c:pt>
                <c:pt idx="5">
                  <c:v>УНIВЕР.УА/Михайло Грушевський: Фонд Державних Паперiв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КІНТО-Казначейський</c:v>
                </c:pt>
                <c:pt idx="9">
                  <c:v>Софіївський</c:v>
                </c:pt>
                <c:pt idx="10">
                  <c:v>УНIВЕР.УА/Тарас Шевченко: Фонд Заощаджень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3.0547301084268754E-2</c:v>
                </c:pt>
                <c:pt idx="1">
                  <c:v>0.49006399458559968</c:v>
                </c:pt>
                <c:pt idx="2">
                  <c:v>0.16448469761568357</c:v>
                </c:pt>
                <c:pt idx="3">
                  <c:v>6.2423770441371582E-2</c:v>
                </c:pt>
                <c:pt idx="4">
                  <c:v>5.8374669595674597E-2</c:v>
                </c:pt>
                <c:pt idx="5">
                  <c:v>4.5702549733719948E-2</c:v>
                </c:pt>
                <c:pt idx="6">
                  <c:v>4.0063385640230223E-2</c:v>
                </c:pt>
                <c:pt idx="7">
                  <c:v>3.1073842376544411E-2</c:v>
                </c:pt>
                <c:pt idx="8">
                  <c:v>2.868992748742219E-2</c:v>
                </c:pt>
                <c:pt idx="9">
                  <c:v>1.6198358299878955E-2</c:v>
                </c:pt>
                <c:pt idx="10">
                  <c:v>1.2516835168278529E-2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A52-41CB-B86C-9E9BF4D3405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91B-45B7-8F05-E7C18C1F2A45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91B-45B7-8F05-E7C18C1F2A45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91B-45B7-8F05-E7C18C1F2A45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91B-45B7-8F05-E7C18C1F2A45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91B-45B7-8F05-E7C18C1F2A45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91B-45B7-8F05-E7C18C1F2A45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91B-45B7-8F05-E7C18C1F2A45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91B-45B7-8F05-E7C18C1F2A4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96999600790744"/>
                  <c:y val="0.47024060637006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B-45B7-8F05-E7C18C1F2A45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91B-45B7-8F05-E7C18C1F2A45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91B-45B7-8F05-E7C18C1F2A45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91B-45B7-8F05-E7C18C1F2A45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91B-45B7-8F05-E7C18C1F2A45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91B-45B7-8F05-E7C18C1F2A45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91B-45B7-8F05-E7C18C1F2A45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91B-45B7-8F05-E7C18C1F2A45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91B-45B7-8F05-E7C18C1F2A45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91B-45B7-8F05-E7C18C1F2A45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91B-45B7-8F05-E7C18C1F2A45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91B-45B7-8F05-E7C18C1F2A45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91B-45B7-8F05-E7C18C1F2A4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ВСІ</c:v>
                </c:pt>
                <c:pt idx="1">
                  <c:v>КІНТО-Класичний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УНIВЕР.УА/Тарас Шевченко: Фонд Заощаджень</c:v>
                </c:pt>
                <c:pt idx="4">
                  <c:v>ТАСК Ресурс</c:v>
                </c:pt>
                <c:pt idx="5">
                  <c:v>Альтус-Депозит</c:v>
                </c:pt>
                <c:pt idx="6">
                  <c:v>Надбання</c:v>
                </c:pt>
                <c:pt idx="7">
                  <c:v>КІНТО-Казначейський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333.20091000000014</c:v>
                </c:pt>
                <c:pt idx="1">
                  <c:v>42.652770000003272</c:v>
                </c:pt>
                <c:pt idx="2">
                  <c:v>124.36891999999993</c:v>
                </c:pt>
                <c:pt idx="3">
                  <c:v>30.670609999999868</c:v>
                </c:pt>
                <c:pt idx="4">
                  <c:v>11.449839999999966</c:v>
                </c:pt>
                <c:pt idx="5">
                  <c:v>-50.034570000000301</c:v>
                </c:pt>
                <c:pt idx="6">
                  <c:v>-85.212229999999977</c:v>
                </c:pt>
                <c:pt idx="7">
                  <c:v>115.85415000000037</c:v>
                </c:pt>
                <c:pt idx="8">
                  <c:v>-161.91144000000133</c:v>
                </c:pt>
                <c:pt idx="9">
                  <c:v>-1010.277550000012</c:v>
                </c:pt>
                <c:pt idx="10">
                  <c:v>-70.49788000000035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91B-45B7-8F05-E7C18C1F2A45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194042504229118E-2"/>
                  <c:y val="0.334712746018866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1B-45B7-8F05-E7C18C1F2A4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536455814390808"/>
                  <c:y val="0.37783524703970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1B-45B7-8F05-E7C18C1F2A4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548802005448679"/>
                  <c:y val="0.4209577480605377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1B-45B7-8F05-E7C18C1F2A4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712324539734057"/>
                  <c:y val="0.3798886994692657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1B-45B7-8F05-E7C18C1F2A4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3798886994692657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1B-45B7-8F05-E7C18C1F2A4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3798886994692657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1B-45B7-8F05-E7C18C1F2A4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05171579936268"/>
                  <c:y val="0.3757817946101385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1B-45B7-8F05-E7C18C1F2A4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988473818806792"/>
                  <c:y val="0.37783524703970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1B-45B7-8F05-E7C18C1F2A4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151996353092164"/>
                  <c:y val="0.365514532462320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1B-45B7-8F05-E7C18C1F2A4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06108141557487"/>
                  <c:y val="0.704334183340314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1B-45B7-8F05-E7C18C1F2A4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332659293589303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91B-45B7-8F05-E7C18C1F2A4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1B-45B7-8F05-E7C18C1F2A4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1B-45B7-8F05-E7C18C1F2A45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1B-45B7-8F05-E7C18C1F2A45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1B-45B7-8F05-E7C18C1F2A45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1B-45B7-8F05-E7C18C1F2A4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1B-45B7-8F05-E7C18C1F2A45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1B-45B7-8F05-E7C18C1F2A45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1B-45B7-8F05-E7C18C1F2A45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1B-45B7-8F05-E7C18C1F2A45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1B-45B7-8F05-E7C18C1F2A45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1B-45B7-8F05-E7C18C1F2A4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ВСІ</c:v>
                </c:pt>
                <c:pt idx="1">
                  <c:v>КІНТО-Класичний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УНIВЕР.УА/Тарас Шевченко: Фонд Заощаджень</c:v>
                </c:pt>
                <c:pt idx="4">
                  <c:v>ТАСК Ресурс</c:v>
                </c:pt>
                <c:pt idx="5">
                  <c:v>Альтус-Депозит</c:v>
                </c:pt>
                <c:pt idx="6">
                  <c:v>Надбання</c:v>
                </c:pt>
                <c:pt idx="7">
                  <c:v>КІНТО-Казначейський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299.44362949544524</c:v>
                </c:pt>
                <c:pt idx="1">
                  <c:v>5.6265524583510915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-4.0425787665123281E-2</c:v>
                </c:pt>
                <c:pt idx="8">
                  <c:v>-0.23427153276359278</c:v>
                </c:pt>
                <c:pt idx="9">
                  <c:v>-2006.0765068418209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91B-45B7-8F05-E7C18C1F2A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725735183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4908691302581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91B-45B7-8F05-E7C18C1F2A4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416850843201410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91B-45B7-8F05-E7C18C1F2A4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5215769171091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91B-45B7-8F05-E7C18C1F2A4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157691710915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91B-45B7-8F05-E7C18C1F2A4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541655982046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91B-45B7-8F05-E7C18C1F2A4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593447752143880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91B-45B7-8F05-E7C18C1F2A4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607821919150825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91B-45B7-8F05-E7C18C1F2A4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77020132707371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91B-45B7-8F05-E7C18C1F2A4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5852339424256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91B-45B7-8F05-E7C18C1F2A4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3595108411609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91B-45B7-8F05-E7C18C1F2A45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C91B-45B7-8F05-E7C18C1F2A4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1B-45B7-8F05-E7C18C1F2A4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91B-45B7-8F05-E7C18C1F2A45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C91B-45B7-8F05-E7C18C1F2A4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C91B-45B7-8F05-E7C18C1F2A45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C91B-45B7-8F05-E7C18C1F2A4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1B-45B7-8F05-E7C18C1F2A45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91B-45B7-8F05-E7C18C1F2A45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91B-45B7-8F05-E7C18C1F2A45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C91B-45B7-8F05-E7C18C1F2A45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C91B-45B7-8F05-E7C18C1F2A45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C91B-45B7-8F05-E7C18C1F2A4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ВСІ</c:v>
                </c:pt>
                <c:pt idx="1">
                  <c:v>КІНТО-Класичний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УНIВЕР.УА/Тарас Шевченко: Фонд Заощаджень</c:v>
                </c:pt>
                <c:pt idx="4">
                  <c:v>ТАСК Ресурс</c:v>
                </c:pt>
                <c:pt idx="5">
                  <c:v>Альтус-Депозит</c:v>
                </c:pt>
                <c:pt idx="6">
                  <c:v>Надбання</c:v>
                </c:pt>
                <c:pt idx="7">
                  <c:v>КІНТО-Казначейський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0.12392663628627615</c:v>
                </c:pt>
                <c:pt idx="1">
                  <c:v>1.7071704816902075E-3</c:v>
                </c:pt>
                <c:pt idx="2">
                  <c:v>1.821056422644084E-2</c:v>
                </c:pt>
                <c:pt idx="3">
                  <c:v>1.636790873123942E-2</c:v>
                </c:pt>
                <c:pt idx="4">
                  <c:v>1.1411690375582513E-2</c:v>
                </c:pt>
                <c:pt idx="5">
                  <c:v>-8.1411687904051552E-3</c:v>
                </c:pt>
                <c:pt idx="6">
                  <c:v>-0.11595204938761269</c:v>
                </c:pt>
                <c:pt idx="7">
                  <c:v>2.7263291305010148E-2</c:v>
                </c:pt>
                <c:pt idx="8">
                  <c:v>-1.7902839794046676E-2</c:v>
                </c:pt>
                <c:pt idx="9">
                  <c:v>-1.3367727803591793E-2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C91B-45B7-8F05-E7C18C1F2A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25735183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400"/>
          <c:min val="-22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257351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518627559554485E-2"/>
          <c:y val="1.8162973903528026E-2"/>
          <c:w val="0.95601809730108578"/>
          <c:h val="0.944474642983457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D4-47BB-B3A8-A65B20DA65E5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D4-47BB-B3A8-A65B20DA65E5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D4-47BB-B3A8-A65B20DA65E5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3D4-47BB-B3A8-A65B20DA65E5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D4-47BB-B3A8-A65B20DA65E5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D4-47BB-B3A8-A65B20DA65E5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Надбання</c:v>
                </c:pt>
                <c:pt idx="1">
                  <c:v>КІНТО-Еквіті</c:v>
                </c:pt>
                <c:pt idx="2">
                  <c:v>ОТП Фонд Акцій</c:v>
                </c:pt>
                <c:pt idx="3">
                  <c:v>Софіївський</c:v>
                </c:pt>
                <c:pt idx="4">
                  <c:v>Альтус-Депозит</c:v>
                </c:pt>
                <c:pt idx="5">
                  <c:v>Альтус-Збалансований</c:v>
                </c:pt>
                <c:pt idx="6">
                  <c:v>УНІВЕР.УА/Ярослав Мудрий: Фонд Акцiй</c:v>
                </c:pt>
                <c:pt idx="7">
                  <c:v>КІНТО-Класичний</c:v>
                </c:pt>
                <c:pt idx="8">
                  <c:v>УНІВЕР.УА/Володимир Великий: Фонд Збалансований</c:v>
                </c:pt>
                <c:pt idx="9">
                  <c:v>ТАСК Ресурс</c:v>
                </c:pt>
                <c:pt idx="10">
                  <c:v>ВСІ</c:v>
                </c:pt>
                <c:pt idx="11">
                  <c:v>ОТП Класичний</c:v>
                </c:pt>
                <c:pt idx="12">
                  <c:v>УНIВЕР.УА/Тарас Шевченко: Фонд Заощаджень</c:v>
                </c:pt>
                <c:pt idx="13">
                  <c:v>УНIВЕР.УА/Михайло Грушевський: Фонд Державних Паперiв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Індекс ПФТС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-0.11595241108176568</c:v>
                </c:pt>
                <c:pt idx="1">
                  <c:v>-2.4804084864728848E-2</c:v>
                </c:pt>
                <c:pt idx="2">
                  <c:v>-2.1276595744630589E-2</c:v>
                </c:pt>
                <c:pt idx="3">
                  <c:v>-1.7216161104776639E-2</c:v>
                </c:pt>
                <c:pt idx="4">
                  <c:v>-8.141894584510978E-3</c:v>
                </c:pt>
                <c:pt idx="5">
                  <c:v>-3.4728051331016641E-3</c:v>
                </c:pt>
                <c:pt idx="6">
                  <c:v>1.1683792158210249E-3</c:v>
                </c:pt>
                <c:pt idx="7">
                  <c:v>1.4817048389506038E-3</c:v>
                </c:pt>
                <c:pt idx="8">
                  <c:v>1.008461320471099E-2</c:v>
                </c:pt>
                <c:pt idx="9">
                  <c:v>1.1411764415396375E-2</c:v>
                </c:pt>
                <c:pt idx="10">
                  <c:v>1.2240861934949665E-2</c:v>
                </c:pt>
                <c:pt idx="11">
                  <c:v>1.3535793791574324E-2</c:v>
                </c:pt>
                <c:pt idx="12">
                  <c:v>1.6367912395242712E-2</c:v>
                </c:pt>
                <c:pt idx="13">
                  <c:v>1.8210558970557678E-2</c:v>
                </c:pt>
                <c:pt idx="14">
                  <c:v>2.7263574162971205E-2</c:v>
                </c:pt>
                <c:pt idx="15">
                  <c:v>5.2732526388893199E-3</c:v>
                </c:pt>
                <c:pt idx="16">
                  <c:v>-8.4219487314971975E-2</c:v>
                </c:pt>
                <c:pt idx="17">
                  <c:v>0</c:v>
                </c:pt>
                <c:pt idx="18">
                  <c:v>3.0819406186839426E-3</c:v>
                </c:pt>
                <c:pt idx="19">
                  <c:v>1.1415905124760206E-2</c:v>
                </c:pt>
                <c:pt idx="20">
                  <c:v>1.3150684931506848E-2</c:v>
                </c:pt>
                <c:pt idx="21">
                  <c:v>6.755234495148521E-2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D4-47BB-B3A8-A65B20DA6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23834911"/>
        <c:axId val="1"/>
      </c:barChart>
      <c:catAx>
        <c:axId val="7238349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2383491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600811275708884E-2"/>
          <c:y val="0.34134477816150738"/>
          <c:w val="0.93042948480154475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B99-49FA-9674-41BBF002D14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B99-49FA-9674-41BBF002D1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3601064799367908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99-49FA-9674-41BBF002D14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B99-49FA-9674-41BBF002D14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761893821732925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9FA-9674-41BBF002D14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B99-49FA-9674-41BBF002D14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99-49FA-9674-41BBF002D14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B99-49FA-9674-41BBF002D14C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B99-49FA-9674-41BBF002D14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B99-49FA-9674-41BBF002D14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B99-49FA-9674-41BBF002D14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B99-49FA-9674-41BBF002D14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B99-49FA-9674-41BBF002D14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B99-49FA-9674-41BBF002D14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B99-49FA-9674-41BBF002D14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ВЧА'!$B$34:$B$34</c:f>
              <c:strCache>
                <c:ptCount val="1"/>
                <c:pt idx="0">
                  <c:v>Прінком-Фонд</c:v>
                </c:pt>
              </c:strCache>
            </c:strRef>
          </c:cat>
          <c:val>
            <c:numRef>
              <c:f>'І_динаміка ВЧА'!$C$34:$C$34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B99-49FA-9674-41BBF002D14C}"/>
            </c:ext>
          </c:extLst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4882056076874706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99-49FA-9674-41BBF002D1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5040793529052752"/>
                  <c:y val="0.229341022827262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99-49FA-9674-41BBF002D1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401216913563324"/>
                  <c:y val="0.221340754589102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99-49FA-9674-41BBF002D14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521632692364128"/>
                  <c:y val="0.22400751066848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99-49FA-9674-41BBF002D14C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B99-49FA-9674-41BBF002D14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482487067095041"/>
                  <c:y val="0.2266742667478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99-49FA-9674-41BBF002D14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99-49FA-9674-41BBF002D14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99-49FA-9674-41BBF002D14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99-49FA-9674-41BBF002D14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99-49FA-9674-41BBF002D14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99-49FA-9674-41BBF002D14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99-49FA-9674-41BBF002D14C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B99-49FA-9674-41BBF002D14C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B99-49FA-9674-41BBF002D14C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B99-49FA-9674-41BBF002D14C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B99-49FA-9674-41BBF002D14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ВЧА'!$B$34:$B$34</c:f>
              <c:strCache>
                <c:ptCount val="1"/>
                <c:pt idx="0">
                  <c:v>Прінком-Фонд</c:v>
                </c:pt>
              </c:strCache>
            </c:strRef>
          </c:cat>
          <c:val>
            <c:numRef>
              <c:f>'І_динаміка ВЧА'!$E$34:$E$34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B99-49FA-9674-41BBF002D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23825311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441566776212781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B99-49FA-9674-41BBF002D1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04073014813799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B99-49FA-9674-41BBF002D1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656115860312175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B99-49FA-9674-41BBF002D14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20155917050301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B99-49FA-9674-41BBF002D14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2.66675607938677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B99-49FA-9674-41BBF002D14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362388192868024"/>
                  <c:y val="4.0001341190801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99-49FA-9674-41BBF002D14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B99-49FA-9674-41BBF002D14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B99-49FA-9674-41BBF002D14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B99-49FA-9674-41BBF002D14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99-49FA-9674-41BBF002D14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B99-49FA-9674-41BBF002D14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99-49FA-9674-41BBF002D14C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B99-49FA-9674-41BBF002D14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B99-49FA-9674-41BBF002D14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9B99-49FA-9674-41BBF002D1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ВЧА'!$D$34:$D$34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9B99-49FA-9674-41BBF002D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2382531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23825311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96034732741286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173030683021882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2592982593364641"/>
          <c:w val="0.92896248455690922"/>
          <c:h val="0.8308899299347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63-4C13-A574-DD89E38D88A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963-4C13-A574-DD89E38D88A9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63-4C13-A574-DD89E38D88A9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963-4C13-A574-DD89E38D88A9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63-4C13-A574-DD89E38D88A9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963-4C13-A574-DD89E38D88A9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63-4C13-A574-DD89E38D88A9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963-4C13-A574-DD89E38D88A9}"/>
              </c:ext>
            </c:extLst>
          </c:dPt>
          <c:cat>
            <c:strRef>
              <c:f>'І_діаграма(дох)'!$A$2:$A$10</c:f>
              <c:strCache>
                <c:ptCount val="9"/>
                <c:pt idx="0">
                  <c:v>Прінком-Фонд</c:v>
                </c:pt>
                <c:pt idx="1">
                  <c:v>Прiнком-Збалансований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-8.4219487314971975E-2</c:v>
                </c:pt>
                <c:pt idx="4">
                  <c:v>0</c:v>
                </c:pt>
                <c:pt idx="5">
                  <c:v>3.0819406186839426E-3</c:v>
                </c:pt>
                <c:pt idx="6">
                  <c:v>1.1415905124760206E-2</c:v>
                </c:pt>
                <c:pt idx="7">
                  <c:v>1.3150684931506848E-2</c:v>
                </c:pt>
                <c:pt idx="8">
                  <c:v>6.755234495148521E-2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63-4C13-A574-DD89E38D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23824831"/>
        <c:axId val="1"/>
      </c:barChart>
      <c:catAx>
        <c:axId val="7238248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238248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70099211675769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40457783030417E-2"/>
          <c:y val="0.32841310088411774"/>
          <c:w val="0.92890495551328589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7710362474947028"/>
                  <c:y val="0.3165783945459513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6-4279-81D0-4EE179D19921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3F6-4279-81D0-4EE179D199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2232389467391"/>
                  <c:y val="0.289950305285076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6-4279-81D0-4EE179D199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52857974876"/>
                  <c:y val="0.535520461802029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6-4279-81D0-4EE179D1992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3F6-4279-81D0-4EE179D1992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50591112937112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6-4279-81D0-4EE179D1992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1946211692094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6-4279-81D0-4EE179D1992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917898144717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6-4279-81D0-4EE179D19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7537704916892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F6-4279-81D0-4EE179D19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5762844954801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6-4279-81D0-4EE179D1992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5648525959759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F6-4279-81D0-4EE179D1992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757598026532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F6-4279-81D0-4EE179D1992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7385110573418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6-4279-81D0-4EE179D1992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9446148310805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6-4279-81D0-4EE179D1992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F6-4279-81D0-4EE179D1992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6-4279-81D0-4EE179D199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КІНТО-Голд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280.11413000000033</c:v>
                </c:pt>
                <c:pt idx="1">
                  <c:v>-226.22404000000003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3F6-4279-81D0-4EE179D19921}"/>
            </c:ext>
          </c:extLst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3F6-4279-81D0-4EE179D1992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3F6-4279-81D0-4EE179D1992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03F6-4279-81D0-4EE179D1992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03F6-4279-81D0-4EE179D1992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03F6-4279-81D0-4EE179D1992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3F6-4279-81D0-4EE179D1992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03F6-4279-81D0-4EE179D1992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3F6-4279-81D0-4EE179D19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2709436934581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F6-4279-81D0-4EE179D19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980862325784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F6-4279-81D0-4EE179D1992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3F6-4279-81D0-4EE179D1992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3F6-4279-81D0-4EE179D1992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3F6-4279-81D0-4EE179D1992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3F6-4279-81D0-4EE179D1992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3F6-4279-81D0-4EE179D1992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3F6-4279-81D0-4EE179D1992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F6-4279-81D0-4EE179D1992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КІНТО-Голд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03F6-4279-81D0-4EE179D199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62577663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672232642992516"/>
                  <c:y val="0.387586632574949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3F6-4279-81D0-4EE179D199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975228511227519"/>
                  <c:y val="0.715999733459067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3F6-4279-81D0-4EE179D199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21049149492652"/>
                  <c:y val="0.576941933985612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3F6-4279-81D0-4EE179D19921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03F6-4279-81D0-4EE179D19921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03F6-4279-81D0-4EE179D19921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03F6-4279-81D0-4EE179D19921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03F6-4279-81D0-4EE179D1992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746140774516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3F6-4279-81D0-4EE179D19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3F6-4279-81D0-4EE179D19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828191924772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3F6-4279-81D0-4EE179D1992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90285924250166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3F6-4279-81D0-4EE179D1992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5591239699678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F6-4279-81D0-4EE179D1992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4274416293128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F6-4279-81D0-4EE179D1992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408354660122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F6-4279-81D0-4EE179D1992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4026260341131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3F6-4279-81D0-4EE179D1992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71774352911839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F6-4279-81D0-4EE179D1992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4923322540572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F6-4279-81D0-4EE179D199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6.9336786423202498E-2</c:v>
                </c:pt>
                <c:pt idx="1">
                  <c:v>-6.2276894950392306E-2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03F6-4279-81D0-4EE179D199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2577663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625776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8244150949557"/>
          <c:y val="0.86097488610160589"/>
          <c:w val="0.43884713441937018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9.389958368739263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582300249222E-2"/>
          <c:y val="0.17840920900604601"/>
          <c:w val="0.96506525011337485"/>
          <c:h val="0.766846600113706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616-41D7-8280-E087CFF14442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616-41D7-8280-E087CFF14442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616-41D7-8280-E087CFF14442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16-41D7-8280-E087CFF14442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616-41D7-8280-E087CFF14442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16-41D7-8280-E087CFF14442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616-41D7-8280-E087CFF14442}"/>
              </c:ext>
            </c:extLst>
          </c:dPt>
          <c:cat>
            <c:strRef>
              <c:f>'З_діаграма(дох)'!$A$2:$A$10</c:f>
              <c:strCache>
                <c:ptCount val="9"/>
                <c:pt idx="0">
                  <c:v>Індекс Української Біржі</c:v>
                </c:pt>
                <c:pt idx="1">
                  <c:v>КІНТО-Голд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-6.2276772583261142E-2</c:v>
                </c:pt>
                <c:pt idx="1">
                  <c:v>6.9335165779075725E-2</c:v>
                </c:pt>
                <c:pt idx="2">
                  <c:v>3.5291965979072915E-3</c:v>
                </c:pt>
                <c:pt idx="3">
                  <c:v>-8.4219487314971975E-2</c:v>
                </c:pt>
                <c:pt idx="4">
                  <c:v>0</c:v>
                </c:pt>
                <c:pt idx="5">
                  <c:v>3.0819406186839426E-3</c:v>
                </c:pt>
                <c:pt idx="6">
                  <c:v>1.1415905124760206E-2</c:v>
                </c:pt>
                <c:pt idx="7">
                  <c:v>1.3150684931506848E-2</c:v>
                </c:pt>
                <c:pt idx="8">
                  <c:v>6.755234495148521E-2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16-41D7-8280-E087CFF14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23839231"/>
        <c:axId val="1"/>
      </c:barChart>
      <c:catAx>
        <c:axId val="7238392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238392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B1569003-92C2-8762-FCBA-62AB79F07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F235DDBA-C49C-79CF-EF1A-94C72009D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3B59B466-43D5-8418-6A5C-23DDFE933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CA89B414-5D5B-E859-ECEB-D9F9DCC84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52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0EB82DE6-3218-691D-AB43-079FC2720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45E252E7-2A86-24A1-3FD0-070A24042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CB4B6284-3AF7-B7C8-234F-DCAF2AAD3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17643631-74C3-21C8-CB6C-ED04CE8AC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DADBAB32-FFDD-B991-4B87-D53BA7E66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83</v>
      </c>
      <c r="B1" s="71"/>
      <c r="C1" s="71"/>
      <c r="D1" s="72"/>
      <c r="E1" s="72"/>
      <c r="F1" s="72"/>
    </row>
    <row r="2" spans="1:14" ht="15.75" thickBot="1" x14ac:dyDescent="0.25">
      <c r="A2" s="25" t="s">
        <v>50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5" t="s">
        <v>103</v>
      </c>
      <c r="B3" s="86">
        <v>0</v>
      </c>
      <c r="C3" s="86">
        <v>-9.0391444821232958E-2</v>
      </c>
      <c r="D3" s="86">
        <v>1.9391980745784743E-3</v>
      </c>
      <c r="E3" s="86" t="s">
        <v>19</v>
      </c>
      <c r="F3" s="86">
        <v>6.1348496774585315E-2</v>
      </c>
      <c r="G3" s="58"/>
      <c r="H3" s="58"/>
      <c r="I3" s="2"/>
      <c r="J3" s="2"/>
      <c r="K3" s="2"/>
      <c r="L3" s="2"/>
    </row>
    <row r="4" spans="1:14" ht="14.25" x14ac:dyDescent="0.2">
      <c r="A4" s="85" t="s">
        <v>105</v>
      </c>
      <c r="B4" s="86">
        <v>0</v>
      </c>
      <c r="C4" s="86">
        <v>-8.4219487314971975E-2</v>
      </c>
      <c r="D4" s="86">
        <v>-5.2732526388893216E-3</v>
      </c>
      <c r="E4" s="86" t="s">
        <v>19</v>
      </c>
      <c r="F4" s="86">
        <v>3.5291965979072915E-3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111</v>
      </c>
      <c r="B5" s="77">
        <v>0</v>
      </c>
      <c r="C5" s="77">
        <v>-0.25974503627508561</v>
      </c>
      <c r="D5" s="77">
        <v>3.664978203247678E-3</v>
      </c>
      <c r="E5" s="77" t="s">
        <v>19</v>
      </c>
      <c r="F5" s="77">
        <v>6.7929965527757374E-2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73</v>
      </c>
      <c r="B26" s="18" t="s">
        <v>78</v>
      </c>
      <c r="C26" s="18" t="s">
        <v>60</v>
      </c>
      <c r="D26" s="74"/>
      <c r="E26" s="70"/>
      <c r="F26" s="70"/>
    </row>
    <row r="27" spans="1:6" ht="14.25" x14ac:dyDescent="0.2">
      <c r="A27" s="27" t="s">
        <v>1</v>
      </c>
      <c r="B27" s="28">
        <v>-8.4219487314971975E-2</v>
      </c>
      <c r="C27" s="65">
        <v>-0.25974503627508561</v>
      </c>
      <c r="D27" s="74"/>
      <c r="E27" s="70"/>
      <c r="F27" s="70"/>
    </row>
    <row r="28" spans="1:6" ht="14.25" x14ac:dyDescent="0.2">
      <c r="A28" s="27" t="s">
        <v>107</v>
      </c>
      <c r="B28" s="28">
        <v>-5.0027168335913808E-2</v>
      </c>
      <c r="C28" s="65">
        <v>3.3531849950940718E-3</v>
      </c>
      <c r="D28" s="74"/>
      <c r="E28" s="70"/>
      <c r="F28" s="70"/>
    </row>
    <row r="29" spans="1:6" ht="14.25" x14ac:dyDescent="0.2">
      <c r="A29" s="27" t="s">
        <v>8</v>
      </c>
      <c r="B29" s="28">
        <v>-4.8645212814445782E-2</v>
      </c>
      <c r="C29" s="65">
        <v>0.14766509971710051</v>
      </c>
      <c r="D29" s="74"/>
      <c r="E29" s="70"/>
      <c r="F29" s="70"/>
    </row>
    <row r="30" spans="1:6" ht="14.25" x14ac:dyDescent="0.2">
      <c r="A30" s="27" t="s">
        <v>10</v>
      </c>
      <c r="B30" s="28">
        <v>-4.1615042774082567E-2</v>
      </c>
      <c r="C30" s="65">
        <v>5.5737835520343504E-2</v>
      </c>
      <c r="D30" s="74"/>
      <c r="E30" s="70"/>
      <c r="F30" s="70"/>
    </row>
    <row r="31" spans="1:6" ht="14.25" x14ac:dyDescent="0.2">
      <c r="A31" s="27" t="s">
        <v>9</v>
      </c>
      <c r="B31" s="28">
        <v>-3.0299867676013559E-2</v>
      </c>
      <c r="C31" s="65">
        <v>7.0472502990751806E-2</v>
      </c>
      <c r="D31" s="74"/>
      <c r="E31" s="70"/>
      <c r="F31" s="70"/>
    </row>
    <row r="32" spans="1:6" ht="14.25" x14ac:dyDescent="0.2">
      <c r="A32" s="27" t="s">
        <v>5</v>
      </c>
      <c r="B32" s="28">
        <v>-2.6917513322877284E-2</v>
      </c>
      <c r="C32" s="65">
        <v>5.8562834242322115E-2</v>
      </c>
      <c r="D32" s="74"/>
      <c r="E32" s="70"/>
      <c r="F32" s="70"/>
    </row>
    <row r="33" spans="1:6" ht="14.25" x14ac:dyDescent="0.2">
      <c r="A33" s="27" t="s">
        <v>0</v>
      </c>
      <c r="B33" s="28">
        <v>0</v>
      </c>
      <c r="C33" s="65">
        <v>0</v>
      </c>
      <c r="D33" s="74"/>
      <c r="E33" s="70"/>
      <c r="F33" s="70"/>
    </row>
    <row r="34" spans="1:6" ht="14.25" x14ac:dyDescent="0.2">
      <c r="A34" s="27" t="s">
        <v>112</v>
      </c>
      <c r="B34" s="28">
        <v>1.6518544364852783E-2</v>
      </c>
      <c r="C34" s="65">
        <v>5.6893115207491407E-2</v>
      </c>
      <c r="D34" s="74"/>
      <c r="E34" s="70"/>
      <c r="F34" s="70"/>
    </row>
    <row r="35" spans="1:6" ht="28.5" x14ac:dyDescent="0.2">
      <c r="A35" s="27" t="s">
        <v>106</v>
      </c>
      <c r="B35" s="28">
        <v>2.0929444917581197E-2</v>
      </c>
      <c r="C35" s="65">
        <v>4.3661531531834497E-2</v>
      </c>
      <c r="D35" s="74"/>
      <c r="E35" s="70"/>
      <c r="F35" s="70"/>
    </row>
    <row r="36" spans="1:6" ht="14.25" x14ac:dyDescent="0.2">
      <c r="A36" s="27" t="s">
        <v>6</v>
      </c>
      <c r="B36" s="28">
        <v>2.408137192522708E-2</v>
      </c>
      <c r="C36" s="65">
        <v>5.3132968846175688E-2</v>
      </c>
      <c r="D36" s="74"/>
      <c r="E36" s="70"/>
      <c r="F36" s="70"/>
    </row>
    <row r="37" spans="1:6" ht="15" thickBot="1" x14ac:dyDescent="0.25">
      <c r="A37" s="75" t="s">
        <v>7</v>
      </c>
      <c r="B37" s="76">
        <v>7.3851579852273863E-2</v>
      </c>
      <c r="C37" s="77">
        <v>4.1979446707091306E-2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4" width="12.7109375" style="31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88" t="s">
        <v>100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ht="30.75" thickBot="1" x14ac:dyDescent="0.25">
      <c r="A2" s="15" t="s">
        <v>35</v>
      </c>
      <c r="B2" s="48" t="s">
        <v>21</v>
      </c>
      <c r="C2" s="18" t="s">
        <v>31</v>
      </c>
      <c r="D2" s="18" t="s">
        <v>32</v>
      </c>
      <c r="E2" s="17" t="s">
        <v>36</v>
      </c>
      <c r="F2" s="17" t="s">
        <v>55</v>
      </c>
      <c r="G2" s="17" t="s">
        <v>56</v>
      </c>
      <c r="H2" s="18" t="s">
        <v>57</v>
      </c>
      <c r="I2" s="18" t="s">
        <v>14</v>
      </c>
      <c r="J2" s="18" t="s">
        <v>15</v>
      </c>
    </row>
    <row r="3" spans="1:11" ht="14.25" customHeight="1" x14ac:dyDescent="0.2">
      <c r="A3" s="21">
        <v>1</v>
      </c>
      <c r="B3" s="81" t="s">
        <v>109</v>
      </c>
      <c r="C3" s="108" t="s">
        <v>34</v>
      </c>
      <c r="D3" s="109" t="s">
        <v>110</v>
      </c>
      <c r="E3" s="82">
        <v>4320020.57</v>
      </c>
      <c r="F3" s="83">
        <v>173506</v>
      </c>
      <c r="G3" s="82">
        <v>24.898399999999999</v>
      </c>
      <c r="H3" s="52">
        <v>10</v>
      </c>
      <c r="I3" s="81" t="s">
        <v>108</v>
      </c>
      <c r="J3" s="84" t="s">
        <v>65</v>
      </c>
      <c r="K3" s="49"/>
    </row>
    <row r="4" spans="1:11" ht="14.25" customHeight="1" x14ac:dyDescent="0.2">
      <c r="A4" s="142">
        <v>2</v>
      </c>
      <c r="B4" s="166" t="s">
        <v>72</v>
      </c>
      <c r="C4" s="167" t="s">
        <v>34</v>
      </c>
      <c r="D4" s="168" t="s">
        <v>33</v>
      </c>
      <c r="E4" s="169">
        <v>3406327.65</v>
      </c>
      <c r="F4" s="170">
        <v>152637</v>
      </c>
      <c r="G4" s="169">
        <v>22.316500000000001</v>
      </c>
      <c r="H4" s="171">
        <v>100</v>
      </c>
      <c r="I4" s="172" t="s">
        <v>84</v>
      </c>
      <c r="J4" s="173" t="s">
        <v>65</v>
      </c>
      <c r="K4" s="49"/>
    </row>
    <row r="5" spans="1:11" ht="15.75" thickBot="1" x14ac:dyDescent="0.25">
      <c r="A5" s="189" t="s">
        <v>42</v>
      </c>
      <c r="B5" s="190"/>
      <c r="C5" s="110" t="s">
        <v>43</v>
      </c>
      <c r="D5" s="110" t="s">
        <v>43</v>
      </c>
      <c r="E5" s="96">
        <f>SUM(E3:E3)</f>
        <v>4320020.57</v>
      </c>
      <c r="F5" s="97">
        <f>SUM(F3:F3)</f>
        <v>173506</v>
      </c>
      <c r="G5" s="110" t="s">
        <v>43</v>
      </c>
      <c r="H5" s="110" t="s">
        <v>43</v>
      </c>
      <c r="I5" s="110" t="s">
        <v>43</v>
      </c>
      <c r="J5" s="110" t="s">
        <v>43</v>
      </c>
    </row>
    <row r="6" spans="1:11" ht="15" thickBot="1" x14ac:dyDescent="0.25">
      <c r="A6" s="206"/>
      <c r="B6" s="206"/>
      <c r="C6" s="206"/>
      <c r="D6" s="206"/>
      <c r="E6" s="206"/>
      <c r="F6" s="206"/>
      <c r="G6" s="206"/>
      <c r="H6" s="206"/>
      <c r="I6" s="160"/>
      <c r="J6" s="160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85" workbookViewId="0">
      <selection activeCell="E6" sqref="E6"/>
    </sheetView>
  </sheetViews>
  <sheetFormatPr defaultRowHeight="14.25" x14ac:dyDescent="0.2"/>
  <cols>
    <col min="1" max="1" width="4.42578125" style="31" customWidth="1"/>
    <col min="2" max="2" width="46.7109375" style="3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204" t="s">
        <v>101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s="22" customFormat="1" ht="15.75" customHeight="1" thickBot="1" x14ac:dyDescent="0.25">
      <c r="A2" s="195" t="s">
        <v>35</v>
      </c>
      <c r="B2" s="100"/>
      <c r="C2" s="101"/>
      <c r="D2" s="102"/>
      <c r="E2" s="197" t="s">
        <v>59</v>
      </c>
      <c r="F2" s="197"/>
      <c r="G2" s="197"/>
      <c r="H2" s="197"/>
      <c r="I2" s="197"/>
      <c r="J2" s="197"/>
      <c r="K2" s="197"/>
    </row>
    <row r="3" spans="1:11" s="22" customFormat="1" ht="60.75" thickBot="1" x14ac:dyDescent="0.25">
      <c r="A3" s="196"/>
      <c r="B3" s="103" t="s">
        <v>21</v>
      </c>
      <c r="C3" s="26" t="s">
        <v>11</v>
      </c>
      <c r="D3" s="26" t="s">
        <v>12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s="22" customFormat="1" collapsed="1" x14ac:dyDescent="0.2">
      <c r="A4" s="21">
        <v>1</v>
      </c>
      <c r="B4" s="27" t="s">
        <v>72</v>
      </c>
      <c r="C4" s="104">
        <v>40555</v>
      </c>
      <c r="D4" s="104">
        <v>40626</v>
      </c>
      <c r="E4" s="98">
        <v>-6.2276772583261142E-2</v>
      </c>
      <c r="F4" s="98">
        <v>-8.6609693606083615E-2</v>
      </c>
      <c r="G4" s="98">
        <v>3.2549854254384059E-2</v>
      </c>
      <c r="H4" s="98">
        <v>0.10546677630601264</v>
      </c>
      <c r="I4" s="98">
        <v>-4.2957861241433748E-2</v>
      </c>
      <c r="J4" s="105">
        <v>-0.77683499999999994</v>
      </c>
      <c r="K4" s="118">
        <v>-0.10808482694882027</v>
      </c>
    </row>
    <row r="5" spans="1:11" s="22" customFormat="1" x14ac:dyDescent="0.2">
      <c r="A5" s="161">
        <v>2</v>
      </c>
      <c r="B5" s="174" t="s">
        <v>109</v>
      </c>
      <c r="C5" s="175">
        <v>41848</v>
      </c>
      <c r="D5" s="175">
        <v>42032</v>
      </c>
      <c r="E5" s="176">
        <v>6.9335165779075725E-2</v>
      </c>
      <c r="F5" s="176">
        <v>0.20780417762168568</v>
      </c>
      <c r="G5" s="176">
        <v>0.28117072568320611</v>
      </c>
      <c r="H5" s="176">
        <v>0.26655272046555156</v>
      </c>
      <c r="I5" s="176">
        <v>0.1788177922969485</v>
      </c>
      <c r="J5" s="177">
        <v>1.4898400000000001</v>
      </c>
      <c r="K5" s="178">
        <v>0.10352411234555547</v>
      </c>
    </row>
    <row r="6" spans="1:11" s="22" customFormat="1" ht="15.75" collapsed="1" thickBot="1" x14ac:dyDescent="0.25">
      <c r="A6" s="161"/>
      <c r="B6" s="162" t="s">
        <v>92</v>
      </c>
      <c r="C6" s="163" t="s">
        <v>43</v>
      </c>
      <c r="D6" s="163" t="s">
        <v>43</v>
      </c>
      <c r="E6" s="164">
        <f>AVERAGE(E4:E5)</f>
        <v>3.5291965979072915E-3</v>
      </c>
      <c r="F6" s="164">
        <f>AVERAGE(F4:F5)</f>
        <v>6.0597242007801033E-2</v>
      </c>
      <c r="G6" s="164">
        <f>AVERAGE(G4:G5)</f>
        <v>0.15686028996879509</v>
      </c>
      <c r="H6" s="164" t="s">
        <v>19</v>
      </c>
      <c r="I6" s="164">
        <f>AVERAGE(I4:I5)</f>
        <v>6.7929965527757374E-2</v>
      </c>
      <c r="J6" s="163" t="s">
        <v>43</v>
      </c>
      <c r="K6" s="164">
        <f>AVERAGE(K4:K5)</f>
        <v>-2.2803573016323964E-3</v>
      </c>
    </row>
    <row r="7" spans="1:11" s="22" customFormat="1" hidden="1" x14ac:dyDescent="0.2">
      <c r="A7" s="209" t="s">
        <v>81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s="22" customFormat="1" ht="15" hidden="1" thickBot="1" x14ac:dyDescent="0.25">
      <c r="A8" s="208" t="s">
        <v>82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</row>
    <row r="9" spans="1:11" s="22" customFormat="1" ht="15.75" hidden="1" customHeight="1" x14ac:dyDescent="0.2">
      <c r="C9" s="64"/>
      <c r="D9" s="64"/>
    </row>
    <row r="10" spans="1:11" ht="15" thickBot="1" x14ac:dyDescent="0.25">
      <c r="A10" s="207"/>
      <c r="B10" s="207"/>
      <c r="C10" s="207"/>
      <c r="D10" s="207"/>
      <c r="E10" s="207"/>
      <c r="F10" s="207"/>
      <c r="G10" s="207"/>
      <c r="H10" s="207"/>
      <c r="I10" s="165"/>
      <c r="J10" s="165"/>
      <c r="K10" s="165"/>
    </row>
    <row r="11" spans="1:11" x14ac:dyDescent="0.2">
      <c r="B11" s="29"/>
      <c r="C11" s="106"/>
      <c r="E11" s="106"/>
    </row>
    <row r="12" spans="1:11" x14ac:dyDescent="0.2">
      <c r="E12" s="106"/>
      <c r="F12" s="106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7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200" t="s">
        <v>102</v>
      </c>
      <c r="B1" s="200"/>
      <c r="C1" s="200"/>
      <c r="D1" s="200"/>
      <c r="E1" s="200"/>
      <c r="F1" s="200"/>
      <c r="G1" s="200"/>
    </row>
    <row r="2" spans="1:8" s="29" customFormat="1" ht="15.75" customHeight="1" thickBot="1" x14ac:dyDescent="0.25">
      <c r="A2" s="213" t="s">
        <v>35</v>
      </c>
      <c r="B2" s="88"/>
      <c r="C2" s="201" t="s">
        <v>22</v>
      </c>
      <c r="D2" s="210"/>
      <c r="E2" s="211" t="s">
        <v>58</v>
      </c>
      <c r="F2" s="212"/>
      <c r="G2" s="89"/>
    </row>
    <row r="3" spans="1:8" s="29" customFormat="1" ht="45.75" thickBot="1" x14ac:dyDescent="0.25">
      <c r="A3" s="196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8" s="29" customFormat="1" x14ac:dyDescent="0.2">
      <c r="A4" s="21">
        <v>1</v>
      </c>
      <c r="B4" s="37" t="s">
        <v>109</v>
      </c>
      <c r="C4" s="38">
        <v>280.11413000000033</v>
      </c>
      <c r="D4" s="98">
        <v>6.9336786423202498E-2</v>
      </c>
      <c r="E4" s="39">
        <v>0</v>
      </c>
      <c r="F4" s="98">
        <v>0</v>
      </c>
      <c r="G4" s="40">
        <v>0</v>
      </c>
    </row>
    <row r="5" spans="1:8" s="29" customFormat="1" x14ac:dyDescent="0.2">
      <c r="A5" s="142">
        <v>2</v>
      </c>
      <c r="B5" s="179" t="s">
        <v>72</v>
      </c>
      <c r="C5" s="153">
        <v>-226.22404000000003</v>
      </c>
      <c r="D5" s="180">
        <v>-6.2276894950392306E-2</v>
      </c>
      <c r="E5" s="181">
        <v>0</v>
      </c>
      <c r="F5" s="180">
        <v>0</v>
      </c>
      <c r="G5" s="41">
        <v>0</v>
      </c>
    </row>
    <row r="6" spans="1:8" s="29" customFormat="1" ht="15.75" thickBot="1" x14ac:dyDescent="0.25">
      <c r="A6" s="113"/>
      <c r="B6" s="90" t="s">
        <v>42</v>
      </c>
      <c r="C6" s="91">
        <v>53.890090000000299</v>
      </c>
      <c r="D6" s="95">
        <v>1.3339440108420012E-2</v>
      </c>
      <c r="E6" s="92">
        <v>0</v>
      </c>
      <c r="F6" s="95">
        <v>0</v>
      </c>
      <c r="G6" s="114">
        <v>0</v>
      </c>
    </row>
    <row r="7" spans="1:8" s="29" customFormat="1" ht="15" customHeight="1" thickBot="1" x14ac:dyDescent="0.25">
      <c r="A7" s="191"/>
      <c r="B7" s="191"/>
      <c r="C7" s="191"/>
      <c r="D7" s="191"/>
      <c r="E7" s="191"/>
      <c r="F7" s="191"/>
      <c r="G7" s="191"/>
      <c r="H7" s="7"/>
    </row>
    <row r="8" spans="1:8" s="29" customFormat="1" x14ac:dyDescent="0.2">
      <c r="D8" s="6"/>
    </row>
    <row r="9" spans="1:8" s="29" customFormat="1" x14ac:dyDescent="0.2">
      <c r="D9" s="6"/>
    </row>
    <row r="10" spans="1:8" s="29" customFormat="1" x14ac:dyDescent="0.2">
      <c r="D10" s="6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ht="15" thickBot="1" x14ac:dyDescent="0.25">
      <c r="B28" s="79"/>
      <c r="C28" s="79"/>
      <c r="D28" s="80"/>
      <c r="E28" s="79"/>
    </row>
    <row r="29" spans="2:5" s="29" customFormat="1" x14ac:dyDescent="0.2"/>
    <row r="30" spans="2:5" s="29" customFormat="1" x14ac:dyDescent="0.2"/>
    <row r="31" spans="2:5" s="29" customFormat="1" x14ac:dyDescent="0.2"/>
    <row r="32" spans="2:5" s="29" customFormat="1" x14ac:dyDescent="0.2"/>
    <row r="33" spans="2:6" s="29" customFormat="1" x14ac:dyDescent="0.2"/>
    <row r="34" spans="2:6" s="29" customFormat="1" ht="30.75" thickBot="1" x14ac:dyDescent="0.25">
      <c r="B34" s="47" t="s">
        <v>21</v>
      </c>
      <c r="C34" s="35" t="s">
        <v>48</v>
      </c>
      <c r="D34" s="35" t="s">
        <v>49</v>
      </c>
      <c r="E34" s="36" t="s">
        <v>46</v>
      </c>
    </row>
    <row r="35" spans="2:6" s="29" customFormat="1" x14ac:dyDescent="0.2">
      <c r="B35" s="37" t="str">
        <f t="shared" ref="B35:D36" si="0">B4</f>
        <v>КІНТО-Голд</v>
      </c>
      <c r="C35" s="38">
        <f t="shared" si="0"/>
        <v>280.11413000000033</v>
      </c>
      <c r="D35" s="151">
        <f t="shared" si="0"/>
        <v>6.9336786423202498E-2</v>
      </c>
      <c r="E35" s="40">
        <f>G4</f>
        <v>0</v>
      </c>
    </row>
    <row r="36" spans="2:6" x14ac:dyDescent="0.2">
      <c r="B36" s="37" t="str">
        <f t="shared" si="0"/>
        <v>Індекс Української Біржі</v>
      </c>
      <c r="C36" s="38">
        <f t="shared" si="0"/>
        <v>-226.22404000000003</v>
      </c>
      <c r="D36" s="151">
        <f t="shared" si="0"/>
        <v>-6.2276894950392306E-2</v>
      </c>
      <c r="E36" s="40" t="e">
        <f>#REF!</f>
        <v>#REF!</v>
      </c>
      <c r="F36" s="19"/>
    </row>
    <row r="37" spans="2:6" x14ac:dyDescent="0.2">
      <c r="B37" s="152"/>
      <c r="C37" s="153"/>
      <c r="D37" s="154"/>
      <c r="E37" s="155"/>
      <c r="F37" s="19"/>
    </row>
    <row r="38" spans="2:6" x14ac:dyDescent="0.2">
      <c r="B38" s="29"/>
      <c r="C38" s="156"/>
      <c r="D38" s="6"/>
      <c r="F38" s="19"/>
    </row>
    <row r="39" spans="2:6" x14ac:dyDescent="0.2">
      <c r="B39" s="29"/>
      <c r="C39" s="29"/>
      <c r="D39" s="6"/>
      <c r="F39" s="19"/>
    </row>
    <row r="40" spans="2:6" x14ac:dyDescent="0.2">
      <c r="B40" s="29"/>
      <c r="C40" s="29"/>
      <c r="D40" s="6"/>
      <c r="F40" s="19"/>
    </row>
    <row r="41" spans="2:6" x14ac:dyDescent="0.2">
      <c r="B41" s="29"/>
      <c r="C41" s="29"/>
      <c r="D41" s="6"/>
      <c r="F41" s="19"/>
    </row>
    <row r="42" spans="2:6" x14ac:dyDescent="0.2">
      <c r="B42" s="29"/>
      <c r="C42" s="29"/>
      <c r="D42" s="6"/>
      <c r="F42" s="19"/>
    </row>
    <row r="43" spans="2:6" x14ac:dyDescent="0.2">
      <c r="B43" s="29"/>
      <c r="C43" s="29"/>
      <c r="D43" s="6"/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</row>
    <row r="46" spans="2:6" x14ac:dyDescent="0.2">
      <c r="B46" s="29"/>
      <c r="C46" s="29"/>
      <c r="D46" s="6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zoomScale="85" workbookViewId="0">
      <selection activeCell="B2" sqref="B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75</v>
      </c>
      <c r="C1" s="10"/>
      <c r="D1" s="10"/>
    </row>
    <row r="2" spans="1:4" ht="14.25" x14ac:dyDescent="0.2">
      <c r="A2" s="27" t="s">
        <v>72</v>
      </c>
      <c r="B2" s="135">
        <v>-6.2276772583261142E-2</v>
      </c>
      <c r="C2" s="10"/>
      <c r="D2" s="10"/>
    </row>
    <row r="3" spans="1:4" ht="14.25" x14ac:dyDescent="0.2">
      <c r="A3" s="27" t="s">
        <v>109</v>
      </c>
      <c r="B3" s="136">
        <v>6.9335165779075725E-2</v>
      </c>
      <c r="C3" s="10"/>
      <c r="D3" s="10"/>
    </row>
    <row r="4" spans="1:4" ht="14.25" x14ac:dyDescent="0.2">
      <c r="A4" s="27" t="s">
        <v>26</v>
      </c>
      <c r="B4" s="136">
        <v>3.5291965979072915E-3</v>
      </c>
      <c r="C4" s="10"/>
      <c r="D4" s="10"/>
    </row>
    <row r="5" spans="1:4" ht="14.25" x14ac:dyDescent="0.2">
      <c r="A5" s="27" t="s">
        <v>1</v>
      </c>
      <c r="B5" s="136">
        <v>-8.4219487314971975E-2</v>
      </c>
      <c r="C5" s="10"/>
      <c r="D5" s="10"/>
    </row>
    <row r="6" spans="1:4" ht="14.25" x14ac:dyDescent="0.2">
      <c r="A6" s="27" t="s">
        <v>0</v>
      </c>
      <c r="B6" s="136">
        <v>0</v>
      </c>
      <c r="C6" s="10"/>
      <c r="D6" s="10"/>
    </row>
    <row r="7" spans="1:4" ht="14.25" x14ac:dyDescent="0.2">
      <c r="A7" s="27" t="s">
        <v>27</v>
      </c>
      <c r="B7" s="136">
        <v>3.0819406186839426E-3</v>
      </c>
      <c r="C7" s="10"/>
      <c r="D7" s="10"/>
    </row>
    <row r="8" spans="1:4" ht="14.25" x14ac:dyDescent="0.2">
      <c r="A8" s="27" t="s">
        <v>28</v>
      </c>
      <c r="B8" s="136">
        <v>1.1415905124760206E-2</v>
      </c>
      <c r="C8" s="10"/>
      <c r="D8" s="10"/>
    </row>
    <row r="9" spans="1:4" ht="14.25" x14ac:dyDescent="0.2">
      <c r="A9" s="27" t="s">
        <v>29</v>
      </c>
      <c r="B9" s="136">
        <v>1.3150684931506848E-2</v>
      </c>
      <c r="C9" s="10"/>
      <c r="D9" s="10"/>
    </row>
    <row r="10" spans="1:4" ht="15" thickBot="1" x14ac:dyDescent="0.25">
      <c r="A10" s="75" t="s">
        <v>93</v>
      </c>
      <c r="B10" s="137">
        <v>6.755234495148521E-2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2"/>
  <sheetViews>
    <sheetView zoomScale="85" zoomScaleNormal="40" workbookViewId="0">
      <selection activeCell="C27" sqref="C27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8" t="s">
        <v>94</v>
      </c>
      <c r="B1" s="188"/>
      <c r="C1" s="188"/>
      <c r="D1" s="188"/>
      <c r="E1" s="188"/>
      <c r="F1" s="188"/>
      <c r="G1" s="188"/>
      <c r="H1" s="188"/>
      <c r="I1" s="13"/>
    </row>
    <row r="2" spans="1:9" ht="30.75" thickBot="1" x14ac:dyDescent="0.25">
      <c r="A2" s="15" t="s">
        <v>35</v>
      </c>
      <c r="B2" s="16" t="s">
        <v>76</v>
      </c>
      <c r="C2" s="17" t="s">
        <v>36</v>
      </c>
      <c r="D2" s="17" t="s">
        <v>37</v>
      </c>
      <c r="E2" s="17" t="s">
        <v>38</v>
      </c>
      <c r="F2" s="17" t="s">
        <v>13</v>
      </c>
      <c r="G2" s="17" t="s">
        <v>14</v>
      </c>
      <c r="H2" s="18" t="s">
        <v>15</v>
      </c>
      <c r="I2" s="19"/>
    </row>
    <row r="3" spans="1:9" x14ac:dyDescent="0.2">
      <c r="A3" s="21">
        <v>1</v>
      </c>
      <c r="B3" s="81" t="s">
        <v>113</v>
      </c>
      <c r="C3" s="82">
        <v>74565584.319999993</v>
      </c>
      <c r="D3" s="83">
        <v>10782</v>
      </c>
      <c r="E3" s="82">
        <v>6915.75</v>
      </c>
      <c r="F3" s="83">
        <v>1000</v>
      </c>
      <c r="G3" s="81" t="s">
        <v>114</v>
      </c>
      <c r="H3" s="84" t="s">
        <v>115</v>
      </c>
      <c r="I3" s="19"/>
    </row>
    <row r="4" spans="1:9" x14ac:dyDescent="0.2">
      <c r="A4" s="21">
        <v>2</v>
      </c>
      <c r="B4" s="81" t="s">
        <v>64</v>
      </c>
      <c r="C4" s="82">
        <v>25027134.670000002</v>
      </c>
      <c r="D4" s="83">
        <v>44430</v>
      </c>
      <c r="E4" s="82">
        <v>563.29359999999997</v>
      </c>
      <c r="F4" s="83">
        <v>100</v>
      </c>
      <c r="G4" s="81" t="s">
        <v>84</v>
      </c>
      <c r="H4" s="84" t="s">
        <v>65</v>
      </c>
      <c r="I4" s="19"/>
    </row>
    <row r="5" spans="1:9" ht="14.25" customHeight="1" x14ac:dyDescent="0.2">
      <c r="A5" s="21">
        <v>3</v>
      </c>
      <c r="B5" s="81" t="s">
        <v>68</v>
      </c>
      <c r="C5" s="82">
        <v>9498075.6999999993</v>
      </c>
      <c r="D5" s="83">
        <v>8326</v>
      </c>
      <c r="E5" s="82">
        <v>1140.7729999999999</v>
      </c>
      <c r="F5" s="83">
        <v>1000</v>
      </c>
      <c r="G5" s="81" t="s">
        <v>17</v>
      </c>
      <c r="H5" s="84" t="s">
        <v>40</v>
      </c>
      <c r="I5" s="19"/>
    </row>
    <row r="6" spans="1:9" x14ac:dyDescent="0.2">
      <c r="A6" s="21">
        <v>4</v>
      </c>
      <c r="B6" s="81" t="s">
        <v>116</v>
      </c>
      <c r="C6" s="82">
        <v>8881985.6099999994</v>
      </c>
      <c r="D6" s="83">
        <v>6434236</v>
      </c>
      <c r="E6" s="82">
        <v>1.38</v>
      </c>
      <c r="F6" s="83">
        <v>1</v>
      </c>
      <c r="G6" s="81" t="s">
        <v>114</v>
      </c>
      <c r="H6" s="84" t="s">
        <v>115</v>
      </c>
      <c r="I6" s="19"/>
    </row>
    <row r="7" spans="1:9" ht="14.25" customHeight="1" x14ac:dyDescent="0.2">
      <c r="A7" s="21">
        <v>5</v>
      </c>
      <c r="B7" s="81" t="s">
        <v>69</v>
      </c>
      <c r="C7" s="82">
        <v>6953861.8700000001</v>
      </c>
      <c r="D7" s="83">
        <v>1043</v>
      </c>
      <c r="E7" s="82">
        <v>6667.1733999999997</v>
      </c>
      <c r="F7" s="83">
        <v>1000</v>
      </c>
      <c r="G7" s="81" t="s">
        <v>17</v>
      </c>
      <c r="H7" s="84" t="s">
        <v>40</v>
      </c>
      <c r="I7" s="19"/>
    </row>
    <row r="8" spans="1:9" x14ac:dyDescent="0.2">
      <c r="A8" s="21">
        <v>6</v>
      </c>
      <c r="B8" s="81" t="s">
        <v>54</v>
      </c>
      <c r="C8" s="82">
        <v>6095836.04</v>
      </c>
      <c r="D8" s="83">
        <v>1256</v>
      </c>
      <c r="E8" s="82">
        <v>4853.37</v>
      </c>
      <c r="F8" s="83">
        <v>1000</v>
      </c>
      <c r="G8" s="81" t="s">
        <v>39</v>
      </c>
      <c r="H8" s="84" t="s">
        <v>53</v>
      </c>
      <c r="I8" s="19"/>
    </row>
    <row r="9" spans="1:9" x14ac:dyDescent="0.2">
      <c r="A9" s="21">
        <v>7</v>
      </c>
      <c r="B9" s="81" t="s">
        <v>52</v>
      </c>
      <c r="C9" s="82">
        <v>4728033.97</v>
      </c>
      <c r="D9" s="83">
        <v>675</v>
      </c>
      <c r="E9" s="82">
        <v>7004.49</v>
      </c>
      <c r="F9" s="83">
        <v>1000</v>
      </c>
      <c r="G9" s="81" t="s">
        <v>16</v>
      </c>
      <c r="H9" s="84" t="s">
        <v>53</v>
      </c>
      <c r="I9" s="19"/>
    </row>
    <row r="10" spans="1:9" x14ac:dyDescent="0.2">
      <c r="A10" s="21">
        <v>8</v>
      </c>
      <c r="B10" s="81" t="s">
        <v>91</v>
      </c>
      <c r="C10" s="82">
        <v>4365309.9000000004</v>
      </c>
      <c r="D10" s="83">
        <v>12787</v>
      </c>
      <c r="E10" s="82">
        <v>341.38659999999999</v>
      </c>
      <c r="F10" s="83">
        <v>100</v>
      </c>
      <c r="G10" s="81" t="s">
        <v>84</v>
      </c>
      <c r="H10" s="84" t="s">
        <v>65</v>
      </c>
      <c r="I10" s="19"/>
    </row>
    <row r="11" spans="1:9" x14ac:dyDescent="0.2">
      <c r="A11" s="21">
        <v>9</v>
      </c>
      <c r="B11" s="81" t="s">
        <v>61</v>
      </c>
      <c r="C11" s="82">
        <v>3021895.77</v>
      </c>
      <c r="D11" s="83">
        <v>1590</v>
      </c>
      <c r="E11" s="82">
        <v>1900.5634</v>
      </c>
      <c r="F11" s="83">
        <v>1000</v>
      </c>
      <c r="G11" s="81" t="s">
        <v>62</v>
      </c>
      <c r="H11" s="84" t="s">
        <v>63</v>
      </c>
      <c r="I11" s="19"/>
    </row>
    <row r="12" spans="1:9" x14ac:dyDescent="0.2">
      <c r="A12" s="21">
        <v>10</v>
      </c>
      <c r="B12" s="81" t="s">
        <v>51</v>
      </c>
      <c r="C12" s="82">
        <v>2464657.81</v>
      </c>
      <c r="D12" s="83">
        <v>2566</v>
      </c>
      <c r="E12" s="82">
        <v>960.50580000000002</v>
      </c>
      <c r="F12" s="83">
        <v>1000</v>
      </c>
      <c r="G12" s="81" t="s">
        <v>67</v>
      </c>
      <c r="H12" s="84" t="s">
        <v>74</v>
      </c>
      <c r="I12" s="19"/>
    </row>
    <row r="13" spans="1:9" x14ac:dyDescent="0.2">
      <c r="A13" s="21">
        <v>11</v>
      </c>
      <c r="B13" s="81" t="s">
        <v>70</v>
      </c>
      <c r="C13" s="82">
        <v>1904496.43</v>
      </c>
      <c r="D13" s="83">
        <v>366</v>
      </c>
      <c r="E13" s="82">
        <v>5203.5421999999999</v>
      </c>
      <c r="F13" s="83">
        <v>1000</v>
      </c>
      <c r="G13" s="81" t="s">
        <v>17</v>
      </c>
      <c r="H13" s="84" t="s">
        <v>40</v>
      </c>
      <c r="I13" s="19"/>
    </row>
    <row r="14" spans="1:9" x14ac:dyDescent="0.2">
      <c r="A14" s="21">
        <v>12</v>
      </c>
      <c r="B14" s="81" t="s">
        <v>71</v>
      </c>
      <c r="C14" s="82">
        <v>1523254.23</v>
      </c>
      <c r="D14" s="83">
        <v>529</v>
      </c>
      <c r="E14" s="82">
        <v>2879.4976000000001</v>
      </c>
      <c r="F14" s="83">
        <v>1000</v>
      </c>
      <c r="G14" s="81" t="s">
        <v>17</v>
      </c>
      <c r="H14" s="84" t="s">
        <v>40</v>
      </c>
      <c r="I14" s="19"/>
    </row>
    <row r="15" spans="1:9" x14ac:dyDescent="0.2">
      <c r="A15" s="21">
        <v>13</v>
      </c>
      <c r="B15" s="81" t="s">
        <v>66</v>
      </c>
      <c r="C15" s="82">
        <v>1460191.35</v>
      </c>
      <c r="D15" s="83">
        <v>3145</v>
      </c>
      <c r="E15" s="82">
        <v>464.28980000000001</v>
      </c>
      <c r="F15" s="83">
        <v>1000</v>
      </c>
      <c r="G15" s="81" t="s">
        <v>84</v>
      </c>
      <c r="H15" s="84" t="s">
        <v>65</v>
      </c>
      <c r="I15" s="19"/>
    </row>
    <row r="16" spans="1:9" x14ac:dyDescent="0.2">
      <c r="A16" s="21">
        <v>14</v>
      </c>
      <c r="B16" s="81" t="s">
        <v>104</v>
      </c>
      <c r="C16" s="82">
        <v>1014792.8700999999</v>
      </c>
      <c r="D16" s="83">
        <v>953</v>
      </c>
      <c r="E16" s="82">
        <v>1064.8404</v>
      </c>
      <c r="F16" s="83">
        <v>1000</v>
      </c>
      <c r="G16" s="81" t="s">
        <v>18</v>
      </c>
      <c r="H16" s="84" t="s">
        <v>30</v>
      </c>
      <c r="I16" s="19"/>
    </row>
    <row r="17" spans="1:9" x14ac:dyDescent="0.2">
      <c r="A17" s="21">
        <v>15</v>
      </c>
      <c r="B17" s="81" t="s">
        <v>20</v>
      </c>
      <c r="C17" s="82">
        <v>649679.74</v>
      </c>
      <c r="D17" s="83">
        <v>7881</v>
      </c>
      <c r="E17" s="82">
        <v>82.436199999999999</v>
      </c>
      <c r="F17" s="83">
        <v>100</v>
      </c>
      <c r="G17" s="81" t="s">
        <v>41</v>
      </c>
      <c r="H17" s="84" t="s">
        <v>87</v>
      </c>
      <c r="I17" s="19"/>
    </row>
    <row r="18" spans="1:9" ht="15" customHeight="1" thickBot="1" x14ac:dyDescent="0.25">
      <c r="A18" s="189" t="s">
        <v>42</v>
      </c>
      <c r="B18" s="190"/>
      <c r="C18" s="96">
        <f>SUM(C3:C17)</f>
        <v>152154790.28010002</v>
      </c>
      <c r="D18" s="97">
        <f>SUM(D3:D17)</f>
        <v>6530565</v>
      </c>
      <c r="E18" s="56" t="s">
        <v>43</v>
      </c>
      <c r="F18" s="56" t="s">
        <v>43</v>
      </c>
      <c r="G18" s="56" t="s">
        <v>43</v>
      </c>
      <c r="H18" s="56" t="s">
        <v>43</v>
      </c>
    </row>
    <row r="19" spans="1:9" ht="15" customHeight="1" x14ac:dyDescent="0.2">
      <c r="A19" s="192" t="s">
        <v>85</v>
      </c>
      <c r="B19" s="192"/>
      <c r="C19" s="192"/>
      <c r="D19" s="192"/>
      <c r="E19" s="192"/>
      <c r="F19" s="192"/>
      <c r="G19" s="192"/>
      <c r="H19" s="192"/>
    </row>
    <row r="20" spans="1:9" ht="15" customHeight="1" thickBot="1" x14ac:dyDescent="0.25">
      <c r="A20" s="191"/>
      <c r="B20" s="191"/>
      <c r="C20" s="191"/>
      <c r="D20" s="191"/>
      <c r="E20" s="191"/>
      <c r="F20" s="191"/>
      <c r="G20" s="191"/>
      <c r="H20" s="191"/>
    </row>
    <row r="22" spans="1:9" x14ac:dyDescent="0.2">
      <c r="B22" s="20" t="s">
        <v>47</v>
      </c>
      <c r="C22" s="23">
        <f>C18-SUM(C3:C13)</f>
        <v>4647918.1900999844</v>
      </c>
      <c r="D22" s="125">
        <f>C22/$C$18</f>
        <v>3.0547301084268754E-2</v>
      </c>
    </row>
    <row r="23" spans="1:9" x14ac:dyDescent="0.2">
      <c r="B23" s="81" t="str">
        <f t="shared" ref="B23:C29" si="0">B3</f>
        <v>ОТП Класичний</v>
      </c>
      <c r="C23" s="82">
        <f t="shared" si="0"/>
        <v>74565584.319999993</v>
      </c>
      <c r="D23" s="125">
        <f>C23/$C$18</f>
        <v>0.49006399458559968</v>
      </c>
      <c r="H23" s="19"/>
    </row>
    <row r="24" spans="1:9" x14ac:dyDescent="0.2">
      <c r="B24" s="81" t="str">
        <f t="shared" si="0"/>
        <v>КІНТО-Класичний</v>
      </c>
      <c r="C24" s="82">
        <f t="shared" si="0"/>
        <v>25027134.670000002</v>
      </c>
      <c r="D24" s="125">
        <f t="shared" ref="D24:D32" si="1">C24/$C$18</f>
        <v>0.16448469761568357</v>
      </c>
      <c r="H24" s="19"/>
    </row>
    <row r="25" spans="1:9" x14ac:dyDescent="0.2">
      <c r="B25" s="81" t="str">
        <f t="shared" si="0"/>
        <v>УНІВЕР.УА/Ярослав Мудрий: Фонд Акцiй</v>
      </c>
      <c r="C25" s="82">
        <f t="shared" si="0"/>
        <v>9498075.6999999993</v>
      </c>
      <c r="D25" s="125">
        <f t="shared" si="1"/>
        <v>6.2423770441371582E-2</v>
      </c>
      <c r="H25" s="19"/>
    </row>
    <row r="26" spans="1:9" x14ac:dyDescent="0.2">
      <c r="B26" s="81" t="str">
        <f t="shared" si="0"/>
        <v>ОТП Фонд Акцій</v>
      </c>
      <c r="C26" s="82">
        <f t="shared" si="0"/>
        <v>8881985.6099999994</v>
      </c>
      <c r="D26" s="125">
        <f t="shared" si="1"/>
        <v>5.8374669595674597E-2</v>
      </c>
      <c r="H26" s="19"/>
    </row>
    <row r="27" spans="1:9" x14ac:dyDescent="0.2">
      <c r="B27" s="81" t="str">
        <f t="shared" si="0"/>
        <v>УНIВЕР.УА/Михайло Грушевський: Фонд Державних Паперiв</v>
      </c>
      <c r="C27" s="82">
        <f t="shared" si="0"/>
        <v>6953861.8700000001</v>
      </c>
      <c r="D27" s="125">
        <f t="shared" si="1"/>
        <v>4.5702549733719948E-2</v>
      </c>
      <c r="H27" s="19"/>
    </row>
    <row r="28" spans="1:9" x14ac:dyDescent="0.2">
      <c r="B28" s="81" t="str">
        <f t="shared" si="0"/>
        <v>Альтус-Депозит</v>
      </c>
      <c r="C28" s="82">
        <f t="shared" si="0"/>
        <v>6095836.04</v>
      </c>
      <c r="D28" s="125">
        <f t="shared" si="1"/>
        <v>4.0063385640230223E-2</v>
      </c>
      <c r="H28" s="19"/>
    </row>
    <row r="29" spans="1:9" x14ac:dyDescent="0.2">
      <c r="B29" s="81" t="str">
        <f t="shared" si="0"/>
        <v>Альтус-Збалансований</v>
      </c>
      <c r="C29" s="82">
        <f t="shared" si="0"/>
        <v>4728033.97</v>
      </c>
      <c r="D29" s="125">
        <f t="shared" si="1"/>
        <v>3.1073842376544411E-2</v>
      </c>
      <c r="H29" s="19"/>
    </row>
    <row r="30" spans="1:9" x14ac:dyDescent="0.2">
      <c r="B30" s="81" t="str">
        <f>B10</f>
        <v>КІНТО-Казначейський</v>
      </c>
      <c r="C30" s="82">
        <f>C10</f>
        <v>4365309.9000000004</v>
      </c>
      <c r="D30" s="125">
        <f t="shared" si="1"/>
        <v>2.868992748742219E-2</v>
      </c>
      <c r="H30" s="19"/>
    </row>
    <row r="31" spans="1:9" x14ac:dyDescent="0.2">
      <c r="B31" s="81" t="str">
        <f>B12</f>
        <v>Софіївський</v>
      </c>
      <c r="C31" s="82">
        <f>C12</f>
        <v>2464657.81</v>
      </c>
      <c r="D31" s="125">
        <f t="shared" si="1"/>
        <v>1.6198358299878955E-2</v>
      </c>
    </row>
    <row r="32" spans="1:9" x14ac:dyDescent="0.2">
      <c r="B32" s="81" t="str">
        <f>B13</f>
        <v>УНIВЕР.УА/Тарас Шевченко: Фонд Заощаджень</v>
      </c>
      <c r="C32" s="82">
        <f>C13</f>
        <v>1904496.43</v>
      </c>
      <c r="D32" s="125">
        <f t="shared" si="1"/>
        <v>1.2516835168278529E-2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0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94" t="s">
        <v>95</v>
      </c>
      <c r="B1" s="194"/>
      <c r="C1" s="194"/>
      <c r="D1" s="194"/>
      <c r="E1" s="194"/>
      <c r="F1" s="194"/>
      <c r="G1" s="194"/>
      <c r="H1" s="194"/>
      <c r="I1" s="194"/>
      <c r="J1" s="99"/>
    </row>
    <row r="2" spans="1:11" s="20" customFormat="1" ht="15.75" customHeight="1" thickBot="1" x14ac:dyDescent="0.25">
      <c r="A2" s="195" t="s">
        <v>35</v>
      </c>
      <c r="B2" s="100"/>
      <c r="C2" s="101"/>
      <c r="D2" s="102"/>
      <c r="E2" s="197" t="s">
        <v>59</v>
      </c>
      <c r="F2" s="197"/>
      <c r="G2" s="197"/>
      <c r="H2" s="197"/>
      <c r="I2" s="197"/>
      <c r="J2" s="197"/>
      <c r="K2" s="197"/>
    </row>
    <row r="3" spans="1:11" s="22" customFormat="1" ht="60.75" thickBot="1" x14ac:dyDescent="0.25">
      <c r="A3" s="196"/>
      <c r="B3" s="103" t="s">
        <v>21</v>
      </c>
      <c r="C3" s="26" t="s">
        <v>11</v>
      </c>
      <c r="D3" s="26" t="s">
        <v>12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s="20" customFormat="1" collapsed="1" x14ac:dyDescent="0.2">
      <c r="A4" s="21">
        <v>1</v>
      </c>
      <c r="B4" s="143" t="s">
        <v>64</v>
      </c>
      <c r="C4" s="144">
        <v>38118</v>
      </c>
      <c r="D4" s="144">
        <v>38182</v>
      </c>
      <c r="E4" s="145">
        <v>1.4817048389506038E-3</v>
      </c>
      <c r="F4" s="145">
        <v>1.6291703750715536E-2</v>
      </c>
      <c r="G4" s="145">
        <v>5.0561431032572379E-2</v>
      </c>
      <c r="H4" s="145">
        <v>0.14723303514719022</v>
      </c>
      <c r="I4" s="145">
        <v>2.9539511152494091E-2</v>
      </c>
      <c r="J4" s="146">
        <v>4.6329360000005009</v>
      </c>
      <c r="K4" s="118">
        <v>9.1189471818067469E-2</v>
      </c>
    </row>
    <row r="5" spans="1:11" s="20" customFormat="1" collapsed="1" x14ac:dyDescent="0.2">
      <c r="A5" s="21">
        <v>2</v>
      </c>
      <c r="B5" s="143" t="s">
        <v>52</v>
      </c>
      <c r="C5" s="144">
        <v>38828</v>
      </c>
      <c r="D5" s="144">
        <v>39028</v>
      </c>
      <c r="E5" s="145">
        <v>-3.4728051331016641E-3</v>
      </c>
      <c r="F5" s="145">
        <v>8.8912766680098176E-3</v>
      </c>
      <c r="G5" s="145">
        <v>3.6783708655117042E-2</v>
      </c>
      <c r="H5" s="145">
        <v>9.5759625553056837E-2</v>
      </c>
      <c r="I5" s="145">
        <v>1.8187711956252794E-2</v>
      </c>
      <c r="J5" s="146">
        <v>6.0044900000001897</v>
      </c>
      <c r="K5" s="119">
        <v>0.11772178055023641</v>
      </c>
    </row>
    <row r="6" spans="1:11" s="20" customFormat="1" collapsed="1" x14ac:dyDescent="0.2">
      <c r="A6" s="21">
        <v>3</v>
      </c>
      <c r="B6" s="143" t="s">
        <v>71</v>
      </c>
      <c r="C6" s="144">
        <v>38919</v>
      </c>
      <c r="D6" s="144">
        <v>39092</v>
      </c>
      <c r="E6" s="145">
        <v>1.008461320471099E-2</v>
      </c>
      <c r="F6" s="145">
        <v>1.6554548645579814E-3</v>
      </c>
      <c r="G6" s="145">
        <v>-9.7868094013189189E-2</v>
      </c>
      <c r="H6" s="145">
        <v>-6.5865627797203397E-2</v>
      </c>
      <c r="I6" s="145">
        <v>1.0244189854549335E-2</v>
      </c>
      <c r="J6" s="146">
        <v>1.8794976000002612</v>
      </c>
      <c r="K6" s="119">
        <v>6.2984652482060755E-2</v>
      </c>
    </row>
    <row r="7" spans="1:11" s="20" customFormat="1" collapsed="1" x14ac:dyDescent="0.2">
      <c r="A7" s="21">
        <v>4</v>
      </c>
      <c r="B7" s="143" t="s">
        <v>68</v>
      </c>
      <c r="C7" s="144">
        <v>38919</v>
      </c>
      <c r="D7" s="144">
        <v>39092</v>
      </c>
      <c r="E7" s="145">
        <v>1.1683792158210249E-3</v>
      </c>
      <c r="F7" s="145">
        <v>4.325275764826908E-2</v>
      </c>
      <c r="G7" s="145">
        <v>0.1018491858460695</v>
      </c>
      <c r="H7" s="145">
        <v>7.3861849411416935E-2</v>
      </c>
      <c r="I7" s="145">
        <v>3.725891660965952E-2</v>
      </c>
      <c r="J7" s="146">
        <v>0.14077300000004112</v>
      </c>
      <c r="K7" s="119">
        <v>7.6354467134669424E-3</v>
      </c>
    </row>
    <row r="8" spans="1:11" s="20" customFormat="1" collapsed="1" x14ac:dyDescent="0.2">
      <c r="A8" s="21">
        <v>5</v>
      </c>
      <c r="B8" s="143" t="s">
        <v>113</v>
      </c>
      <c r="C8" s="144">
        <v>39413</v>
      </c>
      <c r="D8" s="144">
        <v>39589</v>
      </c>
      <c r="E8" s="145">
        <v>1.3535793791574324E-2</v>
      </c>
      <c r="F8" s="145">
        <v>4.0785643983412667E-2</v>
      </c>
      <c r="G8" s="145">
        <v>8.324157191588144E-2</v>
      </c>
      <c r="H8" s="145" t="s">
        <v>19</v>
      </c>
      <c r="I8" s="145">
        <v>5.2460573152025125E-2</v>
      </c>
      <c r="J8" s="146">
        <v>5.9157500000000001</v>
      </c>
      <c r="K8" s="119">
        <v>0.12886809161664692</v>
      </c>
    </row>
    <row r="9" spans="1:11" s="20" customFormat="1" collapsed="1" x14ac:dyDescent="0.2">
      <c r="A9" s="21">
        <v>6</v>
      </c>
      <c r="B9" s="143" t="s">
        <v>104</v>
      </c>
      <c r="C9" s="144">
        <v>39429</v>
      </c>
      <c r="D9" s="144">
        <v>39618</v>
      </c>
      <c r="E9" s="145">
        <v>1.1411764415396375E-2</v>
      </c>
      <c r="F9" s="145">
        <v>-2.0849018955109488E-2</v>
      </c>
      <c r="G9" s="145">
        <v>-6.8863402716510258E-3</v>
      </c>
      <c r="H9" s="145">
        <v>1.1510818566009773E-2</v>
      </c>
      <c r="I9" s="145">
        <v>-1.672655684051938E-2</v>
      </c>
      <c r="J9" s="146">
        <v>6.4840400000047094E-2</v>
      </c>
      <c r="K9" s="119">
        <v>3.9655741281574564E-3</v>
      </c>
    </row>
    <row r="10" spans="1:11" s="20" customFormat="1" collapsed="1" x14ac:dyDescent="0.2">
      <c r="A10" s="21">
        <v>7</v>
      </c>
      <c r="B10" s="143" t="s">
        <v>20</v>
      </c>
      <c r="C10" s="144">
        <v>39560</v>
      </c>
      <c r="D10" s="144">
        <v>39770</v>
      </c>
      <c r="E10" s="145">
        <v>-0.11595241108176568</v>
      </c>
      <c r="F10" s="145">
        <v>-0.11824076431227626</v>
      </c>
      <c r="G10" s="145">
        <v>-0.16067108682035169</v>
      </c>
      <c r="H10" s="145">
        <v>-0.19573026648268332</v>
      </c>
      <c r="I10" s="145">
        <v>-0.12789920233597318</v>
      </c>
      <c r="J10" s="146">
        <v>-0.17563800000003194</v>
      </c>
      <c r="K10" s="119">
        <v>-1.2417493828893789E-2</v>
      </c>
    </row>
    <row r="11" spans="1:11" s="20" customFormat="1" x14ac:dyDescent="0.2">
      <c r="A11" s="21">
        <v>8</v>
      </c>
      <c r="B11" s="143" t="s">
        <v>66</v>
      </c>
      <c r="C11" s="144">
        <v>39884</v>
      </c>
      <c r="D11" s="144">
        <v>40001</v>
      </c>
      <c r="E11" s="145">
        <v>-2.4804084864728848E-2</v>
      </c>
      <c r="F11" s="145">
        <v>-3.8811901521334735E-2</v>
      </c>
      <c r="G11" s="145">
        <v>-6.7787821207523358E-3</v>
      </c>
      <c r="H11" s="145">
        <v>-5.358984336693684E-2</v>
      </c>
      <c r="I11" s="145">
        <v>-2.423063213922938E-2</v>
      </c>
      <c r="J11" s="146">
        <v>-0.53571020000005709</v>
      </c>
      <c r="K11" s="119">
        <v>-5.0438275822269119E-2</v>
      </c>
    </row>
    <row r="12" spans="1:11" s="20" customFormat="1" collapsed="1" x14ac:dyDescent="0.2">
      <c r="A12" s="21">
        <v>9</v>
      </c>
      <c r="B12" s="143" t="s">
        <v>116</v>
      </c>
      <c r="C12" s="144">
        <v>40253</v>
      </c>
      <c r="D12" s="144">
        <v>40366</v>
      </c>
      <c r="E12" s="145">
        <v>-2.1276595744630589E-2</v>
      </c>
      <c r="F12" s="145">
        <v>-6.1224489795874359E-2</v>
      </c>
      <c r="G12" s="145">
        <v>-0.10967741935485842</v>
      </c>
      <c r="H12" s="145" t="s">
        <v>19</v>
      </c>
      <c r="I12" s="145">
        <v>-6.7567567567533904E-2</v>
      </c>
      <c r="J12" s="146">
        <v>0.38000000000006473</v>
      </c>
      <c r="K12" s="119">
        <v>2.3571268749523977E-2</v>
      </c>
    </row>
    <row r="13" spans="1:11" s="20" customFormat="1" collapsed="1" x14ac:dyDescent="0.2">
      <c r="A13" s="21">
        <v>10</v>
      </c>
      <c r="B13" s="143" t="s">
        <v>51</v>
      </c>
      <c r="C13" s="144">
        <v>40114</v>
      </c>
      <c r="D13" s="144">
        <v>40401</v>
      </c>
      <c r="E13" s="145">
        <v>-1.7216161104776639E-2</v>
      </c>
      <c r="F13" s="145">
        <v>-0.11506947883393193</v>
      </c>
      <c r="G13" s="145">
        <v>-9.3524234749834956E-2</v>
      </c>
      <c r="H13" s="145">
        <v>-0.14102112252525856</v>
      </c>
      <c r="I13" s="145">
        <v>-0.12088197932433697</v>
      </c>
      <c r="J13" s="146">
        <v>-3.9494200000017465E-2</v>
      </c>
      <c r="K13" s="119">
        <v>-2.9307934560833804E-3</v>
      </c>
    </row>
    <row r="14" spans="1:11" s="20" customFormat="1" collapsed="1" x14ac:dyDescent="0.2">
      <c r="A14" s="21">
        <v>11</v>
      </c>
      <c r="B14" s="143" t="s">
        <v>54</v>
      </c>
      <c r="C14" s="144">
        <v>40226</v>
      </c>
      <c r="D14" s="144">
        <v>40430</v>
      </c>
      <c r="E14" s="145">
        <v>-8.141894584510978E-3</v>
      </c>
      <c r="F14" s="145">
        <v>8.4400810347706745E-3</v>
      </c>
      <c r="G14" s="145">
        <v>3.8205088164848577E-2</v>
      </c>
      <c r="H14" s="145">
        <v>8.2836355361044056E-2</v>
      </c>
      <c r="I14" s="145">
        <v>1.4999006619057287E-2</v>
      </c>
      <c r="J14" s="146">
        <v>3.8533700000000923</v>
      </c>
      <c r="K14" s="119">
        <v>0.1226958360461301</v>
      </c>
    </row>
    <row r="15" spans="1:11" s="20" customFormat="1" x14ac:dyDescent="0.2">
      <c r="A15" s="21">
        <v>12</v>
      </c>
      <c r="B15" s="143" t="s">
        <v>70</v>
      </c>
      <c r="C15" s="144">
        <v>40427</v>
      </c>
      <c r="D15" s="144">
        <v>40543</v>
      </c>
      <c r="E15" s="145">
        <v>1.6367912395242712E-2</v>
      </c>
      <c r="F15" s="145">
        <v>4.9327765168615478E-2</v>
      </c>
      <c r="G15" s="145">
        <v>9.8553638718229974E-2</v>
      </c>
      <c r="H15" s="145">
        <v>0.19959797483386654</v>
      </c>
      <c r="I15" s="145">
        <v>6.7101575474749486E-2</v>
      </c>
      <c r="J15" s="146">
        <v>4.2035421999993341</v>
      </c>
      <c r="K15" s="119">
        <v>0.13160976403212321</v>
      </c>
    </row>
    <row r="16" spans="1:11" s="20" customFormat="1" x14ac:dyDescent="0.2">
      <c r="A16" s="21">
        <v>13</v>
      </c>
      <c r="B16" s="143" t="s">
        <v>61</v>
      </c>
      <c r="C16" s="144">
        <v>40444</v>
      </c>
      <c r="D16" s="144">
        <v>40638</v>
      </c>
      <c r="E16" s="145">
        <v>1.2240861934949665E-2</v>
      </c>
      <c r="F16" s="145">
        <v>4.5858872698052888E-2</v>
      </c>
      <c r="G16" s="145">
        <v>7.5349345329023043E-2</v>
      </c>
      <c r="H16" s="145">
        <v>0.12408210416892129</v>
      </c>
      <c r="I16" s="145">
        <v>3.9850240298331618E-2</v>
      </c>
      <c r="J16" s="146">
        <v>0.9005633999999918</v>
      </c>
      <c r="K16" s="119">
        <v>5.0321304451479421E-2</v>
      </c>
    </row>
    <row r="17" spans="1:12" s="20" customFormat="1" x14ac:dyDescent="0.2">
      <c r="A17" s="21">
        <v>14</v>
      </c>
      <c r="B17" s="143" t="s">
        <v>69</v>
      </c>
      <c r="C17" s="144">
        <v>40427</v>
      </c>
      <c r="D17" s="144">
        <v>40708</v>
      </c>
      <c r="E17" s="145">
        <v>1.8210558970557678E-2</v>
      </c>
      <c r="F17" s="145">
        <v>4.8812183058109637E-2</v>
      </c>
      <c r="G17" s="145">
        <v>9.9427188102308772E-2</v>
      </c>
      <c r="H17" s="145">
        <v>0.19990783248593202</v>
      </c>
      <c r="I17" s="145">
        <v>6.5399629924136393E-2</v>
      </c>
      <c r="J17" s="146">
        <v>5.6671733999997747</v>
      </c>
      <c r="K17" s="119">
        <v>0.15859741459645527</v>
      </c>
    </row>
    <row r="18" spans="1:12" s="20" customFormat="1" x14ac:dyDescent="0.2">
      <c r="A18" s="21">
        <v>15</v>
      </c>
      <c r="B18" s="143" t="s">
        <v>91</v>
      </c>
      <c r="C18" s="144">
        <v>41026</v>
      </c>
      <c r="D18" s="144">
        <v>41242</v>
      </c>
      <c r="E18" s="145">
        <v>2.7263574162971205E-2</v>
      </c>
      <c r="F18" s="145">
        <v>8.2952878597935209E-2</v>
      </c>
      <c r="G18" s="145">
        <v>0.11859432980823481</v>
      </c>
      <c r="H18" s="145">
        <v>0.21526048319005708</v>
      </c>
      <c r="I18" s="145">
        <v>7.7239256215052343E-2</v>
      </c>
      <c r="J18" s="146">
        <v>2.4138660000000414</v>
      </c>
      <c r="K18" s="119">
        <v>0.11346110431885426</v>
      </c>
    </row>
    <row r="19" spans="1:12" s="20" customFormat="1" ht="15.75" thickBot="1" x14ac:dyDescent="0.25">
      <c r="A19" s="142"/>
      <c r="B19" s="147" t="s">
        <v>92</v>
      </c>
      <c r="C19" s="148" t="s">
        <v>43</v>
      </c>
      <c r="D19" s="148" t="s">
        <v>43</v>
      </c>
      <c r="E19" s="149">
        <f>AVERAGE(E4:E18)</f>
        <v>-5.2732526388893216E-3</v>
      </c>
      <c r="F19" s="149">
        <f>AVERAGE(F4:F18)</f>
        <v>-5.2846906307185324E-4</v>
      </c>
      <c r="G19" s="149">
        <f>AVERAGE(G4:G18)</f>
        <v>1.5143968682776529E-2</v>
      </c>
      <c r="H19" s="149">
        <f>AVERAGE(H4:H18)</f>
        <v>5.3372555272724047E-2</v>
      </c>
      <c r="I19" s="149">
        <f>AVERAGE(I4:I18)</f>
        <v>3.664978203247678E-3</v>
      </c>
      <c r="J19" s="148" t="s">
        <v>43</v>
      </c>
      <c r="K19" s="149">
        <f>AVERAGE(K4:K18)</f>
        <v>6.3122343093063721E-2</v>
      </c>
      <c r="L19" s="150"/>
    </row>
    <row r="20" spans="1:12" s="20" customFormat="1" x14ac:dyDescent="0.2">
      <c r="A20" s="198" t="s">
        <v>81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</row>
    <row r="21" spans="1:12" s="20" customFormat="1" ht="15" collapsed="1" thickBot="1" x14ac:dyDescent="0.25">
      <c r="A21" s="193"/>
      <c r="B21" s="193"/>
      <c r="C21" s="193"/>
      <c r="D21" s="193"/>
      <c r="E21" s="193"/>
      <c r="F21" s="193"/>
      <c r="G21" s="193"/>
      <c r="H21" s="193"/>
      <c r="I21" s="159"/>
      <c r="J21" s="159"/>
      <c r="K21" s="159"/>
    </row>
    <row r="22" spans="1:12" s="20" customFormat="1" collapsed="1" x14ac:dyDescent="0.2">
      <c r="E22" s="106"/>
      <c r="J22" s="19"/>
    </row>
    <row r="23" spans="1:12" s="20" customFormat="1" collapsed="1" x14ac:dyDescent="0.2">
      <c r="E23" s="107"/>
      <c r="J23" s="19"/>
    </row>
    <row r="24" spans="1:12" s="20" customFormat="1" x14ac:dyDescent="0.2">
      <c r="E24" s="106"/>
      <c r="F24" s="106"/>
      <c r="J24" s="19"/>
    </row>
    <row r="25" spans="1:12" s="20" customFormat="1" collapsed="1" x14ac:dyDescent="0.2">
      <c r="E25" s="107"/>
      <c r="I25" s="107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8"/>
  <sheetViews>
    <sheetView zoomScale="85" workbookViewId="0">
      <selection activeCell="D16" sqref="D16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200" t="s">
        <v>96</v>
      </c>
      <c r="B1" s="200"/>
      <c r="C1" s="200"/>
      <c r="D1" s="200"/>
      <c r="E1" s="200"/>
      <c r="F1" s="200"/>
      <c r="G1" s="200"/>
    </row>
    <row r="2" spans="1:8" ht="15.75" thickBot="1" x14ac:dyDescent="0.25">
      <c r="A2" s="195" t="s">
        <v>35</v>
      </c>
      <c r="B2" s="88"/>
      <c r="C2" s="201" t="s">
        <v>22</v>
      </c>
      <c r="D2" s="202"/>
      <c r="E2" s="201" t="s">
        <v>23</v>
      </c>
      <c r="F2" s="202"/>
      <c r="G2" s="89"/>
    </row>
    <row r="3" spans="1:8" ht="45.75" thickBot="1" x14ac:dyDescent="0.25">
      <c r="A3" s="196"/>
      <c r="B3" s="42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8" ht="15" customHeight="1" x14ac:dyDescent="0.2">
      <c r="A4" s="21">
        <v>1</v>
      </c>
      <c r="B4" s="37" t="s">
        <v>61</v>
      </c>
      <c r="C4" s="38">
        <v>333.20091000000014</v>
      </c>
      <c r="D4" s="94">
        <v>0.12392663628627615</v>
      </c>
      <c r="E4" s="39">
        <v>158</v>
      </c>
      <c r="F4" s="94">
        <v>0.11033519553072625</v>
      </c>
      <c r="G4" s="40">
        <v>299.44362949544524</v>
      </c>
      <c r="H4" s="53"/>
    </row>
    <row r="5" spans="1:8" ht="14.25" customHeight="1" x14ac:dyDescent="0.2">
      <c r="A5" s="21">
        <v>2</v>
      </c>
      <c r="B5" s="37" t="s">
        <v>64</v>
      </c>
      <c r="C5" s="38">
        <v>42.652770000003272</v>
      </c>
      <c r="D5" s="94">
        <v>1.7071704816902075E-3</v>
      </c>
      <c r="E5" s="39">
        <v>10</v>
      </c>
      <c r="F5" s="94">
        <v>2.2512381809995497E-4</v>
      </c>
      <c r="G5" s="40">
        <v>5.6265524583510915</v>
      </c>
      <c r="H5" s="53"/>
    </row>
    <row r="6" spans="1:8" x14ac:dyDescent="0.2">
      <c r="A6" s="21">
        <v>3</v>
      </c>
      <c r="B6" s="37" t="s">
        <v>69</v>
      </c>
      <c r="C6" s="38">
        <v>124.36891999999993</v>
      </c>
      <c r="D6" s="94">
        <v>1.821056422644084E-2</v>
      </c>
      <c r="E6" s="39">
        <v>0</v>
      </c>
      <c r="F6" s="94">
        <v>0</v>
      </c>
      <c r="G6" s="40">
        <v>0</v>
      </c>
    </row>
    <row r="7" spans="1:8" x14ac:dyDescent="0.2">
      <c r="A7" s="21">
        <v>4</v>
      </c>
      <c r="B7" s="37" t="s">
        <v>70</v>
      </c>
      <c r="C7" s="38">
        <v>30.670609999999868</v>
      </c>
      <c r="D7" s="94">
        <v>1.636790873123942E-2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71</v>
      </c>
      <c r="C8" s="38">
        <v>15.208040000000038</v>
      </c>
      <c r="D8" s="94">
        <v>1.0084598270826198E-2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104</v>
      </c>
      <c r="C9" s="38">
        <v>11.449839999999966</v>
      </c>
      <c r="D9" s="94">
        <v>1.1411690375582513E-2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68</v>
      </c>
      <c r="C10" s="38">
        <v>11.084349999999626</v>
      </c>
      <c r="D10" s="94">
        <v>1.1683735750428006E-3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52</v>
      </c>
      <c r="C11" s="38">
        <v>-16.474879999999889</v>
      </c>
      <c r="D11" s="94">
        <v>-3.4724100050946031E-3</v>
      </c>
      <c r="E11" s="39">
        <v>0</v>
      </c>
      <c r="F11" s="94">
        <v>0</v>
      </c>
      <c r="G11" s="40">
        <v>0</v>
      </c>
    </row>
    <row r="12" spans="1:8" x14ac:dyDescent="0.2">
      <c r="A12" s="21">
        <v>9</v>
      </c>
      <c r="B12" s="37" t="s">
        <v>66</v>
      </c>
      <c r="C12" s="38">
        <v>-37.14</v>
      </c>
      <c r="D12" s="94">
        <v>-2.4804129025950066E-2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51</v>
      </c>
      <c r="C13" s="38">
        <v>-43.175390000000135</v>
      </c>
      <c r="D13" s="94">
        <v>-1.7216212784805677E-2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54</v>
      </c>
      <c r="C14" s="38">
        <v>-50.034570000000301</v>
      </c>
      <c r="D14" s="94">
        <v>-8.1411687904051552E-3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20</v>
      </c>
      <c r="C15" s="38">
        <v>-85.212229999999977</v>
      </c>
      <c r="D15" s="94">
        <v>-0.11595204938761269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91</v>
      </c>
      <c r="C16" s="38">
        <v>115.85415000000037</v>
      </c>
      <c r="D16" s="94">
        <v>2.7263291305010148E-2</v>
      </c>
      <c r="E16" s="39">
        <v>0</v>
      </c>
      <c r="F16" s="94">
        <v>0</v>
      </c>
      <c r="G16" s="40">
        <v>-4.0425787665123281E-2</v>
      </c>
    </row>
    <row r="17" spans="1:8" x14ac:dyDescent="0.2">
      <c r="A17" s="21">
        <v>14</v>
      </c>
      <c r="B17" s="37" t="s">
        <v>116</v>
      </c>
      <c r="C17" s="38">
        <v>-161.91144000000133</v>
      </c>
      <c r="D17" s="94">
        <v>-1.7902839794046676E-2</v>
      </c>
      <c r="E17" s="39">
        <v>-169</v>
      </c>
      <c r="F17" s="94">
        <v>-2.6265054810817784E-5</v>
      </c>
      <c r="G17" s="40">
        <v>-0.23427153276359278</v>
      </c>
    </row>
    <row r="18" spans="1:8" ht="13.5" customHeight="1" x14ac:dyDescent="0.2">
      <c r="A18" s="21">
        <v>15</v>
      </c>
      <c r="B18" s="37" t="s">
        <v>113</v>
      </c>
      <c r="C18" s="38">
        <v>-1010.277550000012</v>
      </c>
      <c r="D18" s="94">
        <v>-1.3367727803591793E-2</v>
      </c>
      <c r="E18" s="39">
        <v>-294</v>
      </c>
      <c r="F18" s="94">
        <v>-2.6543878656554713E-2</v>
      </c>
      <c r="G18" s="40">
        <v>-2006.0765068418209</v>
      </c>
    </row>
    <row r="19" spans="1:8" ht="15.75" thickBot="1" x14ac:dyDescent="0.25">
      <c r="A19" s="87"/>
      <c r="B19" s="90" t="s">
        <v>42</v>
      </c>
      <c r="C19" s="91">
        <v>-719.73647000001029</v>
      </c>
      <c r="D19" s="95">
        <v>-4.7080209195122791E-3</v>
      </c>
      <c r="E19" s="92">
        <v>-295</v>
      </c>
      <c r="F19" s="95">
        <v>-4.517016135700352E-5</v>
      </c>
      <c r="G19" s="93">
        <v>-1701.2810222084534</v>
      </c>
      <c r="H19" s="53"/>
    </row>
    <row r="20" spans="1:8" ht="15" customHeight="1" thickBot="1" x14ac:dyDescent="0.25">
      <c r="A20" s="199"/>
      <c r="B20" s="199"/>
      <c r="C20" s="199"/>
      <c r="D20" s="199"/>
      <c r="E20" s="199"/>
      <c r="F20" s="199"/>
      <c r="G20" s="199"/>
      <c r="H20" s="158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78"/>
      <c r="C48" s="78"/>
      <c r="D48" s="78"/>
      <c r="E48" s="78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21</v>
      </c>
      <c r="C56" s="35" t="s">
        <v>48</v>
      </c>
      <c r="D56" s="35" t="s">
        <v>49</v>
      </c>
      <c r="E56" s="59" t="s">
        <v>46</v>
      </c>
      <c r="F56"/>
    </row>
    <row r="57" spans="2:6" x14ac:dyDescent="0.2">
      <c r="B57" s="37" t="str">
        <f t="shared" ref="B57:D60" si="0">B4</f>
        <v>ВСІ</v>
      </c>
      <c r="C57" s="38">
        <f t="shared" si="0"/>
        <v>333.20091000000014</v>
      </c>
      <c r="D57" s="94">
        <f t="shared" si="0"/>
        <v>0.12392663628627615</v>
      </c>
      <c r="E57" s="40">
        <f>G4</f>
        <v>299.44362949544524</v>
      </c>
    </row>
    <row r="58" spans="2:6" x14ac:dyDescent="0.2">
      <c r="B58" s="37" t="str">
        <f t="shared" si="0"/>
        <v>КІНТО-Класичний</v>
      </c>
      <c r="C58" s="38">
        <f t="shared" si="0"/>
        <v>42.652770000003272</v>
      </c>
      <c r="D58" s="94">
        <f t="shared" si="0"/>
        <v>1.7071704816902075E-3</v>
      </c>
      <c r="E58" s="40">
        <f>G5</f>
        <v>5.6265524583510915</v>
      </c>
    </row>
    <row r="59" spans="2:6" x14ac:dyDescent="0.2">
      <c r="B59" s="37" t="str">
        <f t="shared" si="0"/>
        <v>УНIВЕР.УА/Михайло Грушевський: Фонд Державних Паперiв</v>
      </c>
      <c r="C59" s="38">
        <f t="shared" si="0"/>
        <v>124.36891999999993</v>
      </c>
      <c r="D59" s="94">
        <f t="shared" si="0"/>
        <v>1.821056422644084E-2</v>
      </c>
      <c r="E59" s="40">
        <f>G6</f>
        <v>0</v>
      </c>
    </row>
    <row r="60" spans="2:6" x14ac:dyDescent="0.2">
      <c r="B60" s="37" t="str">
        <f t="shared" si="0"/>
        <v>УНIВЕР.УА/Тарас Шевченко: Фонд Заощаджень</v>
      </c>
      <c r="C60" s="38">
        <f t="shared" si="0"/>
        <v>30.670609999999868</v>
      </c>
      <c r="D60" s="94">
        <f t="shared" si="0"/>
        <v>1.636790873123942E-2</v>
      </c>
      <c r="E60" s="40">
        <f>G7</f>
        <v>0</v>
      </c>
    </row>
    <row r="61" spans="2:6" x14ac:dyDescent="0.2">
      <c r="B61" s="121" t="str">
        <f>B9</f>
        <v>ТАСК Ресурс</v>
      </c>
      <c r="C61" s="122">
        <f>C9</f>
        <v>11.449839999999966</v>
      </c>
      <c r="D61" s="123">
        <f>D9</f>
        <v>1.1411690375582513E-2</v>
      </c>
      <c r="E61" s="124">
        <f>G9</f>
        <v>0</v>
      </c>
    </row>
    <row r="62" spans="2:6" x14ac:dyDescent="0.2">
      <c r="B62" s="120" t="str">
        <f t="shared" ref="B62:D65" si="1">B14</f>
        <v>Альтус-Депозит</v>
      </c>
      <c r="C62" s="38">
        <f t="shared" si="1"/>
        <v>-50.034570000000301</v>
      </c>
      <c r="D62" s="94">
        <f t="shared" si="1"/>
        <v>-8.1411687904051552E-3</v>
      </c>
      <c r="E62" s="40">
        <f>G14</f>
        <v>0</v>
      </c>
    </row>
    <row r="63" spans="2:6" x14ac:dyDescent="0.2">
      <c r="B63" s="120" t="str">
        <f t="shared" si="1"/>
        <v>Надбання</v>
      </c>
      <c r="C63" s="38">
        <f t="shared" si="1"/>
        <v>-85.212229999999977</v>
      </c>
      <c r="D63" s="94">
        <f t="shared" si="1"/>
        <v>-0.11595204938761269</v>
      </c>
      <c r="E63" s="40">
        <f>G15</f>
        <v>0</v>
      </c>
    </row>
    <row r="64" spans="2:6" x14ac:dyDescent="0.2">
      <c r="B64" s="120" t="str">
        <f t="shared" si="1"/>
        <v>КІНТО-Казначейський</v>
      </c>
      <c r="C64" s="38">
        <f t="shared" si="1"/>
        <v>115.85415000000037</v>
      </c>
      <c r="D64" s="94">
        <f t="shared" si="1"/>
        <v>2.7263291305010148E-2</v>
      </c>
      <c r="E64" s="40">
        <f>G16</f>
        <v>-4.0425787665123281E-2</v>
      </c>
    </row>
    <row r="65" spans="2:5" x14ac:dyDescent="0.2">
      <c r="B65" s="120" t="str">
        <f t="shared" si="1"/>
        <v>ОТП Фонд Акцій</v>
      </c>
      <c r="C65" s="38">
        <f t="shared" si="1"/>
        <v>-161.91144000000133</v>
      </c>
      <c r="D65" s="94">
        <f t="shared" si="1"/>
        <v>-1.7902839794046676E-2</v>
      </c>
      <c r="E65" s="40">
        <f>G17</f>
        <v>-0.23427153276359278</v>
      </c>
    </row>
    <row r="66" spans="2:5" x14ac:dyDescent="0.2">
      <c r="B66" s="120" t="str">
        <f>B18</f>
        <v>ОТП Класичний</v>
      </c>
      <c r="C66" s="38">
        <f>C18</f>
        <v>-1010.277550000012</v>
      </c>
      <c r="D66" s="94">
        <f>D18</f>
        <v>-1.3367727803591793E-2</v>
      </c>
      <c r="E66" s="40">
        <f>G18</f>
        <v>-2006.0765068418209</v>
      </c>
    </row>
    <row r="67" spans="2:5" x14ac:dyDescent="0.2">
      <c r="B67" s="128" t="s">
        <v>47</v>
      </c>
      <c r="C67" s="129">
        <f>C19-SUM(C57:C66)</f>
        <v>-70.49788000000035</v>
      </c>
      <c r="D67" s="130"/>
      <c r="E67" s="129">
        <f>G19-SUM(E57:E66)</f>
        <v>0</v>
      </c>
    </row>
    <row r="68" spans="2:5" ht="15" x14ac:dyDescent="0.2">
      <c r="B68" s="126" t="s">
        <v>42</v>
      </c>
      <c r="C68" s="127">
        <f>SUM(C57:C67)</f>
        <v>-719.73647000001029</v>
      </c>
      <c r="D68" s="127"/>
      <c r="E68" s="127">
        <f>SUM(E57:E67)</f>
        <v>-1701.2810222084534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5"/>
  <sheetViews>
    <sheetView zoomScale="80" workbookViewId="0">
      <selection activeCell="A4" sqref="A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21</v>
      </c>
      <c r="B1" s="67" t="s">
        <v>75</v>
      </c>
      <c r="C1" s="10"/>
    </row>
    <row r="2" spans="1:3" ht="14.25" x14ac:dyDescent="0.2">
      <c r="A2" s="182" t="s">
        <v>20</v>
      </c>
      <c r="B2" s="183">
        <v>-0.11595241108176568</v>
      </c>
      <c r="C2" s="10"/>
    </row>
    <row r="3" spans="1:3" ht="14.25" x14ac:dyDescent="0.2">
      <c r="A3" s="131" t="s">
        <v>66</v>
      </c>
      <c r="B3" s="138">
        <v>-2.4804084864728848E-2</v>
      </c>
      <c r="C3" s="10"/>
    </row>
    <row r="4" spans="1:3" ht="14.25" x14ac:dyDescent="0.2">
      <c r="A4" s="131" t="s">
        <v>116</v>
      </c>
      <c r="B4" s="138">
        <v>-2.1276595744630589E-2</v>
      </c>
      <c r="C4" s="10"/>
    </row>
    <row r="5" spans="1:3" ht="14.25" x14ac:dyDescent="0.2">
      <c r="A5" s="131" t="s">
        <v>51</v>
      </c>
      <c r="B5" s="139">
        <v>-1.7216161104776639E-2</v>
      </c>
      <c r="C5" s="10"/>
    </row>
    <row r="6" spans="1:3" ht="14.25" x14ac:dyDescent="0.2">
      <c r="A6" s="131" t="s">
        <v>54</v>
      </c>
      <c r="B6" s="139">
        <v>-8.141894584510978E-3</v>
      </c>
      <c r="C6" s="10"/>
    </row>
    <row r="7" spans="1:3" ht="14.25" x14ac:dyDescent="0.2">
      <c r="A7" s="131" t="s">
        <v>52</v>
      </c>
      <c r="B7" s="139">
        <v>-3.4728051331016641E-3</v>
      </c>
      <c r="C7" s="10"/>
    </row>
    <row r="8" spans="1:3" ht="14.25" x14ac:dyDescent="0.2">
      <c r="A8" s="131" t="s">
        <v>68</v>
      </c>
      <c r="B8" s="139">
        <v>1.1683792158210249E-3</v>
      </c>
      <c r="C8" s="10"/>
    </row>
    <row r="9" spans="1:3" ht="14.25" x14ac:dyDescent="0.2">
      <c r="A9" s="131" t="s">
        <v>64</v>
      </c>
      <c r="B9" s="139">
        <v>1.4817048389506038E-3</v>
      </c>
      <c r="C9" s="10"/>
    </row>
    <row r="10" spans="1:3" ht="14.25" x14ac:dyDescent="0.2">
      <c r="A10" s="132" t="s">
        <v>71</v>
      </c>
      <c r="B10" s="140">
        <v>1.008461320471099E-2</v>
      </c>
      <c r="C10" s="10"/>
    </row>
    <row r="11" spans="1:3" ht="14.25" x14ac:dyDescent="0.2">
      <c r="A11" s="131" t="s">
        <v>104</v>
      </c>
      <c r="B11" s="139">
        <v>1.1411764415396375E-2</v>
      </c>
      <c r="C11" s="10"/>
    </row>
    <row r="12" spans="1:3" ht="14.25" x14ac:dyDescent="0.2">
      <c r="A12" s="131" t="s">
        <v>61</v>
      </c>
      <c r="B12" s="139">
        <v>1.2240861934949665E-2</v>
      </c>
      <c r="C12" s="10"/>
    </row>
    <row r="13" spans="1:3" ht="14.25" x14ac:dyDescent="0.2">
      <c r="A13" s="131" t="s">
        <v>113</v>
      </c>
      <c r="B13" s="139">
        <v>1.3535793791574324E-2</v>
      </c>
      <c r="C13" s="10"/>
    </row>
    <row r="14" spans="1:3" ht="14.25" x14ac:dyDescent="0.2">
      <c r="A14" s="131" t="s">
        <v>70</v>
      </c>
      <c r="B14" s="139">
        <v>1.6367912395242712E-2</v>
      </c>
      <c r="C14" s="10"/>
    </row>
    <row r="15" spans="1:3" ht="14.25" x14ac:dyDescent="0.2">
      <c r="A15" s="131" t="s">
        <v>69</v>
      </c>
      <c r="B15" s="139">
        <v>1.8210558970557678E-2</v>
      </c>
      <c r="C15" s="10"/>
    </row>
    <row r="16" spans="1:3" ht="14.25" x14ac:dyDescent="0.2">
      <c r="A16" s="131" t="s">
        <v>91</v>
      </c>
      <c r="B16" s="139">
        <v>2.7263574162971205E-2</v>
      </c>
      <c r="C16" s="10"/>
    </row>
    <row r="17" spans="1:3" ht="14.25" x14ac:dyDescent="0.2">
      <c r="A17" s="133" t="s">
        <v>26</v>
      </c>
      <c r="B17" s="138">
        <v>5.2732526388893199E-3</v>
      </c>
      <c r="C17" s="10"/>
    </row>
    <row r="18" spans="1:3" ht="14.25" x14ac:dyDescent="0.2">
      <c r="A18" s="133" t="s">
        <v>1</v>
      </c>
      <c r="B18" s="138">
        <v>-8.4219487314971975E-2</v>
      </c>
      <c r="C18" s="10"/>
    </row>
    <row r="19" spans="1:3" ht="14.25" x14ac:dyDescent="0.2">
      <c r="A19" s="133" t="s">
        <v>0</v>
      </c>
      <c r="B19" s="138">
        <v>0</v>
      </c>
      <c r="C19" s="57"/>
    </row>
    <row r="20" spans="1:3" ht="14.25" x14ac:dyDescent="0.2">
      <c r="A20" s="133" t="s">
        <v>27</v>
      </c>
      <c r="B20" s="138">
        <v>3.0819406186839426E-3</v>
      </c>
      <c r="C20" s="9"/>
    </row>
    <row r="21" spans="1:3" ht="14.25" x14ac:dyDescent="0.2">
      <c r="A21" s="133" t="s">
        <v>28</v>
      </c>
      <c r="B21" s="138">
        <v>1.1415905124760206E-2</v>
      </c>
      <c r="C21" s="73"/>
    </row>
    <row r="22" spans="1:3" ht="14.25" x14ac:dyDescent="0.2">
      <c r="A22" s="133" t="s">
        <v>29</v>
      </c>
      <c r="B22" s="138">
        <v>1.3150684931506848E-2</v>
      </c>
      <c r="C22" s="10"/>
    </row>
    <row r="23" spans="1:3" ht="15" thickBot="1" x14ac:dyDescent="0.25">
      <c r="A23" s="134" t="s">
        <v>93</v>
      </c>
      <c r="B23" s="141">
        <v>6.755234495148521E-2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6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8" t="s">
        <v>97</v>
      </c>
      <c r="B1" s="188"/>
      <c r="C1" s="188"/>
      <c r="D1" s="188"/>
      <c r="E1" s="188"/>
      <c r="F1" s="188"/>
      <c r="G1" s="188"/>
      <c r="H1" s="188"/>
      <c r="I1" s="188"/>
      <c r="J1" s="188"/>
      <c r="K1" s="13"/>
      <c r="L1" s="14"/>
      <c r="M1" s="14"/>
    </row>
    <row r="2" spans="1:13" ht="30.75" thickBot="1" x14ac:dyDescent="0.25">
      <c r="A2" s="15" t="s">
        <v>35</v>
      </c>
      <c r="B2" s="15" t="s">
        <v>21</v>
      </c>
      <c r="C2" s="44" t="s">
        <v>31</v>
      </c>
      <c r="D2" s="44" t="s">
        <v>32</v>
      </c>
      <c r="E2" s="44" t="s">
        <v>36</v>
      </c>
      <c r="F2" s="44" t="s">
        <v>37</v>
      </c>
      <c r="G2" s="44" t="s">
        <v>38</v>
      </c>
      <c r="H2" s="44" t="s">
        <v>13</v>
      </c>
      <c r="I2" s="44" t="s">
        <v>14</v>
      </c>
      <c r="J2" s="25" t="s">
        <v>15</v>
      </c>
    </row>
    <row r="3" spans="1:13" x14ac:dyDescent="0.2">
      <c r="A3" s="21">
        <v>1</v>
      </c>
      <c r="B3" s="81" t="s">
        <v>117</v>
      </c>
      <c r="C3" s="108" t="s">
        <v>34</v>
      </c>
      <c r="D3" s="109" t="s">
        <v>118</v>
      </c>
      <c r="E3" s="82">
        <v>863842.46019999997</v>
      </c>
      <c r="F3" s="83">
        <v>13246</v>
      </c>
      <c r="G3" s="82">
        <v>65.215299999999999</v>
      </c>
      <c r="H3" s="52">
        <v>100</v>
      </c>
      <c r="I3" s="81" t="s">
        <v>119</v>
      </c>
      <c r="J3" s="84" t="s">
        <v>120</v>
      </c>
    </row>
    <row r="4" spans="1:13" x14ac:dyDescent="0.2">
      <c r="A4" s="142">
        <v>2</v>
      </c>
      <c r="B4" s="166" t="s">
        <v>121</v>
      </c>
      <c r="C4" s="167" t="s">
        <v>34</v>
      </c>
      <c r="D4" s="168" t="s">
        <v>118</v>
      </c>
      <c r="E4" s="169">
        <v>302930.53019999998</v>
      </c>
      <c r="F4" s="170">
        <v>3428670</v>
      </c>
      <c r="G4" s="169">
        <v>8.8400000000000006E-2</v>
      </c>
      <c r="H4" s="171">
        <v>0.1</v>
      </c>
      <c r="I4" s="172" t="s">
        <v>119</v>
      </c>
      <c r="J4" s="173" t="s">
        <v>120</v>
      </c>
    </row>
    <row r="5" spans="1:13" ht="15.75" thickBot="1" x14ac:dyDescent="0.25">
      <c r="A5" s="189" t="s">
        <v>42</v>
      </c>
      <c r="B5" s="190"/>
      <c r="C5" s="110" t="s">
        <v>43</v>
      </c>
      <c r="D5" s="110" t="s">
        <v>43</v>
      </c>
      <c r="E5" s="96">
        <f>SUM(E3:E4)</f>
        <v>1166772.9904</v>
      </c>
      <c r="F5" s="97">
        <f>SUM(F3:F4)</f>
        <v>3441916</v>
      </c>
      <c r="G5" s="110" t="s">
        <v>43</v>
      </c>
      <c r="H5" s="110" t="s">
        <v>43</v>
      </c>
      <c r="I5" s="110" t="s">
        <v>43</v>
      </c>
      <c r="J5" s="110" t="s">
        <v>43</v>
      </c>
    </row>
    <row r="6" spans="1:13" x14ac:dyDescent="0.2">
      <c r="A6" s="192"/>
      <c r="B6" s="192"/>
      <c r="C6" s="192"/>
      <c r="D6" s="192"/>
      <c r="E6" s="192"/>
      <c r="F6" s="192"/>
      <c r="G6" s="192"/>
      <c r="H6" s="192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7"/>
  <sheetViews>
    <sheetView zoomScale="85" workbookViewId="0">
      <selection activeCell="K6" sqref="K6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04" t="s">
        <v>98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customFormat="1" ht="15.75" customHeight="1" thickBot="1" x14ac:dyDescent="0.25">
      <c r="A2" s="195" t="s">
        <v>35</v>
      </c>
      <c r="B2" s="100"/>
      <c r="C2" s="101"/>
      <c r="D2" s="102"/>
      <c r="E2" s="197" t="s">
        <v>59</v>
      </c>
      <c r="F2" s="197"/>
      <c r="G2" s="197"/>
      <c r="H2" s="197"/>
      <c r="I2" s="197"/>
      <c r="J2" s="197"/>
      <c r="K2" s="197"/>
    </row>
    <row r="3" spans="1:11" customFormat="1" ht="45.75" thickBot="1" x14ac:dyDescent="0.25">
      <c r="A3" s="196"/>
      <c r="B3" s="103" t="s">
        <v>21</v>
      </c>
      <c r="C3" s="26" t="s">
        <v>11</v>
      </c>
      <c r="D3" s="26" t="s">
        <v>12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customFormat="1" collapsed="1" x14ac:dyDescent="0.2">
      <c r="A4" s="21">
        <v>1</v>
      </c>
      <c r="B4" s="27" t="s">
        <v>121</v>
      </c>
      <c r="C4" s="104">
        <v>38199</v>
      </c>
      <c r="D4" s="104">
        <v>38383</v>
      </c>
      <c r="E4" s="98" t="s">
        <v>19</v>
      </c>
      <c r="F4" s="98">
        <v>4.6153846153821787E-2</v>
      </c>
      <c r="G4" s="98">
        <v>5.238095238090934E-2</v>
      </c>
      <c r="H4" s="98" t="s">
        <v>19</v>
      </c>
      <c r="I4" s="98" t="s">
        <v>19</v>
      </c>
      <c r="J4" s="105">
        <v>-0.11600000000001731</v>
      </c>
      <c r="K4" s="157">
        <v>-6.3821432938870881E-3</v>
      </c>
    </row>
    <row r="5" spans="1:11" customFormat="1" x14ac:dyDescent="0.2">
      <c r="A5" s="142">
        <v>2</v>
      </c>
      <c r="B5" s="54" t="s">
        <v>117</v>
      </c>
      <c r="C5" s="184">
        <v>39157</v>
      </c>
      <c r="D5" s="184">
        <v>39399</v>
      </c>
      <c r="E5" s="185" t="s">
        <v>19</v>
      </c>
      <c r="F5" s="185">
        <v>3.1406226524022474E-2</v>
      </c>
      <c r="G5" s="185">
        <v>5.8616038166202422E-2</v>
      </c>
      <c r="H5" s="185" t="s">
        <v>19</v>
      </c>
      <c r="I5" s="185" t="s">
        <v>19</v>
      </c>
      <c r="J5" s="186">
        <v>-0.34784699999998414</v>
      </c>
      <c r="K5" s="187">
        <v>-2.5614802050547003E-2</v>
      </c>
    </row>
    <row r="6" spans="1:11" ht="15.75" thickBot="1" x14ac:dyDescent="0.25">
      <c r="A6" s="142"/>
      <c r="B6" s="147" t="s">
        <v>92</v>
      </c>
      <c r="C6" s="148" t="s">
        <v>43</v>
      </c>
      <c r="D6" s="148" t="s">
        <v>43</v>
      </c>
      <c r="E6" s="149" t="s">
        <v>19</v>
      </c>
      <c r="F6" s="149">
        <f>AVERAGE(F4:F5)</f>
        <v>3.878003633892213E-2</v>
      </c>
      <c r="G6" s="149">
        <f>AVERAGE(G4:G5)</f>
        <v>5.5498495273555881E-2</v>
      </c>
      <c r="H6" s="149" t="s">
        <v>19</v>
      </c>
      <c r="I6" s="149" t="s">
        <v>19</v>
      </c>
      <c r="J6" s="148" t="s">
        <v>43</v>
      </c>
      <c r="K6" s="149">
        <f>AVERAGE(K4:K5)</f>
        <v>-1.5998472672217046E-2</v>
      </c>
    </row>
    <row r="7" spans="1:11" x14ac:dyDescent="0.2">
      <c r="A7" s="205" t="s">
        <v>81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1" ht="15" thickBot="1" x14ac:dyDescent="0.25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</row>
    <row r="9" spans="1:11" x14ac:dyDescent="0.2">
      <c r="B9" s="29"/>
      <c r="C9" s="30"/>
      <c r="D9" s="30"/>
      <c r="E9" s="29"/>
      <c r="F9" s="29"/>
      <c r="G9" s="29"/>
      <c r="H9" s="29"/>
      <c r="I9" s="29"/>
    </row>
    <row r="10" spans="1:11" x14ac:dyDescent="0.2">
      <c r="B10" s="29"/>
      <c r="C10" s="30"/>
      <c r="D10" s="30"/>
      <c r="E10" s="115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6" spans="1:11" x14ac:dyDescent="0.2">
      <c r="B16" s="29"/>
      <c r="C16" s="30"/>
      <c r="D16" s="30"/>
      <c r="E16" s="29"/>
      <c r="F16" s="29"/>
      <c r="G16" s="29"/>
      <c r="H16" s="29"/>
      <c r="I16" s="29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40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200" t="s">
        <v>99</v>
      </c>
      <c r="B1" s="200"/>
      <c r="C1" s="200"/>
      <c r="D1" s="200"/>
      <c r="E1" s="200"/>
      <c r="F1" s="200"/>
      <c r="G1" s="200"/>
    </row>
    <row r="2" spans="1:11" s="31" customFormat="1" ht="15.75" customHeight="1" thickBot="1" x14ac:dyDescent="0.25">
      <c r="A2" s="195" t="s">
        <v>35</v>
      </c>
      <c r="B2" s="88"/>
      <c r="C2" s="201" t="s">
        <v>22</v>
      </c>
      <c r="D2" s="202"/>
      <c r="E2" s="201" t="s">
        <v>23</v>
      </c>
      <c r="F2" s="202"/>
      <c r="G2" s="89"/>
    </row>
    <row r="3" spans="1:11" s="31" customFormat="1" ht="45.75" thickBot="1" x14ac:dyDescent="0.25">
      <c r="A3" s="196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11" s="31" customFormat="1" x14ac:dyDescent="0.2">
      <c r="A4" s="21">
        <v>1</v>
      </c>
      <c r="B4" s="37" t="s">
        <v>121</v>
      </c>
      <c r="C4" s="38" t="s">
        <v>19</v>
      </c>
      <c r="D4" s="98" t="s">
        <v>19</v>
      </c>
      <c r="E4" s="39" t="s">
        <v>19</v>
      </c>
      <c r="F4" s="98" t="s">
        <v>19</v>
      </c>
      <c r="G4" s="40" t="s">
        <v>19</v>
      </c>
    </row>
    <row r="5" spans="1:11" s="31" customFormat="1" x14ac:dyDescent="0.2">
      <c r="A5" s="142">
        <v>2</v>
      </c>
      <c r="B5" s="179" t="s">
        <v>117</v>
      </c>
      <c r="C5" s="38" t="s">
        <v>19</v>
      </c>
      <c r="D5" s="98" t="s">
        <v>19</v>
      </c>
      <c r="E5" s="39" t="s">
        <v>19</v>
      </c>
      <c r="F5" s="98" t="s">
        <v>19</v>
      </c>
      <c r="G5" s="40" t="s">
        <v>19</v>
      </c>
    </row>
    <row r="6" spans="1:11" s="31" customFormat="1" ht="15.75" thickBot="1" x14ac:dyDescent="0.25">
      <c r="A6" s="111"/>
      <c r="B6" s="90" t="s">
        <v>42</v>
      </c>
      <c r="C6" s="112" t="s">
        <v>19</v>
      </c>
      <c r="D6" s="95" t="s">
        <v>19</v>
      </c>
      <c r="E6" s="92" t="s">
        <v>19</v>
      </c>
      <c r="F6" s="95" t="s">
        <v>19</v>
      </c>
      <c r="G6" s="93" t="s">
        <v>19</v>
      </c>
    </row>
    <row r="7" spans="1:11" s="31" customFormat="1" ht="15" customHeight="1" thickBot="1" x14ac:dyDescent="0.25">
      <c r="A7" s="203"/>
      <c r="B7" s="203"/>
      <c r="C7" s="203"/>
      <c r="D7" s="203"/>
      <c r="E7" s="203"/>
      <c r="F7" s="203"/>
      <c r="G7" s="203"/>
      <c r="H7" s="7"/>
      <c r="I7" s="7"/>
      <c r="J7" s="7"/>
      <c r="K7" s="7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/>
    <row r="29" spans="4:9" s="31" customFormat="1" x14ac:dyDescent="0.2"/>
    <row r="30" spans="4:9" s="31" customFormat="1" x14ac:dyDescent="0.2">
      <c r="H30" s="22"/>
      <c r="I30" s="22"/>
    </row>
    <row r="33" spans="1:5" ht="30.75" thickBot="1" x14ac:dyDescent="0.25">
      <c r="B33" s="42" t="s">
        <v>21</v>
      </c>
      <c r="C33" s="35" t="s">
        <v>48</v>
      </c>
      <c r="D33" s="35" t="s">
        <v>49</v>
      </c>
      <c r="E33" s="36" t="s">
        <v>46</v>
      </c>
    </row>
    <row r="34" spans="1:5" x14ac:dyDescent="0.2">
      <c r="A34" s="22">
        <v>1</v>
      </c>
      <c r="B34" s="37" t="str">
        <f t="shared" ref="B34:D35" si="0">B4</f>
        <v>Прінком-Фонд</v>
      </c>
      <c r="C34" s="116" t="str">
        <f t="shared" si="0"/>
        <v>н.д.</v>
      </c>
      <c r="D34" s="98" t="str">
        <f t="shared" si="0"/>
        <v>н.д.</v>
      </c>
      <c r="E34" s="117" t="str">
        <f>G4</f>
        <v>н.д.</v>
      </c>
    </row>
    <row r="35" spans="1:5" x14ac:dyDescent="0.2">
      <c r="A35" s="22">
        <v>2</v>
      </c>
      <c r="B35" s="37" t="str">
        <f t="shared" si="0"/>
        <v>Прiнком-Збалансований</v>
      </c>
      <c r="C35" s="116" t="str">
        <f t="shared" si="0"/>
        <v>н.д.</v>
      </c>
      <c r="D35" s="98" t="str">
        <f t="shared" si="0"/>
        <v>н.д.</v>
      </c>
      <c r="E35" s="117" t="str">
        <f>G5</f>
        <v>н.д.</v>
      </c>
    </row>
    <row r="36" spans="1:5" x14ac:dyDescent="0.2">
      <c r="B36" s="37"/>
      <c r="C36" s="116"/>
      <c r="D36" s="98"/>
      <c r="E36" s="117"/>
    </row>
    <row r="37" spans="1:5" x14ac:dyDescent="0.2">
      <c r="B37" s="37"/>
      <c r="C37" s="116"/>
      <c r="D37" s="98"/>
      <c r="E37" s="117"/>
    </row>
    <row r="38" spans="1:5" x14ac:dyDescent="0.2">
      <c r="B38" s="37"/>
      <c r="C38" s="116"/>
      <c r="D38" s="98"/>
      <c r="E38" s="117"/>
    </row>
    <row r="39" spans="1:5" x14ac:dyDescent="0.2">
      <c r="B39" s="37"/>
      <c r="C39" s="116"/>
      <c r="D39" s="98"/>
      <c r="E39" s="117"/>
    </row>
    <row r="40" spans="1:5" x14ac:dyDescent="0.2">
      <c r="B40" s="37"/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85" workbookViewId="0">
      <selection activeCell="S26" sqref="S26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75</v>
      </c>
      <c r="C1" s="10"/>
      <c r="D1" s="10"/>
    </row>
    <row r="2" spans="1:4" ht="14.25" x14ac:dyDescent="0.2">
      <c r="A2" s="37" t="s">
        <v>121</v>
      </c>
      <c r="B2" s="135" t="s">
        <v>19</v>
      </c>
      <c r="C2" s="10"/>
      <c r="D2" s="10"/>
    </row>
    <row r="3" spans="1:4" ht="14.25" x14ac:dyDescent="0.2">
      <c r="A3" s="179" t="s">
        <v>117</v>
      </c>
      <c r="B3" s="135" t="s">
        <v>19</v>
      </c>
      <c r="C3" s="10"/>
      <c r="D3" s="10"/>
    </row>
    <row r="4" spans="1:4" ht="14.25" x14ac:dyDescent="0.2">
      <c r="A4" s="27" t="s">
        <v>26</v>
      </c>
      <c r="B4" s="135" t="s">
        <v>19</v>
      </c>
      <c r="C4" s="10"/>
      <c r="D4" s="10"/>
    </row>
    <row r="5" spans="1:4" ht="14.25" x14ac:dyDescent="0.2">
      <c r="A5" s="27" t="s">
        <v>1</v>
      </c>
      <c r="B5" s="136">
        <v>-8.4219487314971975E-2</v>
      </c>
      <c r="C5" s="10"/>
      <c r="D5" s="10"/>
    </row>
    <row r="6" spans="1:4" ht="14.25" x14ac:dyDescent="0.2">
      <c r="A6" s="27" t="s">
        <v>0</v>
      </c>
      <c r="B6" s="136">
        <v>0</v>
      </c>
      <c r="C6" s="10"/>
      <c r="D6" s="10"/>
    </row>
    <row r="7" spans="1:4" ht="14.25" x14ac:dyDescent="0.2">
      <c r="A7" s="27" t="s">
        <v>27</v>
      </c>
      <c r="B7" s="136">
        <v>3.0819406186839426E-3</v>
      </c>
      <c r="C7" s="10"/>
      <c r="D7" s="10"/>
    </row>
    <row r="8" spans="1:4" ht="14.25" x14ac:dyDescent="0.2">
      <c r="A8" s="27" t="s">
        <v>28</v>
      </c>
      <c r="B8" s="136">
        <v>1.1415905124760206E-2</v>
      </c>
      <c r="C8" s="10"/>
      <c r="D8" s="10"/>
    </row>
    <row r="9" spans="1:4" ht="14.25" x14ac:dyDescent="0.2">
      <c r="A9" s="27" t="s">
        <v>29</v>
      </c>
      <c r="B9" s="136">
        <v>1.3150684931506848E-2</v>
      </c>
      <c r="C9" s="10"/>
      <c r="D9" s="10"/>
    </row>
    <row r="10" spans="1:4" ht="15" thickBot="1" x14ac:dyDescent="0.25">
      <c r="A10" s="75" t="s">
        <v>93</v>
      </c>
      <c r="B10" s="137">
        <v>6.755234495148521E-2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ht="14.25" x14ac:dyDescent="0.2">
      <c r="A16" s="54"/>
      <c r="B16" s="55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2024-05-14T15:47:00Z</dcterms:modified>
</cp:coreProperties>
</file>