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5\Q2 2025\! final\"/>
    </mc:Choice>
  </mc:AlternateContent>
  <xr:revisionPtr revIDLastSave="0" documentId="13_ncr:1_{44CC8CF3-D52D-4246-984C-DB4CC39CB9A0}" xr6:coauthVersionLast="36" xr6:coauthVersionMax="36" xr10:uidLastSave="{00000000-0000-0000-0000-000000000000}"/>
  <bookViews>
    <workbookView xWindow="3348" yWindow="0" windowWidth="21732" windowHeight="9696" tabRatio="917" xr2:uid="{00000000-000D-0000-FFFF-FFFF00000000}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J367" i="48" l="1"/>
  <c r="H368" i="48"/>
  <c r="H329" i="48"/>
  <c r="L330" i="48"/>
  <c r="K330" i="48"/>
  <c r="I330" i="48"/>
  <c r="H330" i="48"/>
  <c r="J252" i="48" l="1"/>
  <c r="J253" i="48"/>
  <c r="I252" i="48"/>
  <c r="I250" i="48"/>
  <c r="I253" i="48"/>
  <c r="I254" i="48"/>
  <c r="H250" i="48"/>
  <c r="H252" i="48"/>
  <c r="H254" i="48"/>
  <c r="H253" i="48"/>
  <c r="G230" i="48"/>
  <c r="F230" i="48"/>
  <c r="G206" i="48"/>
  <c r="F206" i="48"/>
  <c r="G181" i="48"/>
  <c r="F181" i="48"/>
  <c r="N143" i="48"/>
  <c r="M143" i="48"/>
  <c r="G82" i="48"/>
  <c r="F82" i="48"/>
  <c r="F81" i="48"/>
  <c r="G81" i="48"/>
  <c r="F122" i="48"/>
  <c r="E122" i="48"/>
  <c r="H25" i="47" l="1"/>
  <c r="E16" i="47"/>
  <c r="I368" i="48"/>
  <c r="I367" i="48"/>
  <c r="H367" i="48"/>
  <c r="I366" i="48"/>
  <c r="H366" i="48"/>
  <c r="I365" i="48"/>
  <c r="H365" i="48"/>
  <c r="I364" i="48"/>
  <c r="H364" i="48"/>
  <c r="I363" i="48"/>
  <c r="H363" i="48"/>
  <c r="I362" i="48"/>
  <c r="H362" i="48"/>
  <c r="I361" i="48"/>
  <c r="H361" i="48"/>
  <c r="K368" i="48" l="1"/>
  <c r="J368" i="48"/>
  <c r="K367" i="48"/>
  <c r="K366" i="48"/>
  <c r="J366" i="48"/>
  <c r="K365" i="48"/>
  <c r="J365" i="48"/>
  <c r="K364" i="48"/>
  <c r="J364" i="48"/>
  <c r="K363" i="48"/>
  <c r="J363" i="48"/>
  <c r="K362" i="48"/>
  <c r="J362" i="48"/>
  <c r="K361" i="48"/>
  <c r="J361" i="48"/>
  <c r="F285" i="48"/>
  <c r="E285" i="48"/>
  <c r="D285" i="48"/>
  <c r="C285" i="48"/>
  <c r="B285" i="48"/>
  <c r="C25" i="47"/>
  <c r="C27" i="47" s="1"/>
  <c r="B25" i="47"/>
  <c r="B27" i="47" s="1"/>
  <c r="B16" i="47"/>
  <c r="M24" i="47" l="1"/>
  <c r="L22" i="47"/>
  <c r="H263" i="48" l="1"/>
  <c r="L261" i="48"/>
  <c r="J261" i="48"/>
  <c r="F271" i="48"/>
  <c r="E271" i="48"/>
  <c r="D271" i="48"/>
  <c r="C271" i="48"/>
  <c r="B271" i="48"/>
  <c r="F278" i="48"/>
  <c r="E278" i="48"/>
  <c r="D278" i="48"/>
  <c r="C278" i="48"/>
  <c r="B278" i="48"/>
  <c r="M22" i="47"/>
  <c r="K26" i="47"/>
  <c r="J26" i="47"/>
  <c r="K24" i="47"/>
  <c r="J24" i="47"/>
  <c r="K23" i="47"/>
  <c r="J23" i="47"/>
  <c r="J22" i="47"/>
  <c r="K22" i="47"/>
  <c r="G25" i="47"/>
  <c r="G27" i="47" s="1"/>
  <c r="F25" i="47"/>
  <c r="F27" i="47" s="1"/>
  <c r="F13" i="47"/>
  <c r="G14" i="47"/>
  <c r="H15" i="47"/>
  <c r="G15" i="47"/>
  <c r="G13" i="47"/>
  <c r="F15" i="47"/>
  <c r="F14" i="47"/>
  <c r="D16" i="47"/>
  <c r="F16" i="47" s="1"/>
  <c r="F8" i="47"/>
  <c r="F7" i="47"/>
  <c r="F6" i="47"/>
  <c r="H5" i="47"/>
  <c r="F5" i="47"/>
  <c r="G8" i="47"/>
  <c r="G5" i="47"/>
  <c r="L329" i="48" l="1"/>
  <c r="K329" i="48"/>
  <c r="J329" i="48"/>
  <c r="I329" i="48"/>
  <c r="J330" i="48"/>
  <c r="J25" i="47" l="1"/>
  <c r="K25" i="47"/>
  <c r="N22" i="47"/>
  <c r="E25" i="47"/>
  <c r="E27" i="47" s="1"/>
  <c r="D25" i="47"/>
  <c r="D27" i="47" s="1"/>
  <c r="C16" i="47"/>
  <c r="G16" i="47" s="1"/>
  <c r="B181" i="48" l="1"/>
  <c r="B121" i="48" l="1"/>
  <c r="F121" i="48" s="1"/>
  <c r="B81" i="48"/>
  <c r="B63" i="48"/>
  <c r="E121" i="48" l="1"/>
  <c r="N23" i="47"/>
  <c r="M26" i="47"/>
  <c r="H13" i="47"/>
  <c r="H8" i="47"/>
  <c r="B224" i="48" l="1"/>
  <c r="B200" i="48"/>
  <c r="B175" i="48"/>
  <c r="D137" i="48"/>
  <c r="C137" i="48"/>
  <c r="B137" i="48" l="1"/>
  <c r="H14" i="47"/>
  <c r="B371" i="48" l="1"/>
  <c r="J262" i="48" l="1"/>
  <c r="H261" i="48"/>
  <c r="N263" i="48" l="1"/>
  <c r="O263" i="48" s="1"/>
  <c r="N262" i="48"/>
  <c r="O262" i="48" s="1"/>
  <c r="N261" i="48"/>
  <c r="O261" i="48" s="1"/>
  <c r="J263" i="48"/>
  <c r="K263" i="48" s="1"/>
  <c r="K262" i="48"/>
  <c r="K261" i="48"/>
  <c r="G6" i="47" l="1"/>
  <c r="H6" i="47"/>
  <c r="G7" i="47"/>
  <c r="H7" i="47"/>
  <c r="H16" i="47" l="1"/>
  <c r="I25" i="47" l="1"/>
  <c r="L25" i="47" l="1"/>
  <c r="M25" i="47"/>
  <c r="B219" i="48"/>
  <c r="B195" i="48"/>
  <c r="B170" i="48"/>
  <c r="D132" i="48"/>
  <c r="C132" i="48"/>
  <c r="B132" i="48" l="1"/>
  <c r="L26" i="47"/>
  <c r="L24" i="47"/>
  <c r="M23" i="47"/>
  <c r="L23" i="47"/>
  <c r="L263" i="48" l="1"/>
  <c r="M263" i="48" s="1"/>
  <c r="L262" i="48"/>
  <c r="M262" i="48" s="1"/>
  <c r="M261" i="48"/>
  <c r="I263" i="48"/>
  <c r="H262" i="48"/>
  <c r="I262" i="48" s="1"/>
  <c r="I261" i="48"/>
  <c r="C371" i="48" l="1"/>
  <c r="D22" i="48"/>
  <c r="C22" i="48"/>
  <c r="G329" i="48"/>
  <c r="B22" i="48" l="1"/>
  <c r="N22" i="48" l="1"/>
  <c r="M22" i="48"/>
  <c r="D9" i="48"/>
  <c r="C9" i="48"/>
  <c r="B9" i="48" l="1"/>
  <c r="D128" i="48" l="1"/>
  <c r="C128" i="48"/>
  <c r="B128" i="48" l="1"/>
  <c r="D127" i="48" l="1"/>
  <c r="C127" i="48"/>
  <c r="B48" i="48"/>
  <c r="B127" i="48" l="1"/>
  <c r="E264" i="48" l="1"/>
  <c r="D264" i="48"/>
  <c r="C264" i="48"/>
  <c r="N264" i="48" l="1"/>
  <c r="O264" i="48" s="1"/>
  <c r="L264" i="48"/>
  <c r="M264" i="48" s="1"/>
  <c r="B264" i="48"/>
  <c r="J264" i="48" s="1"/>
  <c r="K264" i="48" s="1"/>
  <c r="F264" i="48"/>
  <c r="B369" i="48"/>
  <c r="C369" i="48"/>
  <c r="C370" i="48" s="1"/>
  <c r="D369" i="48"/>
  <c r="F369" i="48"/>
  <c r="D371" i="48"/>
  <c r="F371" i="48"/>
  <c r="I371" i="48" l="1"/>
  <c r="K371" i="48"/>
  <c r="I369" i="48"/>
  <c r="K369" i="48"/>
  <c r="H264" i="48"/>
  <c r="I264" i="48" s="1"/>
  <c r="B370" i="48"/>
  <c r="H27" i="47"/>
  <c r="F370" i="48"/>
  <c r="D370" i="48"/>
  <c r="E369" i="48"/>
  <c r="E371" i="48"/>
  <c r="I370" i="48" l="1"/>
  <c r="K370" i="48"/>
  <c r="H371" i="48"/>
  <c r="J371" i="48"/>
  <c r="H369" i="48"/>
  <c r="J369" i="48"/>
  <c r="L27" i="47"/>
  <c r="K27" i="47"/>
  <c r="J27" i="47"/>
  <c r="M27" i="47"/>
  <c r="E370" i="48"/>
  <c r="H370" i="48" l="1"/>
  <c r="J370" i="48"/>
  <c r="B230" i="48"/>
  <c r="B206" i="48"/>
  <c r="D143" i="48" l="1"/>
  <c r="C143" i="48"/>
  <c r="B104" i="48"/>
  <c r="B64" i="48"/>
  <c r="D126" i="48"/>
  <c r="C126" i="48"/>
  <c r="B46" i="48"/>
  <c r="D5" i="48"/>
  <c r="C5" i="48"/>
  <c r="B143" i="48" l="1"/>
  <c r="B5" i="48"/>
  <c r="B126" i="48"/>
  <c r="N24" i="47" l="1"/>
  <c r="I27" i="47" l="1"/>
  <c r="N25" i="47"/>
  <c r="N27" i="47" l="1"/>
</calcChain>
</file>

<file path=xl/sharedStrings.xml><?xml version="1.0" encoding="utf-8"?>
<sst xmlns="http://schemas.openxmlformats.org/spreadsheetml/2006/main" count="317" uniqueCount="129">
  <si>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</si>
  <si>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</si>
  <si>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</si>
  <si>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</si>
  <si>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</si>
  <si>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</si>
  <si>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</si>
  <si>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</si>
  <si>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</si>
  <si>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</si>
  <si>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</si>
  <si>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</si>
  <si>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</si>
  <si>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</si>
  <si>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</si>
  <si>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</si>
  <si>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</si>
  <si>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</si>
  <si>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</si>
  <si>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</si>
  <si>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</si>
  <si>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</si>
  <si>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</si>
  <si>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</si>
  <si>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</si>
  <si>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</si>
  <si>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</si>
  <si>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</si>
  <si>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</si>
  <si>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</si>
  <si>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</si>
  <si>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</si>
  <si>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</si>
  <si>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</si>
  <si>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</si>
  <si>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</si>
  <si>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</si>
  <si>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</si>
  <si>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</si>
  <si>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</si>
  <si>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</si>
  <si>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</si>
  <si>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</si>
  <si>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</si>
  <si>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</si>
  <si>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</si>
  <si>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</si>
  <si>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</si>
  <si>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</si>
  <si>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</si>
  <si>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</si>
  <si>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</si>
  <si>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</si>
  <si>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</si>
  <si>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</si>
  <si>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</si>
  <si>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</si>
  <si>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</si>
  <si>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</si>
  <si>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</si>
  <si>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</si>
  <si>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</si>
  <si>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</si>
  <si>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</si>
  <si>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</si>
  <si>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</si>
  <si>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</si>
  <si>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</si>
  <si>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</si>
  <si>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</si>
  <si>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</si>
  <si>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</si>
  <si>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</si>
  <si>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</si>
  <si>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</si>
  <si>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</si>
  <si>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</si>
  <si>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</si>
  <si>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</si>
  <si>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</si>
  <si>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</si>
  <si>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</si>
  <si>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</si>
  <si>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</si>
  <si>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</si>
  <si>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</si>
  <si>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1 кв. 2023</t>
  </si>
  <si>
    <t>2 кв. 2023</t>
  </si>
  <si>
    <t>Зміна за рік, %</t>
  </si>
  <si>
    <t>3 кв. 2023</t>
  </si>
  <si>
    <t>3 кв. 2022</t>
  </si>
  <si>
    <t>Зміна активів у ЦП за рік</t>
  </si>
  <si>
    <t>Зміна обсягу грошей за рік</t>
  </si>
  <si>
    <t xml:space="preserve">** За даними звітів КУА щодо НПФ в управлінні та даними КНПФ НБУ. </t>
  </si>
  <si>
    <t>4 кв. 2023</t>
  </si>
  <si>
    <t>31.12.2023**</t>
  </si>
  <si>
    <t>1 кв. 2024</t>
  </si>
  <si>
    <t>2 кв. 2024</t>
  </si>
  <si>
    <t>3 кв. 2024</t>
  </si>
  <si>
    <t>Професійні*</t>
  </si>
  <si>
    <t>* Без урахування двох фондів, що ліквідуються.</t>
  </si>
  <si>
    <t>Професійні**</t>
  </si>
  <si>
    <t>* Без урахування корпоративного пенсійного фонду НБУ. ** Без урахування двох фондів, що ліквідуються.</t>
  </si>
  <si>
    <t>4 кв. 2024</t>
  </si>
  <si>
    <t>Облігації місцевих позик</t>
  </si>
  <si>
    <t>Зміна за рік</t>
  </si>
  <si>
    <t>Зміна за рік, млн грн</t>
  </si>
  <si>
    <t>за рік</t>
  </si>
  <si>
    <t>1 кв. 2025</t>
  </si>
  <si>
    <t>Статистика ринку управління активами НПФ за 2-й квартал 2025 року</t>
  </si>
  <si>
    <t>Зміна з початку 2025 року</t>
  </si>
  <si>
    <t>Зміна активів НПФ в управлінні за 2-й квартал 2025 року, %</t>
  </si>
  <si>
    <t xml:space="preserve">Cередній розмір фонду на 30.06.2025, млн грн </t>
  </si>
  <si>
    <t>Адміністрування НПФ за 2-й квартал 2025 року</t>
  </si>
  <si>
    <t>2 кв. 2025</t>
  </si>
  <si>
    <t>Динаміка найбільших складових пенсійних активів за 2-й кв. 2025 року та за рік</t>
  </si>
  <si>
    <t>Структура активів НПФ за видами фондів та інструментами станом на 30.06.2025</t>
  </si>
  <si>
    <t>за 2-й квартал 2025 року</t>
  </si>
  <si>
    <t>Зміна за 2-й квартал 2025 року</t>
  </si>
  <si>
    <t>Зміна з початку 2025 року, %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</si>
  <si>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31.03.2025-30.06.2025 - 49 фондів (у т.ч. "СТИРОЛ", який ліквідується і активи якого на дату звітності близькі до "0"). **У трьох фондах, дані яких відсутні на 31.12.2023 й далі, сукупні пенсійні виплати на 30.09.2023 дорівнювали 11.5 млн грн (1.6% від усіх).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</si>
  <si>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31.03.2025-30.06.2025 - 49 фондів (у т.ч. "СТИРОЛ", який ліквідується і активи якого на дату звітності близькі до "0"). **У трьох фондах, дані яких відсутні на 31.12.2023 й далі, сукупні пенсійні внески на 30.09.2023 дорівнювали 23.9 млн грн (1.3% від усіх).</t>
  </si>
  <si>
    <t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фондів, 4 кв. 2024 - 49-ти фондів, 1-2 кв. 2025 - 48 фондів.</t>
  </si>
  <si>
    <t>* За даними 48 фондів станом на 30.09.2020, 54-х фондів - на 31.12.2020, 55-ти фондів - на 31.03.2021, на 30.06.2021-30.09.2023 - 57-ми фондів (окрім 31.03.2023 - 56-ти фондів із 99.99% активів усіх НПФ, крім КНПФ НБУ), на 31.12.2023-31.03.2024 - 54-х фондів, 30.06.2024-30.09.2024 - 52-х фондів, 31.12.2024 - 49-ти фондів, 31.03.2025-30.06.2025 - 48 фондів. **У трьох фондах, дані яких відсутні на 31.12.2023 й далі, сукупна кількість учасників на 30.09.2023 дорівнювала 4 682 особи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</si>
  <si>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31.03.2025-30.06.2025 - 48 фондів. **У трьох фондах, дані яких відсутні на 31.12.2023 й далі, сукупна кількість укладених ПК на 30.09.2023 дорівнювала 482 (0.5% від загальної).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</si>
  <si>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31.03.2025-30.06.2025 - 48 фондів. **У трьох фондах, дані яких відсутні на 31.12.2023 й далі, сукупна кількість вкладників на 30.09.2023 дорівнювала 472 (0.5% від загальної).</t>
  </si>
  <si>
    <t xml:space="preserve"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фондів, 4 кв. 2024 - 49-ти фондів, 1-2 кв. 2025 - 48 фондів. 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</si>
  <si>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31.03.2025-30.06.2025 - 48 фондів. **У трьох фондах, дані яких відсутні на 31.12.2023 й далі, сукупна ЧВА на 30.09.2023 дорівнювала 23.1 млн грн (0.8% від загальної), сукупний прибуток від інвестування пенсійних активів - 10.7 млн грн (0.6% від загального).</t>
  </si>
  <si>
    <t>* Активи НПФ в управлінні КУА, за даними звітів АНПФ щодо НПФ в адмініструванні (станом на 31.12.2021-30.09.2023 - для 57-ми фондів, на 31.12.2023-31.03.2024 - 54-х фондів, 30.06.2024-30.09.2024 - 52-х фондів, 31.12.2024 - 49-ти фондів, 31.03.2025-30.06.2025 - 48 фондів. Три фонди, дані яких відсутні на 31.12.2023 й пізніше, на 30.09.2023 мали 0.9% активів усіх НПФ, крім КНПФ НБУ).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</si>
</sst>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\ _₴_-;\-* #,##0.00\ _₴_-;_-* &quot;-&quot;??\ _₴_-;_-@_-"/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  <numFmt numFmtId="169" formatCode="#,##0.0"/>
    <numFmt numFmtId="170" formatCode="_-* #,##0_₴_-;\-* #,##0_₴_-;_-* &quot;-&quot;??_₴_-;_-@_-"/>
    <numFmt numFmtId="171" formatCode="#,##0_ ;\-#,##0\ "/>
    <numFmt numFmtId="172" formatCode="_-* #,##0.0_₴_-;\-* #,##0.0_₴_-;_-* &quot;-&quot;??_₴_-;_-@_-"/>
    <numFmt numFmtId="173" formatCode="_-* #,##0.000_₴_-;\-* #,##0.000_₴_-;_-* &quot;-&quot;??_₴_-;_-@_-"/>
    <numFmt numFmtId="174" formatCode="_-* #,##0.0_₴_-;\-* #,##0.0_₴_-;_-* &quot;-&quot;?_₴_-;_-@_-"/>
    <numFmt numFmtId="175" formatCode="_-* #,##0.0\ _₴_-;\-* #,##0.0\ _₴_-;_-* &quot;-&quot;?\ _₴_-;_-@_-"/>
  </numFmts>
  <fonts count="6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1"/>
      <color indexed="8"/>
      <name val="Arial"/>
      <family val="2"/>
      <charset val="204"/>
    </font>
    <font>
      <i/>
      <sz val="9"/>
      <name val="Arial"/>
      <family val="2"/>
      <charset val="204"/>
    </font>
    <font>
      <sz val="12"/>
      <color indexed="8"/>
      <name val="Arial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/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thin">
        <color rgb="FF7030A0"/>
      </top>
      <bottom/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7030A0"/>
      </right>
      <top style="thin">
        <color auto="1"/>
      </top>
      <bottom/>
      <diagonal/>
    </border>
    <border>
      <left/>
      <right style="thin">
        <color rgb="FF7030A0"/>
      </right>
      <top/>
      <bottom style="thin">
        <color auto="1"/>
      </bottom>
      <diagonal/>
    </border>
  </borders>
  <cellStyleXfs count="125">
    <xf numFmtId="0" fontId="0" fillId="0" borderId="0"/>
    <xf numFmtId="49" fontId="15" fillId="0" borderId="0">
      <alignment horizontal="centerContinuous" vertical="top" wrapText="1"/>
    </xf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3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1" applyNumberFormat="0" applyAlignment="0" applyProtection="0"/>
    <xf numFmtId="0" fontId="24" fillId="20" borderId="2" applyNumberFormat="0" applyAlignment="0" applyProtection="0"/>
    <xf numFmtId="0" fontId="25" fillId="20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15" fillId="0" borderId="3">
      <alignment horizontal="centerContinuous" vertical="top" wrapText="1"/>
    </xf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0" fillId="21" borderId="8" applyNumberFormat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12" fillId="0" borderId="0"/>
    <xf numFmtId="0" fontId="43" fillId="0" borderId="0"/>
    <xf numFmtId="0" fontId="8" fillId="0" borderId="0"/>
    <xf numFmtId="0" fontId="12" fillId="0" borderId="0"/>
    <xf numFmtId="0" fontId="8" fillId="0" borderId="0"/>
    <xf numFmtId="0" fontId="10" fillId="0" borderId="0"/>
    <xf numFmtId="0" fontId="10" fillId="0" borderId="0"/>
    <xf numFmtId="0" fontId="39" fillId="0" borderId="0"/>
    <xf numFmtId="0" fontId="21" fillId="0" borderId="0"/>
    <xf numFmtId="0" fontId="43" fillId="0" borderId="0"/>
    <xf numFmtId="0" fontId="8" fillId="0" borderId="0"/>
    <xf numFmtId="0" fontId="8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8" fillId="23" borderId="9" applyNumberFormat="0" applyFont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37" fillId="4" borderId="0" applyNumberFormat="0" applyBorder="0" applyAlignment="0" applyProtection="0"/>
    <xf numFmtId="49" fontId="15" fillId="0" borderId="11">
      <alignment horizontal="center" vertical="center" wrapText="1"/>
    </xf>
    <xf numFmtId="0" fontId="5" fillId="0" borderId="0"/>
    <xf numFmtId="0" fontId="6" fillId="0" borderId="0"/>
    <xf numFmtId="9" fontId="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9" fontId="2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46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2">
    <xf numFmtId="0" fontId="0" fillId="0" borderId="0" xfId="0"/>
    <xf numFmtId="0" fontId="8" fillId="0" borderId="0" xfId="57" applyFont="1" applyAlignment="1">
      <alignment vertical="center"/>
    </xf>
    <xf numFmtId="3" fontId="8" fillId="0" borderId="0" xfId="57" applyNumberFormat="1" applyFont="1" applyAlignment="1">
      <alignment vertical="center"/>
    </xf>
    <xf numFmtId="0" fontId="17" fillId="0" borderId="0" xfId="57" applyFont="1" applyAlignment="1">
      <alignment vertical="center"/>
    </xf>
    <xf numFmtId="0" fontId="8" fillId="0" borderId="0" xfId="57" applyFont="1" applyBorder="1" applyAlignment="1">
      <alignment vertical="center"/>
    </xf>
    <xf numFmtId="14" fontId="9" fillId="0" borderId="0" xfId="57" applyNumberFormat="1" applyFont="1" applyAlignment="1">
      <alignment horizontal="left"/>
    </xf>
    <xf numFmtId="0" fontId="20" fillId="0" borderId="0" xfId="57" applyFont="1" applyAlignment="1">
      <alignment horizontal="left" vertical="center"/>
    </xf>
    <xf numFmtId="166" fontId="17" fillId="0" borderId="0" xfId="57" applyNumberFormat="1" applyFont="1" applyAlignment="1">
      <alignment vertical="center"/>
    </xf>
    <xf numFmtId="0" fontId="9" fillId="0" borderId="0" xfId="57" applyFont="1" applyAlignment="1">
      <alignment vertical="center"/>
    </xf>
    <xf numFmtId="0" fontId="14" fillId="0" borderId="0" xfId="57" applyFont="1" applyFill="1" applyAlignment="1">
      <alignment horizontal="left" vertical="center"/>
    </xf>
    <xf numFmtId="0" fontId="20" fillId="0" borderId="0" xfId="57" applyFont="1" applyFill="1" applyAlignment="1">
      <alignment horizontal="left" vertical="center"/>
    </xf>
    <xf numFmtId="0" fontId="9" fillId="0" borderId="16" xfId="57" applyFont="1" applyBorder="1" applyAlignment="1">
      <alignment horizontal="center" vertical="center" wrapText="1"/>
    </xf>
    <xf numFmtId="14" fontId="9" fillId="0" borderId="17" xfId="57" applyNumberFormat="1" applyFont="1" applyBorder="1" applyAlignment="1">
      <alignment horizontal="center" vertical="center" wrapText="1"/>
    </xf>
    <xf numFmtId="14" fontId="9" fillId="0" borderId="18" xfId="57" applyNumberFormat="1" applyFont="1" applyBorder="1" applyAlignment="1">
      <alignment horizontal="center" vertical="center" wrapText="1"/>
    </xf>
    <xf numFmtId="169" fontId="8" fillId="0" borderId="15" xfId="57" applyNumberFormat="1" applyFont="1" applyBorder="1" applyAlignment="1">
      <alignment vertical="center"/>
    </xf>
    <xf numFmtId="169" fontId="9" fillId="0" borderId="22" xfId="57" applyNumberFormat="1" applyFont="1" applyBorder="1" applyAlignment="1">
      <alignment vertical="center"/>
    </xf>
    <xf numFmtId="0" fontId="8" fillId="0" borderId="12" xfId="57" applyFont="1" applyBorder="1" applyAlignment="1">
      <alignment horizontal="left" vertical="center" wrapText="1"/>
    </xf>
    <xf numFmtId="0" fontId="8" fillId="0" borderId="13" xfId="57" applyFont="1" applyBorder="1" applyAlignment="1">
      <alignment horizontal="left" vertical="center" wrapText="1"/>
    </xf>
    <xf numFmtId="0" fontId="17" fillId="0" borderId="19" xfId="57" applyFont="1" applyBorder="1" applyAlignment="1">
      <alignment horizontal="left" vertical="center" wrapText="1"/>
    </xf>
    <xf numFmtId="166" fontId="8" fillId="0" borderId="14" xfId="57" applyNumberFormat="1" applyFont="1" applyBorder="1" applyAlignment="1">
      <alignment vertical="center"/>
    </xf>
    <xf numFmtId="169" fontId="8" fillId="0" borderId="43" xfId="57" applyNumberFormat="1" applyFont="1" applyFill="1" applyBorder="1" applyAlignment="1">
      <alignment horizontal="right" vertical="center"/>
    </xf>
    <xf numFmtId="169" fontId="20" fillId="0" borderId="40" xfId="57" applyNumberFormat="1" applyFont="1" applyFill="1" applyBorder="1" applyAlignment="1">
      <alignment horizontal="right" vertical="center"/>
    </xf>
    <xf numFmtId="0" fontId="40" fillId="0" borderId="0" xfId="57" applyFont="1" applyBorder="1" applyAlignment="1">
      <alignment vertical="center"/>
    </xf>
    <xf numFmtId="14" fontId="9" fillId="0" borderId="27" xfId="57" applyNumberFormat="1" applyFont="1" applyBorder="1" applyAlignment="1">
      <alignment horizontal="center" vertical="center" wrapText="1"/>
    </xf>
    <xf numFmtId="14" fontId="9" fillId="0" borderId="28" xfId="57" applyNumberFormat="1" applyFont="1" applyBorder="1" applyAlignment="1">
      <alignment horizontal="center" vertical="center" wrapText="1"/>
    </xf>
    <xf numFmtId="169" fontId="8" fillId="0" borderId="14" xfId="57" applyNumberFormat="1" applyFont="1" applyBorder="1" applyAlignment="1">
      <alignment vertical="center"/>
    </xf>
    <xf numFmtId="166" fontId="8" fillId="0" borderId="30" xfId="57" applyNumberFormat="1" applyFont="1" applyBorder="1" applyAlignment="1">
      <alignment vertical="center"/>
    </xf>
    <xf numFmtId="0" fontId="20" fillId="0" borderId="19" xfId="57" applyFont="1" applyBorder="1" applyAlignment="1">
      <alignment horizontal="left" vertical="center" wrapText="1"/>
    </xf>
    <xf numFmtId="169" fontId="20" fillId="0" borderId="20" xfId="57" applyNumberFormat="1" applyFont="1" applyBorder="1" applyAlignment="1">
      <alignment vertical="center"/>
    </xf>
    <xf numFmtId="169" fontId="20" fillId="0" borderId="22" xfId="57" applyNumberFormat="1" applyFont="1" applyBorder="1" applyAlignment="1">
      <alignment vertical="center"/>
    </xf>
    <xf numFmtId="166" fontId="20" fillId="0" borderId="20" xfId="57" applyNumberFormat="1" applyFont="1" applyBorder="1" applyAlignment="1">
      <alignment vertical="center"/>
    </xf>
    <xf numFmtId="166" fontId="20" fillId="0" borderId="34" xfId="57" applyNumberFormat="1" applyFont="1" applyBorder="1" applyAlignment="1">
      <alignment vertical="center"/>
    </xf>
    <xf numFmtId="169" fontId="9" fillId="0" borderId="15" xfId="57" applyNumberFormat="1" applyFont="1" applyBorder="1" applyAlignment="1">
      <alignment vertical="center"/>
    </xf>
    <xf numFmtId="0" fontId="8" fillId="0" borderId="23" xfId="57" applyFont="1" applyBorder="1" applyAlignment="1">
      <alignment horizontal="left" vertical="center" wrapText="1"/>
    </xf>
    <xf numFmtId="0" fontId="8" fillId="0" borderId="24" xfId="57" applyFont="1" applyBorder="1" applyAlignment="1">
      <alignment horizontal="left" vertical="center" wrapText="1"/>
    </xf>
    <xf numFmtId="0" fontId="9" fillId="0" borderId="19" xfId="57" applyFont="1" applyBorder="1" applyAlignment="1">
      <alignment horizontal="left" vertical="center" wrapText="1"/>
    </xf>
    <xf numFmtId="14" fontId="9" fillId="0" borderId="44" xfId="57" applyNumberFormat="1" applyFont="1" applyBorder="1" applyAlignment="1">
      <alignment horizontal="center" vertical="center" wrapText="1"/>
    </xf>
    <xf numFmtId="169" fontId="9" fillId="0" borderId="20" xfId="57" applyNumberFormat="1" applyFont="1" applyBorder="1" applyAlignment="1">
      <alignment vertical="center"/>
    </xf>
    <xf numFmtId="167" fontId="8" fillId="0" borderId="0" xfId="57" applyNumberFormat="1" applyFont="1" applyAlignment="1">
      <alignment vertical="center"/>
    </xf>
    <xf numFmtId="169" fontId="17" fillId="0" borderId="20" xfId="57" applyNumberFormat="1" applyFont="1" applyBorder="1" applyAlignment="1">
      <alignment vertical="center"/>
    </xf>
    <xf numFmtId="14" fontId="8" fillId="0" borderId="45" xfId="57" applyNumberFormat="1" applyFont="1" applyBorder="1" applyAlignment="1">
      <alignment horizontal="center" vertical="center" wrapText="1"/>
    </xf>
    <xf numFmtId="0" fontId="8" fillId="0" borderId="0" xfId="57" applyFont="1" applyFill="1" applyAlignment="1">
      <alignment horizontal="left" vertical="center"/>
    </xf>
    <xf numFmtId="0" fontId="20" fillId="0" borderId="0" xfId="57" applyFont="1" applyFill="1" applyAlignment="1">
      <alignment horizontal="right" vertical="center"/>
    </xf>
    <xf numFmtId="0" fontId="17" fillId="0" borderId="0" xfId="57" applyFont="1" applyAlignment="1">
      <alignment horizontal="center" vertical="center"/>
    </xf>
    <xf numFmtId="166" fontId="8" fillId="0" borderId="0" xfId="86" applyNumberFormat="1" applyFont="1" applyAlignment="1">
      <alignment vertical="center"/>
    </xf>
    <xf numFmtId="166" fontId="9" fillId="0" borderId="0" xfId="86" applyNumberFormat="1" applyFont="1" applyAlignment="1">
      <alignment vertical="center"/>
    </xf>
    <xf numFmtId="0" fontId="47" fillId="0" borderId="0" xfId="31" applyFont="1" applyBorder="1" applyAlignment="1" applyProtection="1">
      <alignment vertical="center" wrapText="1"/>
    </xf>
    <xf numFmtId="0" fontId="49" fillId="0" borderId="0" xfId="57" applyFont="1" applyAlignment="1">
      <alignment horizontal="right" vertical="center"/>
    </xf>
    <xf numFmtId="0" fontId="49" fillId="0" borderId="0" xfId="57" applyFont="1" applyAlignment="1">
      <alignment vertical="center"/>
    </xf>
    <xf numFmtId="0" fontId="49" fillId="0" borderId="0" xfId="57" applyFont="1" applyBorder="1" applyAlignment="1">
      <alignment vertical="center"/>
    </xf>
    <xf numFmtId="169" fontId="8" fillId="0" borderId="29" xfId="57" applyNumberFormat="1" applyFont="1" applyBorder="1" applyAlignment="1">
      <alignment vertical="center"/>
    </xf>
    <xf numFmtId="169" fontId="20" fillId="0" borderId="33" xfId="57" applyNumberFormat="1" applyFont="1" applyBorder="1" applyAlignment="1">
      <alignment vertical="center"/>
    </xf>
    <xf numFmtId="166" fontId="17" fillId="0" borderId="0" xfId="57" applyNumberFormat="1" applyFont="1" applyBorder="1" applyAlignment="1">
      <alignment vertical="center"/>
    </xf>
    <xf numFmtId="0" fontId="45" fillId="0" borderId="47" xfId="73" applyFont="1" applyBorder="1" applyAlignment="1">
      <alignment horizontal="center" vertical="center" wrapText="1"/>
    </xf>
    <xf numFmtId="0" fontId="8" fillId="0" borderId="48" xfId="73" applyFont="1" applyBorder="1" applyAlignment="1">
      <alignment horizontal="center" vertical="center" wrapText="1"/>
    </xf>
    <xf numFmtId="0" fontId="8" fillId="0" borderId="49" xfId="73" applyFont="1" applyBorder="1" applyAlignment="1">
      <alignment horizontal="center" vertical="center" wrapText="1"/>
    </xf>
    <xf numFmtId="0" fontId="8" fillId="0" borderId="50" xfId="73" applyFont="1" applyBorder="1" applyAlignment="1">
      <alignment horizontal="center" vertical="center" wrapText="1"/>
    </xf>
    <xf numFmtId="0" fontId="8" fillId="0" borderId="51" xfId="73" applyFont="1" applyBorder="1" applyAlignment="1">
      <alignment horizontal="center" vertical="center" wrapText="1"/>
    </xf>
    <xf numFmtId="0" fontId="8" fillId="0" borderId="47" xfId="73" applyFont="1" applyBorder="1" applyAlignment="1">
      <alignment horizontal="center" vertical="center" wrapText="1"/>
    </xf>
    <xf numFmtId="0" fontId="6" fillId="0" borderId="0" xfId="73"/>
    <xf numFmtId="0" fontId="6" fillId="0" borderId="0" xfId="73" applyBorder="1"/>
    <xf numFmtId="0" fontId="48" fillId="0" borderId="0" xfId="73" applyFont="1"/>
    <xf numFmtId="2" fontId="6" fillId="0" borderId="0" xfId="73" applyNumberFormat="1"/>
    <xf numFmtId="0" fontId="45" fillId="0" borderId="49" xfId="73" applyFont="1" applyBorder="1" applyAlignment="1">
      <alignment horizontal="center" vertical="center" wrapText="1"/>
    </xf>
    <xf numFmtId="0" fontId="45" fillId="0" borderId="59" xfId="73" applyFont="1" applyBorder="1" applyAlignment="1">
      <alignment horizontal="center" vertical="center" wrapText="1"/>
    </xf>
    <xf numFmtId="14" fontId="9" fillId="0" borderId="61" xfId="73" applyNumberFormat="1" applyFont="1" applyBorder="1" applyAlignment="1">
      <alignment horizontal="center" vertical="center"/>
    </xf>
    <xf numFmtId="0" fontId="9" fillId="0" borderId="51" xfId="73" applyFont="1" applyBorder="1" applyAlignment="1">
      <alignment horizontal="center" vertical="center" wrapText="1"/>
    </xf>
    <xf numFmtId="0" fontId="9" fillId="0" borderId="52" xfId="73" applyFont="1" applyBorder="1" applyAlignment="1">
      <alignment horizontal="center" vertical="center" wrapText="1"/>
    </xf>
    <xf numFmtId="14" fontId="19" fillId="0" borderId="0" xfId="73" applyNumberFormat="1" applyFont="1" applyBorder="1" applyAlignment="1">
      <alignment vertical="center" wrapText="1"/>
    </xf>
    <xf numFmtId="0" fontId="45" fillId="0" borderId="50" xfId="73" applyFont="1" applyBorder="1" applyAlignment="1">
      <alignment horizontal="center" vertical="center" wrapText="1"/>
    </xf>
    <xf numFmtId="172" fontId="6" fillId="0" borderId="0" xfId="73" applyNumberFormat="1"/>
    <xf numFmtId="10" fontId="6" fillId="0" borderId="0" xfId="86" applyNumberFormat="1" applyFont="1"/>
    <xf numFmtId="166" fontId="9" fillId="0" borderId="0" xfId="86" applyNumberFormat="1" applyFont="1" applyFill="1" applyAlignment="1">
      <alignment horizontal="right" vertical="center"/>
    </xf>
    <xf numFmtId="0" fontId="6" fillId="0" borderId="0" xfId="73" applyFill="1" applyBorder="1"/>
    <xf numFmtId="172" fontId="54" fillId="0" borderId="0" xfId="81" applyNumberFormat="1" applyFont="1" applyFill="1" applyBorder="1" applyAlignment="1">
      <alignment vertical="center"/>
    </xf>
    <xf numFmtId="14" fontId="9" fillId="0" borderId="0" xfId="73" applyNumberFormat="1" applyFont="1" applyBorder="1" applyAlignment="1">
      <alignment horizontal="center" vertical="center"/>
    </xf>
    <xf numFmtId="14" fontId="9" fillId="0" borderId="84" xfId="73" applyNumberFormat="1" applyFont="1" applyBorder="1" applyAlignment="1">
      <alignment horizontal="center" vertical="center"/>
    </xf>
    <xf numFmtId="170" fontId="45" fillId="0" borderId="97" xfId="81" applyNumberFormat="1" applyFont="1" applyBorder="1" applyAlignment="1">
      <alignment vertical="center"/>
    </xf>
    <xf numFmtId="170" fontId="45" fillId="0" borderId="98" xfId="81" applyNumberFormat="1" applyFont="1" applyBorder="1" applyAlignment="1">
      <alignment vertical="center"/>
    </xf>
    <xf numFmtId="170" fontId="45" fillId="0" borderId="99" xfId="81" applyNumberFormat="1" applyFont="1" applyBorder="1" applyAlignment="1">
      <alignment vertical="center"/>
    </xf>
    <xf numFmtId="170" fontId="0" fillId="0" borderId="100" xfId="81" applyNumberFormat="1" applyFont="1" applyBorder="1" applyAlignment="1">
      <alignment vertical="center"/>
    </xf>
    <xf numFmtId="170" fontId="0" fillId="0" borderId="101" xfId="81" applyNumberFormat="1" applyFont="1" applyBorder="1" applyAlignment="1">
      <alignment vertical="center"/>
    </xf>
    <xf numFmtId="170" fontId="0" fillId="0" borderId="102" xfId="81" applyNumberFormat="1" applyFont="1" applyBorder="1" applyAlignment="1">
      <alignment vertical="center"/>
    </xf>
    <xf numFmtId="170" fontId="0" fillId="0" borderId="98" xfId="81" applyNumberFormat="1" applyFont="1" applyBorder="1" applyAlignment="1">
      <alignment vertical="center"/>
    </xf>
    <xf numFmtId="170" fontId="0" fillId="0" borderId="99" xfId="81" applyNumberFormat="1" applyFont="1" applyBorder="1" applyAlignment="1">
      <alignment vertical="center"/>
    </xf>
    <xf numFmtId="172" fontId="45" fillId="0" borderId="91" xfId="81" applyNumberFormat="1" applyFont="1" applyBorder="1" applyAlignment="1">
      <alignment vertical="center"/>
    </xf>
    <xf numFmtId="14" fontId="9" fillId="0" borderId="106" xfId="73" applyNumberFormat="1" applyFont="1" applyBorder="1" applyAlignment="1">
      <alignment horizontal="center" vertical="center"/>
    </xf>
    <xf numFmtId="172" fontId="45" fillId="0" borderId="107" xfId="81" applyNumberFormat="1" applyFont="1" applyBorder="1" applyAlignment="1">
      <alignment vertical="center"/>
    </xf>
    <xf numFmtId="172" fontId="6" fillId="0" borderId="108" xfId="81" applyNumberFormat="1" applyFont="1" applyBorder="1" applyAlignment="1">
      <alignment vertical="center"/>
    </xf>
    <xf numFmtId="169" fontId="45" fillId="0" borderId="0" xfId="31" applyNumberFormat="1" applyFont="1" applyFill="1" applyBorder="1" applyAlignment="1" applyProtection="1">
      <alignment vertical="center" wrapText="1"/>
    </xf>
    <xf numFmtId="164" fontId="9" fillId="0" borderId="0" xfId="87" applyFont="1" applyAlignment="1">
      <alignment vertical="center"/>
    </xf>
    <xf numFmtId="166" fontId="8" fillId="0" borderId="0" xfId="86" applyNumberFormat="1" applyFont="1" applyAlignment="1">
      <alignment horizontal="left"/>
    </xf>
    <xf numFmtId="166" fontId="8" fillId="0" borderId="0" xfId="86" applyNumberFormat="1" applyFont="1" applyFill="1" applyAlignment="1">
      <alignment horizontal="right" vertical="center"/>
    </xf>
    <xf numFmtId="172" fontId="45" fillId="0" borderId="80" xfId="81" applyNumberFormat="1" applyFont="1" applyBorder="1" applyAlignment="1">
      <alignment vertical="center"/>
    </xf>
    <xf numFmtId="14" fontId="9" fillId="0" borderId="111" xfId="73" applyNumberFormat="1" applyFont="1" applyBorder="1" applyAlignment="1">
      <alignment horizontal="center" vertical="center"/>
    </xf>
    <xf numFmtId="172" fontId="45" fillId="0" borderId="97" xfId="81" applyNumberFormat="1" applyFont="1" applyBorder="1" applyAlignment="1">
      <alignment vertical="center"/>
    </xf>
    <xf numFmtId="172" fontId="6" fillId="0" borderId="98" xfId="81" applyNumberFormat="1" applyFont="1" applyBorder="1" applyAlignment="1">
      <alignment vertical="center"/>
    </xf>
    <xf numFmtId="172" fontId="6" fillId="0" borderId="84" xfId="81" applyNumberFormat="1" applyFont="1" applyBorder="1" applyAlignment="1">
      <alignment vertical="center"/>
    </xf>
    <xf numFmtId="0" fontId="8" fillId="0" borderId="52" xfId="73" applyFont="1" applyBorder="1" applyAlignment="1">
      <alignment horizontal="center" vertical="center" wrapText="1"/>
    </xf>
    <xf numFmtId="172" fontId="6" fillId="0" borderId="112" xfId="81" applyNumberFormat="1" applyFont="1" applyBorder="1" applyAlignment="1">
      <alignment vertical="center"/>
    </xf>
    <xf numFmtId="172" fontId="45" fillId="0" borderId="60" xfId="81" applyNumberFormat="1" applyFont="1" applyFill="1" applyBorder="1" applyAlignment="1">
      <alignment vertical="center"/>
    </xf>
    <xf numFmtId="172" fontId="0" fillId="0" borderId="82" xfId="81" applyNumberFormat="1" applyFont="1" applyBorder="1" applyAlignment="1">
      <alignment vertical="center"/>
    </xf>
    <xf numFmtId="172" fontId="0" fillId="0" borderId="68" xfId="81" applyNumberFormat="1" applyFont="1" applyBorder="1" applyAlignment="1">
      <alignment vertical="center"/>
    </xf>
    <xf numFmtId="172" fontId="0" fillId="0" borderId="69" xfId="81" applyNumberFormat="1" applyFont="1" applyBorder="1" applyAlignment="1">
      <alignment vertical="center"/>
    </xf>
    <xf numFmtId="164" fontId="6" fillId="0" borderId="0" xfId="73" applyNumberFormat="1"/>
    <xf numFmtId="173" fontId="6" fillId="0" borderId="0" xfId="73" applyNumberFormat="1"/>
    <xf numFmtId="172" fontId="0" fillId="0" borderId="83" xfId="81" applyNumberFormat="1" applyFont="1" applyBorder="1" applyAlignment="1">
      <alignment vertical="center"/>
    </xf>
    <xf numFmtId="172" fontId="0" fillId="0" borderId="81" xfId="81" applyNumberFormat="1" applyFont="1" applyBorder="1" applyAlignment="1">
      <alignment vertical="center"/>
    </xf>
    <xf numFmtId="172" fontId="45" fillId="0" borderId="81" xfId="81" applyNumberFormat="1" applyFont="1" applyBorder="1" applyAlignment="1">
      <alignment vertical="center"/>
    </xf>
    <xf numFmtId="172" fontId="45" fillId="0" borderId="69" xfId="81" applyNumberFormat="1" applyFont="1" applyBorder="1" applyAlignment="1">
      <alignment vertical="center"/>
    </xf>
    <xf numFmtId="172" fontId="45" fillId="0" borderId="60" xfId="81" applyNumberFormat="1" applyFont="1" applyBorder="1" applyAlignment="1">
      <alignment vertical="center"/>
    </xf>
    <xf numFmtId="172" fontId="45" fillId="0" borderId="56" xfId="81" applyNumberFormat="1" applyFont="1" applyBorder="1" applyAlignment="1">
      <alignment vertical="center"/>
    </xf>
    <xf numFmtId="172" fontId="45" fillId="0" borderId="58" xfId="81" applyNumberFormat="1" applyFont="1" applyBorder="1" applyAlignment="1">
      <alignment vertical="center"/>
    </xf>
    <xf numFmtId="14" fontId="9" fillId="0" borderId="114" xfId="73" applyNumberFormat="1" applyFont="1" applyBorder="1" applyAlignment="1">
      <alignment horizontal="center" vertical="center"/>
    </xf>
    <xf numFmtId="170" fontId="45" fillId="0" borderId="115" xfId="81" applyNumberFormat="1" applyFont="1" applyBorder="1" applyAlignment="1">
      <alignment horizontal="right" vertical="center"/>
    </xf>
    <xf numFmtId="170" fontId="6" fillId="0" borderId="115" xfId="81" applyNumberFormat="1" applyFont="1" applyFill="1" applyBorder="1" applyAlignment="1">
      <alignment horizontal="right" vertical="center"/>
    </xf>
    <xf numFmtId="170" fontId="6" fillId="0" borderId="116" xfId="81" applyNumberFormat="1" applyFont="1" applyFill="1" applyBorder="1" applyAlignment="1">
      <alignment horizontal="right" vertical="center"/>
    </xf>
    <xf numFmtId="172" fontId="0" fillId="0" borderId="115" xfId="81" applyNumberFormat="1" applyFont="1" applyBorder="1" applyAlignment="1">
      <alignment vertical="center"/>
    </xf>
    <xf numFmtId="172" fontId="0" fillId="0" borderId="116" xfId="81" applyNumberFormat="1" applyFont="1" applyBorder="1" applyAlignment="1">
      <alignment vertical="center"/>
    </xf>
    <xf numFmtId="169" fontId="8" fillId="0" borderId="119" xfId="57" applyNumberFormat="1" applyFont="1" applyBorder="1" applyAlignment="1">
      <alignment horizontal="right" vertical="center"/>
    </xf>
    <xf numFmtId="169" fontId="8" fillId="0" borderId="116" xfId="57" applyNumberFormat="1" applyFont="1" applyBorder="1" applyAlignment="1">
      <alignment horizontal="right" vertical="center"/>
    </xf>
    <xf numFmtId="169" fontId="17" fillId="0" borderId="122" xfId="57" applyNumberFormat="1" applyFont="1" applyBorder="1" applyAlignment="1">
      <alignment horizontal="right" vertical="center"/>
    </xf>
    <xf numFmtId="0" fontId="59" fillId="0" borderId="0" xfId="31" applyFont="1" applyBorder="1" applyAlignment="1" applyProtection="1">
      <alignment vertical="center" wrapText="1"/>
    </xf>
    <xf numFmtId="169" fontId="8" fillId="0" borderId="0" xfId="57" applyNumberFormat="1" applyFont="1" applyAlignment="1">
      <alignment vertical="center"/>
    </xf>
    <xf numFmtId="10" fontId="40" fillId="0" borderId="0" xfId="86" applyNumberFormat="1" applyFont="1" applyBorder="1" applyAlignment="1">
      <alignment vertical="center"/>
    </xf>
    <xf numFmtId="170" fontId="45" fillId="0" borderId="115" xfId="81" applyNumberFormat="1" applyFont="1" applyBorder="1" applyAlignment="1">
      <alignment vertical="center"/>
    </xf>
    <xf numFmtId="170" fontId="0" fillId="0" borderId="115" xfId="81" applyNumberFormat="1" applyFont="1" applyBorder="1" applyAlignment="1">
      <alignment vertical="center"/>
    </xf>
    <xf numFmtId="170" fontId="0" fillId="0" borderId="116" xfId="81" applyNumberFormat="1" applyFont="1" applyBorder="1" applyAlignment="1">
      <alignment vertical="center"/>
    </xf>
    <xf numFmtId="171" fontId="0" fillId="0" borderId="115" xfId="81" applyNumberFormat="1" applyFont="1" applyBorder="1" applyAlignment="1">
      <alignment horizontal="right" vertical="center" indent="1"/>
    </xf>
    <xf numFmtId="170" fontId="6" fillId="0" borderId="115" xfId="81" applyNumberFormat="1" applyFont="1" applyBorder="1" applyAlignment="1">
      <alignment horizontal="right" vertical="center"/>
    </xf>
    <xf numFmtId="170" fontId="6" fillId="0" borderId="116" xfId="81" applyNumberFormat="1" applyFont="1" applyBorder="1" applyAlignment="1">
      <alignment horizontal="right" vertical="center"/>
    </xf>
    <xf numFmtId="14" fontId="9" fillId="0" borderId="105" xfId="73" applyNumberFormat="1" applyFont="1" applyBorder="1" applyAlignment="1">
      <alignment horizontal="center" vertical="center"/>
    </xf>
    <xf numFmtId="14" fontId="9" fillId="0" borderId="61" xfId="73" applyNumberFormat="1" applyFont="1" applyFill="1" applyBorder="1" applyAlignment="1">
      <alignment horizontal="center" vertical="center"/>
    </xf>
    <xf numFmtId="10" fontId="9" fillId="0" borderId="0" xfId="86" applyNumberFormat="1" applyFont="1" applyFill="1" applyAlignment="1">
      <alignment horizontal="right" vertical="center"/>
    </xf>
    <xf numFmtId="164" fontId="8" fillId="0" borderId="0" xfId="87" applyFont="1" applyAlignment="1">
      <alignment vertical="center"/>
    </xf>
    <xf numFmtId="10" fontId="8" fillId="0" borderId="0" xfId="86" applyNumberFormat="1" applyFont="1" applyFill="1" applyAlignment="1">
      <alignment horizontal="right" vertical="center"/>
    </xf>
    <xf numFmtId="0" fontId="8" fillId="0" borderId="12" xfId="57" applyFont="1" applyFill="1" applyBorder="1" applyAlignment="1">
      <alignment horizontal="left" vertical="center" wrapText="1"/>
    </xf>
    <xf numFmtId="166" fontId="8" fillId="0" borderId="46" xfId="63" applyNumberFormat="1" applyFont="1" applyFill="1" applyBorder="1" applyAlignment="1">
      <alignment horizontal="right"/>
    </xf>
    <xf numFmtId="0" fontId="8" fillId="0" borderId="0" xfId="57" applyFont="1" applyFill="1" applyAlignment="1">
      <alignment vertical="center"/>
    </xf>
    <xf numFmtId="0" fontId="8" fillId="0" borderId="13" xfId="57" applyFont="1" applyFill="1" applyBorder="1" applyAlignment="1">
      <alignment horizontal="left" vertical="center" wrapText="1"/>
    </xf>
    <xf numFmtId="166" fontId="8" fillId="0" borderId="15" xfId="63" applyNumberFormat="1" applyFont="1" applyFill="1" applyBorder="1" applyAlignment="1">
      <alignment horizontal="right"/>
    </xf>
    <xf numFmtId="0" fontId="17" fillId="0" borderId="19" xfId="57" applyFont="1" applyFill="1" applyBorder="1" applyAlignment="1">
      <alignment horizontal="left" vertical="center" wrapText="1"/>
    </xf>
    <xf numFmtId="166" fontId="17" fillId="0" borderId="22" xfId="63" applyNumberFormat="1" applyFont="1" applyFill="1" applyBorder="1" applyAlignment="1">
      <alignment horizontal="right"/>
    </xf>
    <xf numFmtId="0" fontId="8" fillId="0" borderId="0" xfId="57" applyFont="1" applyFill="1" applyBorder="1" applyAlignment="1">
      <alignment vertical="center"/>
    </xf>
    <xf numFmtId="0" fontId="9" fillId="0" borderId="16" xfId="57" applyFont="1" applyFill="1" applyBorder="1" applyAlignment="1">
      <alignment horizontal="center" vertical="center" wrapText="1"/>
    </xf>
    <xf numFmtId="173" fontId="8" fillId="0" borderId="0" xfId="57" applyNumberFormat="1" applyFont="1" applyAlignment="1">
      <alignment vertical="center"/>
    </xf>
    <xf numFmtId="14" fontId="19" fillId="0" borderId="0" xfId="73" applyNumberFormat="1" applyFont="1" applyBorder="1" applyAlignment="1">
      <alignment horizontal="left"/>
    </xf>
    <xf numFmtId="170" fontId="6" fillId="0" borderId="0" xfId="73" applyNumberFormat="1"/>
    <xf numFmtId="166" fontId="6" fillId="0" borderId="0" xfId="86" applyNumberFormat="1" applyFont="1"/>
    <xf numFmtId="9" fontId="54" fillId="0" borderId="0" xfId="86" applyFont="1" applyFill="1" applyBorder="1" applyAlignment="1">
      <alignment vertical="center"/>
    </xf>
    <xf numFmtId="166" fontId="54" fillId="0" borderId="0" xfId="86" applyNumberFormat="1" applyFont="1" applyFill="1" applyBorder="1" applyAlignment="1">
      <alignment vertical="center"/>
    </xf>
    <xf numFmtId="14" fontId="9" fillId="0" borderId="0" xfId="57" applyNumberFormat="1" applyFont="1" applyBorder="1" applyAlignment="1">
      <alignment horizontal="center" vertical="center" wrapText="1"/>
    </xf>
    <xf numFmtId="166" fontId="8" fillId="0" borderId="0" xfId="86" applyNumberFormat="1" applyFont="1" applyFill="1" applyBorder="1" applyAlignment="1">
      <alignment horizontal="right" vertical="center"/>
    </xf>
    <xf numFmtId="166" fontId="9" fillId="0" borderId="0" xfId="86" applyNumberFormat="1" applyFont="1" applyFill="1" applyBorder="1" applyAlignment="1">
      <alignment horizontal="right" vertical="center"/>
    </xf>
    <xf numFmtId="170" fontId="45" fillId="0" borderId="91" xfId="81" applyNumberFormat="1" applyFont="1" applyFill="1" applyBorder="1" applyAlignment="1">
      <alignment vertical="center"/>
    </xf>
    <xf numFmtId="170" fontId="45" fillId="0" borderId="92" xfId="81" applyNumberFormat="1" applyFont="1" applyFill="1" applyBorder="1" applyAlignment="1">
      <alignment vertical="center"/>
    </xf>
    <xf numFmtId="170" fontId="45" fillId="0" borderId="93" xfId="81" applyNumberFormat="1" applyFont="1" applyFill="1" applyBorder="1" applyAlignment="1">
      <alignment vertical="center"/>
    </xf>
    <xf numFmtId="0" fontId="6" fillId="0" borderId="0" xfId="73" applyFill="1"/>
    <xf numFmtId="164" fontId="54" fillId="0" borderId="0" xfId="87" applyFont="1" applyFill="1" applyBorder="1" applyAlignment="1">
      <alignment vertical="center"/>
    </xf>
    <xf numFmtId="170" fontId="45" fillId="0" borderId="115" xfId="81" applyNumberFormat="1" applyFont="1" applyBorder="1" applyAlignment="1">
      <alignment horizontal="right" vertical="center" indent="1"/>
    </xf>
    <xf numFmtId="170" fontId="0" fillId="0" borderId="115" xfId="81" applyNumberFormat="1" applyFont="1" applyBorder="1" applyAlignment="1">
      <alignment horizontal="right" vertical="center" indent="1"/>
    </xf>
    <xf numFmtId="9" fontId="6" fillId="0" borderId="0" xfId="86" applyFont="1"/>
    <xf numFmtId="166" fontId="8" fillId="0" borderId="46" xfId="63" applyNumberFormat="1" applyFont="1" applyBorder="1" applyAlignment="1">
      <alignment horizontal="right"/>
    </xf>
    <xf numFmtId="166" fontId="8" fillId="0" borderId="14" xfId="63" applyNumberFormat="1" applyFont="1" applyBorder="1" applyAlignment="1">
      <alignment horizontal="right"/>
    </xf>
    <xf numFmtId="166" fontId="17" fillId="0" borderId="20" xfId="63" applyNumberFormat="1" applyFont="1" applyBorder="1" applyAlignment="1">
      <alignment horizontal="right"/>
    </xf>
    <xf numFmtId="170" fontId="0" fillId="0" borderId="127" xfId="81" applyNumberFormat="1" applyFont="1" applyBorder="1" applyAlignment="1">
      <alignment horizontal="right" vertical="center"/>
    </xf>
    <xf numFmtId="171" fontId="45" fillId="0" borderId="70" xfId="81" applyNumberFormat="1" applyFont="1" applyFill="1" applyBorder="1" applyAlignment="1">
      <alignment horizontal="right" vertical="center" indent="1"/>
    </xf>
    <xf numFmtId="171" fontId="0" fillId="0" borderId="70" xfId="81" applyNumberFormat="1" applyFont="1" applyFill="1" applyBorder="1" applyAlignment="1">
      <alignment horizontal="right" vertical="center" indent="1"/>
    </xf>
    <xf numFmtId="171" fontId="0" fillId="0" borderId="71" xfId="81" applyNumberFormat="1" applyFont="1" applyFill="1" applyBorder="1" applyAlignment="1">
      <alignment horizontal="right" vertical="center" indent="1"/>
    </xf>
    <xf numFmtId="171" fontId="0" fillId="0" borderId="127" xfId="81" applyNumberFormat="1" applyFont="1" applyFill="1" applyBorder="1" applyAlignment="1">
      <alignment horizontal="right" vertical="center" indent="1"/>
    </xf>
    <xf numFmtId="10" fontId="8" fillId="0" borderId="0" xfId="86" applyNumberFormat="1" applyFont="1" applyAlignment="1">
      <alignment vertical="center"/>
    </xf>
    <xf numFmtId="170" fontId="45" fillId="0" borderId="57" xfId="81" applyNumberFormat="1" applyFont="1" applyFill="1" applyBorder="1" applyAlignment="1">
      <alignment vertical="center"/>
    </xf>
    <xf numFmtId="170" fontId="45" fillId="0" borderId="73" xfId="81" applyNumberFormat="1" applyFont="1" applyFill="1" applyBorder="1" applyAlignment="1">
      <alignment horizontal="right" vertical="center"/>
    </xf>
    <xf numFmtId="170" fontId="6" fillId="0" borderId="73" xfId="81" applyNumberFormat="1" applyFont="1" applyFill="1" applyBorder="1" applyAlignment="1">
      <alignment horizontal="right" vertical="center"/>
    </xf>
    <xf numFmtId="10" fontId="45" fillId="0" borderId="0" xfId="86" applyNumberFormat="1" applyFont="1" applyFill="1"/>
    <xf numFmtId="164" fontId="6" fillId="0" borderId="0" xfId="87" applyFont="1"/>
    <xf numFmtId="164" fontId="61" fillId="0" borderId="0" xfId="87" applyFont="1" applyBorder="1" applyAlignment="1">
      <alignment vertical="center" wrapText="1"/>
    </xf>
    <xf numFmtId="10" fontId="62" fillId="0" borderId="0" xfId="86" applyNumberFormat="1" applyFont="1"/>
    <xf numFmtId="0" fontId="6" fillId="0" borderId="0" xfId="73" applyAlignment="1">
      <alignment horizontal="right"/>
    </xf>
    <xf numFmtId="0" fontId="8" fillId="0" borderId="0" xfId="57" applyFont="1" applyAlignment="1">
      <alignment vertical="center"/>
    </xf>
    <xf numFmtId="0" fontId="9" fillId="0" borderId="16" xfId="57" applyFont="1" applyBorder="1" applyAlignment="1">
      <alignment horizontal="center" vertical="center" wrapText="1"/>
    </xf>
    <xf numFmtId="14" fontId="9" fillId="0" borderId="17" xfId="57" applyNumberFormat="1" applyFont="1" applyBorder="1" applyAlignment="1">
      <alignment horizontal="center" vertical="center" wrapText="1"/>
    </xf>
    <xf numFmtId="14" fontId="9" fillId="0" borderId="18" xfId="57" applyNumberFormat="1" applyFont="1" applyBorder="1" applyAlignment="1">
      <alignment horizontal="center" vertical="center" wrapText="1"/>
    </xf>
    <xf numFmtId="0" fontId="8" fillId="0" borderId="12" xfId="57" applyFont="1" applyBorder="1" applyAlignment="1">
      <alignment horizontal="left" vertical="center" wrapText="1"/>
    </xf>
    <xf numFmtId="0" fontId="8" fillId="0" borderId="13" xfId="57" applyFont="1" applyBorder="1" applyAlignment="1">
      <alignment horizontal="left" vertical="center" wrapText="1"/>
    </xf>
    <xf numFmtId="0" fontId="9" fillId="0" borderId="20" xfId="57" applyFont="1" applyBorder="1" applyAlignment="1">
      <alignment horizontal="center" vertical="center" wrapText="1"/>
    </xf>
    <xf numFmtId="14" fontId="9" fillId="0" borderId="20" xfId="57" applyNumberFormat="1" applyFont="1" applyBorder="1" applyAlignment="1">
      <alignment horizontal="center" vertical="center" wrapText="1"/>
    </xf>
    <xf numFmtId="0" fontId="8" fillId="0" borderId="41" xfId="57" applyFont="1" applyFill="1" applyBorder="1" applyAlignment="1">
      <alignment horizontal="left" vertical="center" wrapText="1"/>
    </xf>
    <xf numFmtId="3" fontId="8" fillId="0" borderId="42" xfId="57" applyNumberFormat="1" applyFont="1" applyFill="1" applyBorder="1" applyAlignment="1">
      <alignment horizontal="right" vertical="center"/>
    </xf>
    <xf numFmtId="166" fontId="8" fillId="0" borderId="42" xfId="57" applyNumberFormat="1" applyFont="1" applyFill="1" applyBorder="1" applyAlignment="1">
      <alignment vertical="center"/>
    </xf>
    <xf numFmtId="169" fontId="8" fillId="0" borderId="43" xfId="57" applyNumberFormat="1" applyFont="1" applyFill="1" applyBorder="1" applyAlignment="1">
      <alignment horizontal="right" vertical="center"/>
    </xf>
    <xf numFmtId="0" fontId="20" fillId="0" borderId="31" xfId="57" applyFont="1" applyFill="1" applyBorder="1" applyAlignment="1">
      <alignment horizontal="left" vertical="center" wrapText="1"/>
    </xf>
    <xf numFmtId="3" fontId="20" fillId="0" borderId="32" xfId="57" applyNumberFormat="1" applyFont="1" applyFill="1" applyBorder="1" applyAlignment="1">
      <alignment horizontal="right" vertical="center"/>
    </xf>
    <xf numFmtId="166" fontId="20" fillId="0" borderId="32" xfId="57" applyNumberFormat="1" applyFont="1" applyFill="1" applyBorder="1" applyAlignment="1">
      <alignment vertical="center"/>
    </xf>
    <xf numFmtId="169" fontId="20" fillId="0" borderId="40" xfId="57" applyNumberFormat="1" applyFont="1" applyFill="1" applyBorder="1" applyAlignment="1">
      <alignment horizontal="right" vertical="center"/>
    </xf>
    <xf numFmtId="0" fontId="20" fillId="0" borderId="19" xfId="57" applyFont="1" applyBorder="1" applyAlignment="1">
      <alignment horizontal="left" vertical="center" wrapText="1"/>
    </xf>
    <xf numFmtId="169" fontId="20" fillId="0" borderId="20" xfId="57" applyNumberFormat="1" applyFont="1" applyBorder="1" applyAlignment="1">
      <alignment vertical="center"/>
    </xf>
    <xf numFmtId="169" fontId="20" fillId="0" borderId="22" xfId="57" applyNumberFormat="1" applyFont="1" applyBorder="1" applyAlignment="1">
      <alignment vertical="center"/>
    </xf>
    <xf numFmtId="169" fontId="8" fillId="0" borderId="15" xfId="57" applyNumberFormat="1" applyFont="1" applyFill="1" applyBorder="1" applyAlignment="1">
      <alignment vertical="center"/>
    </xf>
    <xf numFmtId="169" fontId="8" fillId="0" borderId="14" xfId="57" applyNumberFormat="1" applyFont="1" applyFill="1" applyBorder="1" applyAlignment="1">
      <alignment vertical="center"/>
    </xf>
    <xf numFmtId="3" fontId="17" fillId="0" borderId="20" xfId="57" applyNumberFormat="1" applyFont="1" applyFill="1" applyBorder="1" applyAlignment="1">
      <alignment vertical="center"/>
    </xf>
    <xf numFmtId="166" fontId="8" fillId="0" borderId="42" xfId="57" applyNumberFormat="1" applyFont="1" applyFill="1" applyBorder="1" applyAlignment="1">
      <alignment horizontal="right" vertical="center"/>
    </xf>
    <xf numFmtId="0" fontId="6" fillId="0" borderId="4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3" fontId="18" fillId="0" borderId="20" xfId="57" applyNumberFormat="1" applyFont="1" applyFill="1" applyBorder="1" applyAlignment="1">
      <alignment vertical="center"/>
    </xf>
    <xf numFmtId="14" fontId="9" fillId="0" borderId="17" xfId="57" applyNumberFormat="1" applyFont="1" applyFill="1" applyBorder="1" applyAlignment="1">
      <alignment horizontal="center" vertical="center" wrapText="1"/>
    </xf>
    <xf numFmtId="0" fontId="6" fillId="0" borderId="0" xfId="73"/>
    <xf numFmtId="172" fontId="6" fillId="0" borderId="0" xfId="73" applyNumberFormat="1"/>
    <xf numFmtId="14" fontId="9" fillId="0" borderId="0" xfId="73" applyNumberFormat="1" applyFont="1" applyBorder="1" applyAlignment="1">
      <alignment horizontal="center" vertical="center"/>
    </xf>
    <xf numFmtId="14" fontId="9" fillId="0" borderId="84" xfId="73" applyNumberFormat="1" applyFont="1" applyBorder="1" applyAlignment="1">
      <alignment horizontal="center" vertical="center"/>
    </xf>
    <xf numFmtId="14" fontId="9" fillId="0" borderId="111" xfId="73" applyNumberFormat="1" applyFont="1" applyBorder="1" applyAlignment="1">
      <alignment horizontal="center" vertical="center"/>
    </xf>
    <xf numFmtId="14" fontId="9" fillId="0" borderId="114" xfId="73" applyNumberFormat="1" applyFont="1" applyBorder="1" applyAlignment="1">
      <alignment horizontal="center" vertical="center"/>
    </xf>
    <xf numFmtId="169" fontId="6" fillId="0" borderId="42" xfId="57" applyNumberFormat="1" applyFont="1" applyFill="1" applyBorder="1" applyAlignment="1">
      <alignment horizontal="right" vertical="center"/>
    </xf>
    <xf numFmtId="169" fontId="58" fillId="0" borderId="32" xfId="57" applyNumberFormat="1" applyFont="1" applyFill="1" applyBorder="1" applyAlignment="1">
      <alignment horizontal="right" vertical="center"/>
    </xf>
    <xf numFmtId="0" fontId="8" fillId="0" borderId="117" xfId="57" applyFont="1" applyBorder="1" applyAlignment="1">
      <alignment horizontal="left" vertical="center" wrapText="1"/>
    </xf>
    <xf numFmtId="169" fontId="8" fillId="0" borderId="118" xfId="57" applyNumberFormat="1" applyFont="1" applyFill="1" applyBorder="1" applyAlignment="1">
      <alignment vertical="center"/>
    </xf>
    <xf numFmtId="166" fontId="8" fillId="0" borderId="118" xfId="57" applyNumberFormat="1" applyFont="1" applyBorder="1" applyAlignment="1">
      <alignment vertical="center"/>
    </xf>
    <xf numFmtId="169" fontId="8" fillId="0" borderId="119" xfId="57" applyNumberFormat="1" applyFont="1" applyBorder="1" applyAlignment="1">
      <alignment horizontal="right" vertical="center"/>
    </xf>
    <xf numFmtId="0" fontId="8" fillId="0" borderId="114" xfId="57" applyFont="1" applyBorder="1" applyAlignment="1">
      <alignment horizontal="left" vertical="center" wrapText="1"/>
    </xf>
    <xf numFmtId="167" fontId="8" fillId="0" borderId="115" xfId="57" applyNumberFormat="1" applyFont="1" applyFill="1" applyBorder="1" applyAlignment="1">
      <alignment vertical="center"/>
    </xf>
    <xf numFmtId="166" fontId="8" fillId="0" borderId="115" xfId="57" applyNumberFormat="1" applyFont="1" applyBorder="1" applyAlignment="1">
      <alignment vertical="center"/>
    </xf>
    <xf numFmtId="169" fontId="8" fillId="0" borderId="116" xfId="57" applyNumberFormat="1" applyFont="1" applyBorder="1" applyAlignment="1">
      <alignment horizontal="right" vertical="center"/>
    </xf>
    <xf numFmtId="0" fontId="17" fillId="0" borderId="120" xfId="57" applyFont="1" applyBorder="1" applyAlignment="1">
      <alignment horizontal="left" vertical="center" wrapText="1"/>
    </xf>
    <xf numFmtId="3" fontId="17" fillId="0" borderId="121" xfId="57" applyNumberFormat="1" applyFont="1" applyFill="1" applyBorder="1" applyAlignment="1">
      <alignment horizontal="right" vertical="center"/>
    </xf>
    <xf numFmtId="169" fontId="17" fillId="0" borderId="121" xfId="57" applyNumberFormat="1" applyFont="1" applyFill="1" applyBorder="1" applyAlignment="1">
      <alignment horizontal="right" vertical="center"/>
    </xf>
    <xf numFmtId="166" fontId="17" fillId="0" borderId="121" xfId="57" applyNumberFormat="1" applyFont="1" applyBorder="1" applyAlignment="1">
      <alignment vertical="center"/>
    </xf>
    <xf numFmtId="169" fontId="17" fillId="0" borderId="122" xfId="57" applyNumberFormat="1" applyFont="1" applyBorder="1" applyAlignment="1">
      <alignment horizontal="right" vertical="center"/>
    </xf>
    <xf numFmtId="14" fontId="9" fillId="0" borderId="72" xfId="73" applyNumberFormat="1" applyFont="1" applyFill="1" applyBorder="1" applyAlignment="1">
      <alignment horizontal="center" vertical="center"/>
    </xf>
    <xf numFmtId="166" fontId="8" fillId="0" borderId="46" xfId="63" applyNumberFormat="1" applyFont="1" applyFill="1" applyBorder="1" applyAlignment="1">
      <alignment horizontal="right"/>
    </xf>
    <xf numFmtId="166" fontId="8" fillId="0" borderId="15" xfId="63" applyNumberFormat="1" applyFont="1" applyFill="1" applyBorder="1" applyAlignment="1">
      <alignment horizontal="right"/>
    </xf>
    <xf numFmtId="166" fontId="17" fillId="0" borderId="22" xfId="63" applyNumberFormat="1" applyFont="1" applyFill="1" applyBorder="1" applyAlignment="1">
      <alignment horizontal="right"/>
    </xf>
    <xf numFmtId="170" fontId="6" fillId="0" borderId="0" xfId="73" applyNumberFormat="1"/>
    <xf numFmtId="166" fontId="45" fillId="0" borderId="0" xfId="86" applyNumberFormat="1" applyFont="1" applyFill="1"/>
    <xf numFmtId="166" fontId="45" fillId="0" borderId="0" xfId="86" applyNumberFormat="1" applyFont="1"/>
    <xf numFmtId="164" fontId="63" fillId="0" borderId="0" xfId="87" applyFont="1" applyBorder="1" applyAlignment="1">
      <alignment vertical="center" wrapText="1"/>
    </xf>
    <xf numFmtId="166" fontId="61" fillId="0" borderId="0" xfId="86" applyNumberFormat="1" applyFont="1" applyBorder="1" applyAlignment="1">
      <alignment vertical="center" wrapText="1"/>
    </xf>
    <xf numFmtId="172" fontId="45" fillId="0" borderId="0" xfId="87" applyNumberFormat="1" applyFont="1" applyFill="1" applyBorder="1" applyAlignment="1">
      <alignment vertical="center"/>
    </xf>
    <xf numFmtId="14" fontId="9" fillId="0" borderId="132" xfId="73" applyNumberFormat="1" applyFont="1" applyBorder="1" applyAlignment="1">
      <alignment horizontal="center" vertical="center"/>
    </xf>
    <xf numFmtId="164" fontId="19" fillId="0" borderId="0" xfId="87" applyFont="1" applyBorder="1" applyAlignment="1">
      <alignment vertical="center" wrapText="1"/>
    </xf>
    <xf numFmtId="14" fontId="20" fillId="0" borderId="84" xfId="73" applyNumberFormat="1" applyFont="1" applyBorder="1" applyAlignment="1">
      <alignment horizontal="center" vertical="center"/>
    </xf>
    <xf numFmtId="170" fontId="58" fillId="0" borderId="97" xfId="81" applyNumberFormat="1" applyFont="1" applyBorder="1" applyAlignment="1">
      <alignment vertical="center"/>
    </xf>
    <xf numFmtId="170" fontId="58" fillId="0" borderId="98" xfId="81" applyNumberFormat="1" applyFont="1" applyBorder="1" applyAlignment="1">
      <alignment vertical="center"/>
    </xf>
    <xf numFmtId="170" fontId="58" fillId="0" borderId="99" xfId="81" applyNumberFormat="1" applyFont="1" applyBorder="1" applyAlignment="1">
      <alignment vertical="center"/>
    </xf>
    <xf numFmtId="170" fontId="18" fillId="0" borderId="100" xfId="81" applyNumberFormat="1" applyFont="1" applyBorder="1" applyAlignment="1">
      <alignment vertical="center"/>
    </xf>
    <xf numFmtId="170" fontId="18" fillId="0" borderId="101" xfId="81" applyNumberFormat="1" applyFont="1" applyBorder="1" applyAlignment="1">
      <alignment vertical="center"/>
    </xf>
    <xf numFmtId="170" fontId="18" fillId="0" borderId="102" xfId="81" applyNumberFormat="1" applyFont="1" applyBorder="1" applyAlignment="1">
      <alignment vertical="center"/>
    </xf>
    <xf numFmtId="170" fontId="18" fillId="0" borderId="98" xfId="81" applyNumberFormat="1" applyFont="1" applyBorder="1" applyAlignment="1">
      <alignment vertical="center"/>
    </xf>
    <xf numFmtId="170" fontId="18" fillId="0" borderId="99" xfId="81" applyNumberFormat="1" applyFont="1" applyBorder="1" applyAlignment="1">
      <alignment vertical="center"/>
    </xf>
    <xf numFmtId="10" fontId="58" fillId="0" borderId="0" xfId="86" applyNumberFormat="1" applyFont="1" applyFill="1"/>
    <xf numFmtId="0" fontId="18" fillId="0" borderId="0" xfId="73" applyFont="1"/>
    <xf numFmtId="14" fontId="20" fillId="0" borderId="75" xfId="73" applyNumberFormat="1" applyFont="1" applyBorder="1" applyAlignment="1">
      <alignment horizontal="center" vertical="center"/>
    </xf>
    <xf numFmtId="170" fontId="58" fillId="0" borderId="85" xfId="81" applyNumberFormat="1" applyFont="1" applyBorder="1" applyAlignment="1">
      <alignment vertical="center"/>
    </xf>
    <xf numFmtId="170" fontId="58" fillId="0" borderId="86" xfId="81" applyNumberFormat="1" applyFont="1" applyBorder="1" applyAlignment="1">
      <alignment vertical="center"/>
    </xf>
    <xf numFmtId="170" fontId="58" fillId="0" borderId="87" xfId="81" applyNumberFormat="1" applyFont="1" applyBorder="1" applyAlignment="1">
      <alignment vertical="center"/>
    </xf>
    <xf numFmtId="170" fontId="18" fillId="0" borderId="88" xfId="81" applyNumberFormat="1" applyFont="1" applyBorder="1" applyAlignment="1">
      <alignment vertical="center"/>
    </xf>
    <xf numFmtId="170" fontId="18" fillId="0" borderId="89" xfId="81" applyNumberFormat="1" applyFont="1" applyBorder="1" applyAlignment="1">
      <alignment vertical="center"/>
    </xf>
    <xf numFmtId="170" fontId="18" fillId="0" borderId="90" xfId="81" applyNumberFormat="1" applyFont="1" applyBorder="1" applyAlignment="1">
      <alignment vertical="center"/>
    </xf>
    <xf numFmtId="170" fontId="18" fillId="0" borderId="86" xfId="81" applyNumberFormat="1" applyFont="1" applyBorder="1" applyAlignment="1">
      <alignment vertical="center"/>
    </xf>
    <xf numFmtId="170" fontId="18" fillId="0" borderId="87" xfId="81" applyNumberFormat="1" applyFont="1" applyBorder="1" applyAlignment="1">
      <alignment vertical="center"/>
    </xf>
    <xf numFmtId="14" fontId="20" fillId="0" borderId="53" xfId="73" applyNumberFormat="1" applyFont="1" applyBorder="1" applyAlignment="1">
      <alignment horizontal="center" vertical="center"/>
    </xf>
    <xf numFmtId="170" fontId="58" fillId="0" borderId="54" xfId="81" applyNumberFormat="1" applyFont="1" applyBorder="1" applyAlignment="1">
      <alignment vertical="center"/>
    </xf>
    <xf numFmtId="170" fontId="18" fillId="0" borderId="54" xfId="81" applyNumberFormat="1" applyFont="1" applyBorder="1" applyAlignment="1">
      <alignment vertical="center"/>
    </xf>
    <xf numFmtId="171" fontId="18" fillId="0" borderId="54" xfId="81" applyNumberFormat="1" applyFont="1" applyBorder="1" applyAlignment="1">
      <alignment horizontal="right" vertical="center" indent="1"/>
    </xf>
    <xf numFmtId="170" fontId="18" fillId="0" borderId="55" xfId="81" applyNumberFormat="1" applyFont="1" applyBorder="1" applyAlignment="1">
      <alignment vertical="center"/>
    </xf>
    <xf numFmtId="14" fontId="20" fillId="0" borderId="114" xfId="73" applyNumberFormat="1" applyFont="1" applyBorder="1" applyAlignment="1">
      <alignment horizontal="center" vertical="center"/>
    </xf>
    <xf numFmtId="170" fontId="58" fillId="0" borderId="115" xfId="81" applyNumberFormat="1" applyFont="1" applyBorder="1" applyAlignment="1">
      <alignment vertical="center"/>
    </xf>
    <xf numFmtId="170" fontId="18" fillId="0" borderId="115" xfId="81" applyNumberFormat="1" applyFont="1" applyBorder="1" applyAlignment="1">
      <alignment vertical="center"/>
    </xf>
    <xf numFmtId="171" fontId="18" fillId="0" borderId="115" xfId="81" applyNumberFormat="1" applyFont="1" applyBorder="1" applyAlignment="1">
      <alignment horizontal="right" vertical="center" indent="1"/>
    </xf>
    <xf numFmtId="170" fontId="18" fillId="0" borderId="116" xfId="81" applyNumberFormat="1" applyFont="1" applyBorder="1" applyAlignment="1">
      <alignment vertical="center"/>
    </xf>
    <xf numFmtId="14" fontId="20" fillId="0" borderId="72" xfId="73" applyNumberFormat="1" applyFont="1" applyFill="1" applyBorder="1" applyAlignment="1">
      <alignment horizontal="center" vertical="center"/>
    </xf>
    <xf numFmtId="170" fontId="58" fillId="0" borderId="73" xfId="81" applyNumberFormat="1" applyFont="1" applyFill="1" applyBorder="1" applyAlignment="1">
      <alignment vertical="center"/>
    </xf>
    <xf numFmtId="170" fontId="18" fillId="0" borderId="73" xfId="81" applyNumberFormat="1" applyFont="1" applyFill="1" applyBorder="1" applyAlignment="1">
      <alignment horizontal="right" vertical="center" indent="1"/>
    </xf>
    <xf numFmtId="171" fontId="18" fillId="0" borderId="73" xfId="81" applyNumberFormat="1" applyFont="1" applyFill="1" applyBorder="1" applyAlignment="1">
      <alignment horizontal="right" vertical="center" indent="1"/>
    </xf>
    <xf numFmtId="170" fontId="18" fillId="0" borderId="74" xfId="81" applyNumberFormat="1" applyFont="1" applyFill="1" applyBorder="1" applyAlignment="1">
      <alignment horizontal="right" vertical="center" indent="1"/>
    </xf>
    <xf numFmtId="170" fontId="58" fillId="0" borderId="115" xfId="81" applyNumberFormat="1" applyFont="1" applyBorder="1" applyAlignment="1">
      <alignment horizontal="right" vertical="center" indent="1"/>
    </xf>
    <xf numFmtId="170" fontId="18" fillId="0" borderId="115" xfId="81" applyNumberFormat="1" applyFont="1" applyBorder="1" applyAlignment="1">
      <alignment horizontal="right" vertical="center" indent="1"/>
    </xf>
    <xf numFmtId="171" fontId="18" fillId="0" borderId="127" xfId="81" applyNumberFormat="1" applyFont="1" applyFill="1" applyBorder="1" applyAlignment="1">
      <alignment horizontal="right" vertical="center" indent="1"/>
    </xf>
    <xf numFmtId="14" fontId="20" fillId="0" borderId="130" xfId="73" applyNumberFormat="1" applyFont="1" applyFill="1" applyBorder="1" applyAlignment="1">
      <alignment horizontal="center" vertical="center"/>
    </xf>
    <xf numFmtId="170" fontId="58" fillId="0" borderId="131" xfId="81" applyNumberFormat="1" applyFont="1" applyFill="1" applyBorder="1" applyAlignment="1">
      <alignment horizontal="right" vertical="center" indent="1"/>
    </xf>
    <xf numFmtId="170" fontId="18" fillId="0" borderId="131" xfId="81" applyNumberFormat="1" applyFont="1" applyFill="1" applyBorder="1" applyAlignment="1">
      <alignment horizontal="right" vertical="center" indent="1"/>
    </xf>
    <xf numFmtId="171" fontId="18" fillId="0" borderId="131" xfId="81" applyNumberFormat="1" applyFont="1" applyFill="1" applyBorder="1" applyAlignment="1">
      <alignment horizontal="right" vertical="center" indent="1"/>
    </xf>
    <xf numFmtId="171" fontId="18" fillId="0" borderId="128" xfId="81" applyNumberFormat="1" applyFont="1" applyFill="1" applyBorder="1" applyAlignment="1">
      <alignment horizontal="right" vertical="center" indent="1"/>
    </xf>
    <xf numFmtId="170" fontId="6" fillId="0" borderId="115" xfId="81" applyNumberFormat="1" applyFont="1" applyBorder="1" applyAlignment="1">
      <alignment vertical="center"/>
    </xf>
    <xf numFmtId="171" fontId="6" fillId="0" borderId="115" xfId="81" applyNumberFormat="1" applyFont="1" applyBorder="1" applyAlignment="1">
      <alignment horizontal="right" vertical="center" indent="1"/>
    </xf>
    <xf numFmtId="170" fontId="6" fillId="0" borderId="116" xfId="81" applyNumberFormat="1" applyFont="1" applyBorder="1" applyAlignment="1">
      <alignment vertical="center"/>
    </xf>
    <xf numFmtId="0" fontId="6" fillId="0" borderId="0" xfId="73" applyFont="1"/>
    <xf numFmtId="170" fontId="58" fillId="0" borderId="54" xfId="81" applyNumberFormat="1" applyFont="1" applyBorder="1" applyAlignment="1">
      <alignment horizontal="right" vertical="center"/>
    </xf>
    <xf numFmtId="170" fontId="18" fillId="0" borderId="54" xfId="81" applyNumberFormat="1" applyFont="1" applyFill="1" applyBorder="1" applyAlignment="1">
      <alignment horizontal="right" vertical="center"/>
    </xf>
    <xf numFmtId="170" fontId="18" fillId="0" borderId="55" xfId="81" applyNumberFormat="1" applyFont="1" applyFill="1" applyBorder="1" applyAlignment="1">
      <alignment horizontal="right" vertical="center"/>
    </xf>
    <xf numFmtId="170" fontId="58" fillId="0" borderId="115" xfId="81" applyNumberFormat="1" applyFont="1" applyBorder="1" applyAlignment="1">
      <alignment horizontal="right" vertical="center"/>
    </xf>
    <xf numFmtId="170" fontId="18" fillId="0" borderId="115" xfId="81" applyNumberFormat="1" applyFont="1" applyFill="1" applyBorder="1" applyAlignment="1">
      <alignment horizontal="right" vertical="center"/>
    </xf>
    <xf numFmtId="170" fontId="18" fillId="0" borderId="116" xfId="81" applyNumberFormat="1" applyFont="1" applyFill="1" applyBorder="1" applyAlignment="1">
      <alignment horizontal="right" vertical="center"/>
    </xf>
    <xf numFmtId="170" fontId="18" fillId="0" borderId="0" xfId="73" applyNumberFormat="1" applyFont="1"/>
    <xf numFmtId="166" fontId="18" fillId="0" borderId="0" xfId="86" applyNumberFormat="1" applyFont="1"/>
    <xf numFmtId="14" fontId="20" fillId="0" borderId="123" xfId="73" applyNumberFormat="1" applyFont="1" applyBorder="1" applyAlignment="1">
      <alignment horizontal="center" vertical="center"/>
    </xf>
    <xf numFmtId="170" fontId="58" fillId="0" borderId="124" xfId="81" applyNumberFormat="1" applyFont="1" applyBorder="1" applyAlignment="1">
      <alignment vertical="center"/>
    </xf>
    <xf numFmtId="170" fontId="18" fillId="0" borderId="124" xfId="81" applyNumberFormat="1" applyFont="1" applyBorder="1" applyAlignment="1">
      <alignment horizontal="right" vertical="center"/>
    </xf>
    <xf numFmtId="170" fontId="18" fillId="0" borderId="125" xfId="81" applyNumberFormat="1" applyFont="1" applyBorder="1" applyAlignment="1">
      <alignment horizontal="right" vertical="center"/>
    </xf>
    <xf numFmtId="170" fontId="18" fillId="0" borderId="115" xfId="81" applyNumberFormat="1" applyFont="1" applyBorder="1" applyAlignment="1">
      <alignment horizontal="right" vertical="center"/>
    </xf>
    <xf numFmtId="170" fontId="18" fillId="0" borderId="116" xfId="81" applyNumberFormat="1" applyFont="1" applyBorder="1" applyAlignment="1">
      <alignment horizontal="right" vertical="center"/>
    </xf>
    <xf numFmtId="14" fontId="20" fillId="0" borderId="62" xfId="73" applyNumberFormat="1" applyFont="1" applyBorder="1" applyAlignment="1">
      <alignment horizontal="center" vertical="center"/>
    </xf>
    <xf numFmtId="172" fontId="58" fillId="0" borderId="63" xfId="81" applyNumberFormat="1" applyFont="1" applyBorder="1" applyAlignment="1">
      <alignment vertical="center"/>
    </xf>
    <xf numFmtId="172" fontId="58" fillId="0" borderId="53" xfId="81" applyNumberFormat="1" applyFont="1" applyBorder="1" applyAlignment="1">
      <alignment vertical="center"/>
    </xf>
    <xf numFmtId="172" fontId="58" fillId="0" borderId="55" xfId="81" applyNumberFormat="1" applyFont="1" applyBorder="1" applyAlignment="1">
      <alignment vertical="center"/>
    </xf>
    <xf numFmtId="172" fontId="18" fillId="0" borderId="64" xfId="81" applyNumberFormat="1" applyFont="1" applyBorder="1" applyAlignment="1">
      <alignment vertical="center"/>
    </xf>
    <xf numFmtId="172" fontId="18" fillId="0" borderId="54" xfId="81" applyNumberFormat="1" applyFont="1" applyBorder="1" applyAlignment="1">
      <alignment vertical="center"/>
    </xf>
    <xf numFmtId="172" fontId="18" fillId="0" borderId="65" xfId="81" applyNumberFormat="1" applyFont="1" applyBorder="1" applyAlignment="1">
      <alignment vertical="center"/>
    </xf>
    <xf numFmtId="172" fontId="18" fillId="0" borderId="53" xfId="81" applyNumberFormat="1" applyFont="1" applyBorder="1" applyAlignment="1">
      <alignment vertical="center"/>
    </xf>
    <xf numFmtId="172" fontId="18" fillId="0" borderId="55" xfId="81" applyNumberFormat="1" applyFont="1" applyBorder="1" applyAlignment="1">
      <alignment vertical="center"/>
    </xf>
    <xf numFmtId="14" fontId="20" fillId="0" borderId="0" xfId="73" applyNumberFormat="1" applyFont="1" applyBorder="1" applyAlignment="1">
      <alignment horizontal="center" vertical="center"/>
    </xf>
    <xf numFmtId="172" fontId="58" fillId="0" borderId="80" xfId="81" applyNumberFormat="1" applyFont="1" applyBorder="1" applyAlignment="1">
      <alignment vertical="center"/>
    </xf>
    <xf numFmtId="172" fontId="58" fillId="0" borderId="81" xfId="81" applyNumberFormat="1" applyFont="1" applyBorder="1" applyAlignment="1">
      <alignment vertical="center"/>
    </xf>
    <xf numFmtId="172" fontId="58" fillId="0" borderId="69" xfId="81" applyNumberFormat="1" applyFont="1" applyBorder="1" applyAlignment="1">
      <alignment vertical="center"/>
    </xf>
    <xf numFmtId="172" fontId="18" fillId="0" borderId="82" xfId="81" applyNumberFormat="1" applyFont="1" applyBorder="1" applyAlignment="1">
      <alignment vertical="center"/>
    </xf>
    <xf numFmtId="172" fontId="18" fillId="0" borderId="68" xfId="81" applyNumberFormat="1" applyFont="1" applyBorder="1" applyAlignment="1">
      <alignment vertical="center"/>
    </xf>
    <xf numFmtId="172" fontId="18" fillId="0" borderId="83" xfId="81" applyNumberFormat="1" applyFont="1" applyBorder="1" applyAlignment="1">
      <alignment vertical="center"/>
    </xf>
    <xf numFmtId="172" fontId="18" fillId="0" borderId="81" xfId="81" applyNumberFormat="1" applyFont="1" applyBorder="1" applyAlignment="1">
      <alignment vertical="center"/>
    </xf>
    <xf numFmtId="172" fontId="18" fillId="0" borderId="69" xfId="81" applyNumberFormat="1" applyFont="1" applyBorder="1" applyAlignment="1">
      <alignment vertical="center"/>
    </xf>
    <xf numFmtId="164" fontId="18" fillId="0" borderId="0" xfId="87" applyFont="1"/>
    <xf numFmtId="14" fontId="20" fillId="0" borderId="111" xfId="73" applyNumberFormat="1" applyFont="1" applyBorder="1" applyAlignment="1">
      <alignment horizontal="center" vertical="center"/>
    </xf>
    <xf numFmtId="172" fontId="58" fillId="0" borderId="97" xfId="81" applyNumberFormat="1" applyFont="1" applyBorder="1" applyAlignment="1">
      <alignment vertical="center"/>
    </xf>
    <xf numFmtId="172" fontId="18" fillId="0" borderId="98" xfId="81" applyNumberFormat="1" applyFont="1" applyBorder="1" applyAlignment="1">
      <alignment vertical="center"/>
    </xf>
    <xf numFmtId="172" fontId="18" fillId="0" borderId="84" xfId="81" applyNumberFormat="1" applyFont="1" applyBorder="1" applyAlignment="1">
      <alignment vertical="center"/>
    </xf>
    <xf numFmtId="174" fontId="18" fillId="0" borderId="0" xfId="73" applyNumberFormat="1" applyFont="1"/>
    <xf numFmtId="164" fontId="18" fillId="0" borderId="0" xfId="73" applyNumberFormat="1" applyFont="1"/>
    <xf numFmtId="172" fontId="18" fillId="0" borderId="115" xfId="81" applyNumberFormat="1" applyFont="1" applyBorder="1" applyAlignment="1">
      <alignment vertical="center"/>
    </xf>
    <xf numFmtId="172" fontId="18" fillId="0" borderId="116" xfId="81" applyNumberFormat="1" applyFont="1" applyBorder="1" applyAlignment="1">
      <alignment vertical="center"/>
    </xf>
    <xf numFmtId="14" fontId="20" fillId="0" borderId="76" xfId="73" applyNumberFormat="1" applyFont="1" applyBorder="1" applyAlignment="1">
      <alignment horizontal="center" vertical="center"/>
    </xf>
    <xf numFmtId="172" fontId="57" fillId="0" borderId="0" xfId="81" applyNumberFormat="1" applyFont="1" applyFill="1" applyBorder="1" applyAlignment="1">
      <alignment vertical="center"/>
    </xf>
    <xf numFmtId="0" fontId="18" fillId="0" borderId="0" xfId="73" applyFont="1" applyFill="1" applyBorder="1"/>
    <xf numFmtId="14" fontId="20" fillId="0" borderId="105" xfId="73" applyNumberFormat="1" applyFont="1" applyBorder="1" applyAlignment="1">
      <alignment horizontal="center" vertical="center"/>
    </xf>
    <xf numFmtId="166" fontId="57" fillId="0" borderId="0" xfId="86" applyNumberFormat="1" applyFont="1" applyFill="1" applyBorder="1" applyAlignment="1">
      <alignment vertical="center"/>
    </xf>
    <xf numFmtId="164" fontId="57" fillId="0" borderId="0" xfId="87" applyFont="1" applyFill="1" applyBorder="1" applyAlignment="1">
      <alignment vertical="center"/>
    </xf>
    <xf numFmtId="9" fontId="57" fillId="0" borderId="0" xfId="86" applyFont="1" applyFill="1" applyBorder="1" applyAlignment="1">
      <alignment vertical="center"/>
    </xf>
    <xf numFmtId="166" fontId="58" fillId="0" borderId="0" xfId="86" applyNumberFormat="1" applyFont="1"/>
    <xf numFmtId="172" fontId="58" fillId="0" borderId="0" xfId="87" applyNumberFormat="1" applyFont="1" applyFill="1" applyBorder="1" applyAlignment="1">
      <alignment vertical="center"/>
    </xf>
    <xf numFmtId="9" fontId="58" fillId="0" borderId="0" xfId="86" applyFont="1" applyFill="1" applyBorder="1" applyAlignment="1">
      <alignment vertical="center"/>
    </xf>
    <xf numFmtId="172" fontId="57" fillId="0" borderId="0" xfId="87" applyNumberFormat="1" applyFont="1" applyFill="1" applyBorder="1" applyAlignment="1">
      <alignment vertical="center"/>
    </xf>
    <xf numFmtId="14" fontId="17" fillId="0" borderId="45" xfId="57" applyNumberFormat="1" applyFont="1" applyBorder="1" applyAlignment="1">
      <alignment horizontal="center" vertical="center" wrapText="1"/>
    </xf>
    <xf numFmtId="169" fontId="17" fillId="0" borderId="14" xfId="57" applyNumberFormat="1" applyFont="1" applyBorder="1" applyAlignment="1">
      <alignment vertical="center"/>
    </xf>
    <xf numFmtId="169" fontId="17" fillId="0" borderId="15" xfId="57" applyNumberFormat="1" applyFont="1" applyBorder="1" applyAlignment="1">
      <alignment vertical="center"/>
    </xf>
    <xf numFmtId="169" fontId="20" fillId="0" borderId="15" xfId="57" applyNumberFormat="1" applyFont="1" applyBorder="1" applyAlignment="1">
      <alignment vertical="center"/>
    </xf>
    <xf numFmtId="166" fontId="17" fillId="0" borderId="0" xfId="86" applyNumberFormat="1" applyFont="1" applyFill="1" applyBorder="1" applyAlignment="1">
      <alignment horizontal="right" vertical="center"/>
    </xf>
    <xf numFmtId="14" fontId="20" fillId="0" borderId="0" xfId="57" applyNumberFormat="1" applyFont="1" applyBorder="1" applyAlignment="1">
      <alignment horizontal="center" vertical="center" wrapText="1"/>
    </xf>
    <xf numFmtId="10" fontId="17" fillId="0" borderId="0" xfId="86" applyNumberFormat="1" applyFont="1" applyFill="1" applyAlignment="1">
      <alignment horizontal="right" vertical="center"/>
    </xf>
    <xf numFmtId="10" fontId="20" fillId="0" borderId="0" xfId="86" applyNumberFormat="1" applyFont="1" applyFill="1" applyAlignment="1">
      <alignment horizontal="right" vertical="center"/>
    </xf>
    <xf numFmtId="170" fontId="45" fillId="0" borderId="133" xfId="81" applyNumberFormat="1" applyFont="1" applyFill="1" applyBorder="1" applyAlignment="1">
      <alignment horizontal="right" vertical="center" indent="1"/>
    </xf>
    <xf numFmtId="170" fontId="18" fillId="0" borderId="0" xfId="87" applyNumberFormat="1" applyFont="1"/>
    <xf numFmtId="175" fontId="18" fillId="0" borderId="0" xfId="73" applyNumberFormat="1" applyFont="1"/>
    <xf numFmtId="14" fontId="9" fillId="0" borderId="140" xfId="57" applyNumberFormat="1" applyFont="1" applyBorder="1" applyAlignment="1">
      <alignment horizontal="center" vertical="center" wrapText="1"/>
    </xf>
    <xf numFmtId="14" fontId="20" fillId="0" borderId="140" xfId="57" applyNumberFormat="1" applyFont="1" applyBorder="1" applyAlignment="1">
      <alignment horizontal="center" vertical="center" wrapText="1"/>
    </xf>
    <xf numFmtId="14" fontId="20" fillId="0" borderId="142" xfId="57" applyNumberFormat="1" applyFont="1" applyBorder="1" applyAlignment="1">
      <alignment horizontal="center" vertical="center" wrapText="1"/>
    </xf>
    <xf numFmtId="14" fontId="19" fillId="0" borderId="0" xfId="73" applyNumberFormat="1" applyFont="1" applyBorder="1" applyAlignment="1">
      <alignment horizontal="left" vertical="center" wrapText="1"/>
    </xf>
    <xf numFmtId="3" fontId="8" fillId="0" borderId="42" xfId="57" applyNumberFormat="1" applyFont="1" applyFill="1" applyBorder="1" applyAlignment="1">
      <alignment horizontal="right" vertical="center"/>
    </xf>
    <xf numFmtId="3" fontId="20" fillId="0" borderId="32" xfId="57" applyNumberFormat="1" applyFont="1" applyFill="1" applyBorder="1" applyAlignment="1">
      <alignment horizontal="right" vertical="center"/>
    </xf>
    <xf numFmtId="169" fontId="6" fillId="0" borderId="42" xfId="57" applyNumberFormat="1" applyFont="1" applyFill="1" applyBorder="1" applyAlignment="1">
      <alignment horizontal="right" vertical="center"/>
    </xf>
    <xf numFmtId="169" fontId="58" fillId="0" borderId="32" xfId="57" applyNumberFormat="1" applyFont="1" applyFill="1" applyBorder="1" applyAlignment="1">
      <alignment horizontal="right" vertical="center"/>
    </xf>
    <xf numFmtId="169" fontId="8" fillId="0" borderId="118" xfId="57" applyNumberFormat="1" applyFont="1" applyFill="1" applyBorder="1" applyAlignment="1">
      <alignment vertical="center"/>
    </xf>
    <xf numFmtId="167" fontId="8" fillId="0" borderId="115" xfId="57" applyNumberFormat="1" applyFont="1" applyFill="1" applyBorder="1" applyAlignment="1">
      <alignment vertical="center"/>
    </xf>
    <xf numFmtId="3" fontId="17" fillId="0" borderId="121" xfId="57" applyNumberFormat="1" applyFont="1" applyFill="1" applyBorder="1" applyAlignment="1">
      <alignment horizontal="right" vertical="center"/>
    </xf>
    <xf numFmtId="169" fontId="17" fillId="0" borderId="121" xfId="57" applyNumberFormat="1" applyFont="1" applyFill="1" applyBorder="1" applyAlignment="1">
      <alignment horizontal="right" vertical="center"/>
    </xf>
    <xf numFmtId="3" fontId="18" fillId="0" borderId="20" xfId="57" applyNumberFormat="1" applyFont="1" applyFill="1" applyBorder="1" applyAlignment="1">
      <alignment vertical="center"/>
    </xf>
    <xf numFmtId="3" fontId="17" fillId="0" borderId="20" xfId="57" applyNumberFormat="1" applyFont="1" applyFill="1" applyBorder="1" applyAlignment="1">
      <alignment vertical="center"/>
    </xf>
    <xf numFmtId="0" fontId="6" fillId="0" borderId="4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0" fontId="48" fillId="0" borderId="0" xfId="31" applyFont="1" applyBorder="1" applyAlignment="1" applyProtection="1">
      <alignment vertical="center" wrapText="1"/>
    </xf>
    <xf numFmtId="0" fontId="19" fillId="0" borderId="0" xfId="57" applyFont="1" applyBorder="1" applyAlignment="1">
      <alignment vertical="center" wrapText="1"/>
    </xf>
    <xf numFmtId="175" fontId="45" fillId="0" borderId="0" xfId="73" applyNumberFormat="1" applyFont="1" applyFill="1" applyBorder="1" applyAlignment="1">
      <alignment vertical="center" wrapText="1"/>
    </xf>
    <xf numFmtId="166" fontId="58" fillId="0" borderId="0" xfId="74" applyNumberFormat="1" applyFont="1" applyFill="1" applyBorder="1" applyAlignment="1">
      <alignment vertical="center"/>
    </xf>
    <xf numFmtId="166" fontId="58" fillId="0" borderId="143" xfId="74" applyNumberFormat="1" applyFont="1" applyFill="1" applyBorder="1" applyAlignment="1">
      <alignment vertical="center"/>
    </xf>
    <xf numFmtId="166" fontId="45" fillId="0" borderId="0" xfId="74" applyNumberFormat="1" applyFont="1" applyFill="1" applyBorder="1" applyAlignment="1">
      <alignment vertical="center"/>
    </xf>
    <xf numFmtId="166" fontId="18" fillId="0" borderId="144" xfId="74" applyNumberFormat="1" applyFont="1" applyFill="1" applyBorder="1" applyAlignment="1">
      <alignment vertical="center"/>
    </xf>
    <xf numFmtId="166" fontId="18" fillId="0" borderId="145" xfId="74" applyNumberFormat="1" applyFont="1" applyFill="1" applyBorder="1" applyAlignment="1">
      <alignment vertical="center"/>
    </xf>
    <xf numFmtId="166" fontId="6" fillId="0" borderId="144" xfId="74" applyNumberFormat="1" applyFont="1" applyFill="1" applyBorder="1" applyAlignment="1">
      <alignment vertical="center"/>
    </xf>
    <xf numFmtId="166" fontId="58" fillId="0" borderId="3" xfId="74" applyNumberFormat="1" applyFont="1" applyFill="1" applyBorder="1" applyAlignment="1">
      <alignment vertical="center"/>
    </xf>
    <xf numFmtId="166" fontId="58" fillId="0" borderId="146" xfId="74" applyNumberFormat="1" applyFont="1" applyFill="1" applyBorder="1" applyAlignment="1">
      <alignment vertical="center"/>
    </xf>
    <xf numFmtId="166" fontId="45" fillId="0" borderId="3" xfId="74" applyNumberFormat="1" applyFont="1" applyFill="1" applyBorder="1" applyAlignment="1">
      <alignment vertical="center"/>
    </xf>
    <xf numFmtId="170" fontId="0" fillId="0" borderId="94" xfId="81" applyNumberFormat="1" applyFont="1" applyFill="1" applyBorder="1" applyAlignment="1">
      <alignment vertical="center"/>
    </xf>
    <xf numFmtId="170" fontId="0" fillId="0" borderId="95" xfId="81" applyNumberFormat="1" applyFont="1" applyFill="1" applyBorder="1" applyAlignment="1">
      <alignment vertical="center"/>
    </xf>
    <xf numFmtId="170" fontId="0" fillId="0" borderId="96" xfId="81" applyNumberFormat="1" applyFont="1" applyFill="1" applyBorder="1" applyAlignment="1">
      <alignment vertical="center"/>
    </xf>
    <xf numFmtId="170" fontId="0" fillId="0" borderId="92" xfId="81" applyNumberFormat="1" applyFont="1" applyFill="1" applyBorder="1" applyAlignment="1">
      <alignment vertical="center"/>
    </xf>
    <xf numFmtId="170" fontId="0" fillId="0" borderId="93" xfId="81" applyNumberFormat="1" applyFont="1" applyFill="1" applyBorder="1" applyAlignment="1">
      <alignment vertical="center"/>
    </xf>
    <xf numFmtId="170" fontId="0" fillId="0" borderId="133" xfId="81" applyNumberFormat="1" applyFont="1" applyFill="1" applyBorder="1" applyAlignment="1">
      <alignment horizontal="right" vertical="center" indent="1"/>
    </xf>
    <xf numFmtId="171" fontId="0" fillId="0" borderId="133" xfId="81" applyNumberFormat="1" applyFont="1" applyFill="1" applyBorder="1" applyAlignment="1">
      <alignment horizontal="right" vertical="center" indent="1"/>
    </xf>
    <xf numFmtId="171" fontId="0" fillId="0" borderId="134" xfId="81" applyNumberFormat="1" applyFont="1" applyFill="1" applyBorder="1" applyAlignment="1">
      <alignment horizontal="right" vertical="center" indent="1"/>
    </xf>
    <xf numFmtId="170" fontId="0" fillId="0" borderId="57" xfId="81" applyNumberFormat="1" applyFont="1" applyFill="1" applyBorder="1" applyAlignment="1">
      <alignment horizontal="right" vertical="center" indent="1"/>
    </xf>
    <xf numFmtId="171" fontId="0" fillId="0" borderId="73" xfId="81" applyNumberFormat="1" applyFont="1" applyFill="1" applyBorder="1" applyAlignment="1">
      <alignment horizontal="right" vertical="center" indent="1"/>
    </xf>
    <xf numFmtId="170" fontId="0" fillId="0" borderId="58" xfId="81" applyNumberFormat="1" applyFont="1" applyFill="1" applyBorder="1" applyAlignment="1">
      <alignment horizontal="right" vertical="center" indent="1"/>
    </xf>
    <xf numFmtId="170" fontId="6" fillId="0" borderId="74" xfId="81" applyNumberFormat="1" applyFont="1" applyFill="1" applyBorder="1" applyAlignment="1">
      <alignment vertical="center"/>
    </xf>
    <xf numFmtId="170" fontId="0" fillId="0" borderId="57" xfId="81" applyNumberFormat="1" applyFont="1" applyFill="1" applyBorder="1" applyAlignment="1">
      <alignment vertical="center"/>
    </xf>
    <xf numFmtId="170" fontId="0" fillId="0" borderId="58" xfId="81" applyNumberFormat="1" applyFont="1" applyFill="1" applyBorder="1" applyAlignment="1">
      <alignment vertical="center"/>
    </xf>
    <xf numFmtId="172" fontId="0" fillId="0" borderId="66" xfId="81" applyNumberFormat="1" applyFont="1" applyFill="1" applyBorder="1" applyAlignment="1">
      <alignment vertical="center"/>
    </xf>
    <xf numFmtId="172" fontId="0" fillId="0" borderId="57" xfId="81" applyNumberFormat="1" applyFont="1" applyFill="1" applyBorder="1" applyAlignment="1">
      <alignment vertical="center"/>
    </xf>
    <xf numFmtId="172" fontId="0" fillId="0" borderId="67" xfId="81" applyNumberFormat="1" applyFont="1" applyFill="1" applyBorder="1" applyAlignment="1">
      <alignment vertical="center"/>
    </xf>
    <xf numFmtId="172" fontId="0" fillId="0" borderId="56" xfId="81" applyNumberFormat="1" applyFont="1" applyFill="1" applyBorder="1" applyAlignment="1">
      <alignment vertical="center"/>
    </xf>
    <xf numFmtId="172" fontId="0" fillId="0" borderId="58" xfId="81" applyNumberFormat="1" applyFont="1" applyFill="1" applyBorder="1" applyAlignment="1">
      <alignment vertical="center"/>
    </xf>
    <xf numFmtId="172" fontId="6" fillId="0" borderId="92" xfId="81" applyNumberFormat="1" applyFont="1" applyFill="1" applyBorder="1" applyAlignment="1">
      <alignment vertical="center"/>
    </xf>
    <xf numFmtId="172" fontId="6" fillId="0" borderId="113" xfId="81" applyNumberFormat="1" applyFont="1" applyFill="1" applyBorder="1" applyAlignment="1">
      <alignment vertical="center"/>
    </xf>
    <xf numFmtId="170" fontId="6" fillId="0" borderId="100" xfId="81" applyNumberFormat="1" applyFont="1" applyBorder="1" applyAlignment="1">
      <alignment vertical="center"/>
    </xf>
    <xf numFmtId="170" fontId="6" fillId="0" borderId="101" xfId="81" applyNumberFormat="1" applyFont="1" applyBorder="1" applyAlignment="1">
      <alignment vertical="center"/>
    </xf>
    <xf numFmtId="170" fontId="6" fillId="0" borderId="102" xfId="81" applyNumberFormat="1" applyFont="1" applyBorder="1" applyAlignment="1">
      <alignment vertical="center"/>
    </xf>
    <xf numFmtId="170" fontId="6" fillId="0" borderId="98" xfId="81" applyNumberFormat="1" applyFont="1" applyBorder="1" applyAlignment="1">
      <alignment vertical="center"/>
    </xf>
    <xf numFmtId="170" fontId="6" fillId="0" borderId="99" xfId="81" applyNumberFormat="1" applyFont="1" applyBorder="1" applyAlignment="1">
      <alignment vertical="center"/>
    </xf>
    <xf numFmtId="170" fontId="6" fillId="0" borderId="115" xfId="81" applyNumberFormat="1" applyFont="1" applyBorder="1" applyAlignment="1">
      <alignment horizontal="right" vertical="center" indent="1"/>
    </xf>
    <xf numFmtId="171" fontId="6" fillId="0" borderId="127" xfId="81" applyNumberFormat="1" applyFont="1" applyFill="1" applyBorder="1" applyAlignment="1">
      <alignment horizontal="right" vertical="center" indent="1"/>
    </xf>
    <xf numFmtId="170" fontId="6" fillId="0" borderId="0" xfId="73" applyNumberFormat="1" applyFont="1"/>
    <xf numFmtId="172" fontId="6" fillId="0" borderId="82" xfId="81" applyNumberFormat="1" applyFont="1" applyBorder="1" applyAlignment="1">
      <alignment vertical="center"/>
    </xf>
    <xf numFmtId="172" fontId="6" fillId="0" borderId="68" xfId="81" applyNumberFormat="1" applyFont="1" applyBorder="1" applyAlignment="1">
      <alignment vertical="center"/>
    </xf>
    <xf numFmtId="172" fontId="6" fillId="0" borderId="83" xfId="81" applyNumberFormat="1" applyFont="1" applyBorder="1" applyAlignment="1">
      <alignment vertical="center"/>
    </xf>
    <xf numFmtId="172" fontId="6" fillId="0" borderId="81" xfId="81" applyNumberFormat="1" applyFont="1" applyBorder="1" applyAlignment="1">
      <alignment vertical="center"/>
    </xf>
    <xf numFmtId="172" fontId="6" fillId="0" borderId="69" xfId="81" applyNumberFormat="1" applyFont="1" applyBorder="1" applyAlignment="1">
      <alignment vertical="center"/>
    </xf>
    <xf numFmtId="174" fontId="6" fillId="0" borderId="0" xfId="73" applyNumberFormat="1" applyFont="1"/>
    <xf numFmtId="164" fontId="6" fillId="0" borderId="0" xfId="73" applyNumberFormat="1" applyFont="1"/>
    <xf numFmtId="172" fontId="6" fillId="0" borderId="115" xfId="81" applyNumberFormat="1" applyFont="1" applyBorder="1" applyAlignment="1">
      <alignment vertical="center"/>
    </xf>
    <xf numFmtId="172" fontId="6" fillId="0" borderId="116" xfId="81" applyNumberFormat="1" applyFont="1" applyBorder="1" applyAlignment="1">
      <alignment vertical="center"/>
    </xf>
    <xf numFmtId="9" fontId="45" fillId="0" borderId="0" xfId="86" applyFont="1" applyFill="1" applyBorder="1" applyAlignment="1">
      <alignment vertical="center"/>
    </xf>
    <xf numFmtId="172" fontId="54" fillId="0" borderId="0" xfId="87" applyNumberFormat="1" applyFont="1" applyFill="1" applyBorder="1" applyAlignment="1">
      <alignment vertical="center"/>
    </xf>
    <xf numFmtId="166" fontId="65" fillId="0" borderId="0" xfId="86" applyNumberFormat="1" applyFont="1" applyBorder="1" applyAlignment="1">
      <alignment vertical="center" wrapText="1"/>
    </xf>
    <xf numFmtId="169" fontId="8" fillId="0" borderId="136" xfId="57" applyNumberFormat="1" applyFont="1" applyFill="1" applyBorder="1" applyAlignment="1">
      <alignment vertical="center"/>
    </xf>
    <xf numFmtId="169" fontId="8" fillId="0" borderId="138" xfId="57" applyNumberFormat="1" applyFont="1" applyFill="1" applyBorder="1" applyAlignment="1">
      <alignment vertical="center"/>
    </xf>
    <xf numFmtId="169" fontId="9" fillId="0" borderId="136" xfId="57" applyNumberFormat="1" applyFont="1" applyFill="1" applyBorder="1" applyAlignment="1">
      <alignment vertical="center"/>
    </xf>
    <xf numFmtId="169" fontId="45" fillId="0" borderId="138" xfId="57" applyNumberFormat="1" applyFont="1" applyFill="1" applyBorder="1" applyAlignment="1">
      <alignment vertical="center"/>
    </xf>
    <xf numFmtId="169" fontId="9" fillId="0" borderId="14" xfId="57" applyNumberFormat="1" applyFont="1" applyFill="1" applyBorder="1" applyAlignment="1">
      <alignment vertical="center"/>
    </xf>
    <xf numFmtId="169" fontId="45" fillId="0" borderId="15" xfId="57" applyNumberFormat="1" applyFont="1" applyFill="1" applyBorder="1" applyAlignment="1">
      <alignment vertical="center"/>
    </xf>
    <xf numFmtId="169" fontId="9" fillId="0" borderId="15" xfId="57" applyNumberFormat="1" applyFont="1" applyFill="1" applyBorder="1" applyAlignment="1">
      <alignment vertical="center"/>
    </xf>
    <xf numFmtId="169" fontId="8" fillId="0" borderId="25" xfId="57" applyNumberFormat="1" applyFont="1" applyFill="1" applyBorder="1" applyAlignment="1">
      <alignment vertical="center"/>
    </xf>
    <xf numFmtId="169" fontId="9" fillId="0" borderId="25" xfId="57" applyNumberFormat="1" applyFont="1" applyFill="1" applyBorder="1" applyAlignment="1">
      <alignment vertical="center"/>
    </xf>
    <xf numFmtId="169" fontId="45" fillId="0" borderId="26" xfId="57" applyNumberFormat="1" applyFont="1" applyFill="1" applyBorder="1" applyAlignment="1">
      <alignment vertical="center"/>
    </xf>
    <xf numFmtId="169" fontId="45" fillId="0" borderId="0" xfId="57" applyNumberFormat="1" applyFont="1" applyFill="1" applyAlignment="1">
      <alignment horizontal="right" vertical="center"/>
    </xf>
    <xf numFmtId="0" fontId="41" fillId="0" borderId="36" xfId="57" applyFont="1" applyBorder="1" applyAlignment="1">
      <alignment horizontal="left" vertical="center" wrapText="1"/>
    </xf>
    <xf numFmtId="0" fontId="64" fillId="0" borderId="0" xfId="31" applyFont="1" applyBorder="1" applyAlignment="1" applyProtection="1">
      <alignment horizontal="left" vertical="center" wrapText="1"/>
    </xf>
    <xf numFmtId="0" fontId="19" fillId="0" borderId="0" xfId="57" applyFont="1" applyFill="1" applyBorder="1" applyAlignment="1">
      <alignment horizontal="center" vertical="center" wrapText="1"/>
    </xf>
    <xf numFmtId="0" fontId="8" fillId="0" borderId="0" xfId="57" applyFont="1" applyAlignment="1">
      <alignment horizontal="center" vertical="center"/>
    </xf>
    <xf numFmtId="0" fontId="13" fillId="30" borderId="0" xfId="57" applyFont="1" applyFill="1" applyBorder="1" applyAlignment="1">
      <alignment horizontal="left" vertical="center"/>
    </xf>
    <xf numFmtId="0" fontId="9" fillId="0" borderId="38" xfId="57" applyFont="1" applyBorder="1" applyAlignment="1">
      <alignment horizontal="center" vertical="center" wrapText="1"/>
    </xf>
    <xf numFmtId="0" fontId="9" fillId="0" borderId="31" xfId="57" applyFont="1" applyBorder="1" applyAlignment="1">
      <alignment horizontal="center" vertical="center" wrapText="1"/>
    </xf>
    <xf numFmtId="14" fontId="9" fillId="0" borderId="37" xfId="57" applyNumberFormat="1" applyFont="1" applyBorder="1" applyAlignment="1">
      <alignment horizontal="center" vertical="center" wrapText="1"/>
    </xf>
    <xf numFmtId="14" fontId="9" fillId="0" borderId="21" xfId="57" applyNumberFormat="1" applyFont="1" applyBorder="1" applyAlignment="1">
      <alignment horizontal="center" vertical="center" wrapText="1"/>
    </xf>
    <xf numFmtId="14" fontId="9" fillId="0" borderId="129" xfId="57" applyNumberFormat="1" applyFont="1" applyBorder="1" applyAlignment="1">
      <alignment horizontal="center" vertical="center" wrapText="1"/>
    </xf>
    <xf numFmtId="14" fontId="9" fillId="0" borderId="32" xfId="57" applyNumberFormat="1" applyFont="1" applyBorder="1" applyAlignment="1">
      <alignment horizontal="center" vertical="center" wrapText="1"/>
    </xf>
    <xf numFmtId="14" fontId="9" fillId="0" borderId="109" xfId="57" applyNumberFormat="1" applyFont="1" applyBorder="1" applyAlignment="1">
      <alignment horizontal="center" vertical="center" wrapText="1"/>
    </xf>
    <xf numFmtId="14" fontId="9" fillId="0" borderId="110" xfId="57" applyNumberFormat="1" applyFont="1" applyBorder="1" applyAlignment="1">
      <alignment horizontal="center" vertical="center" wrapText="1"/>
    </xf>
    <xf numFmtId="14" fontId="9" fillId="0" borderId="39" xfId="57" applyNumberFormat="1" applyFont="1" applyBorder="1" applyAlignment="1">
      <alignment horizontal="center" vertical="center" wrapText="1"/>
    </xf>
    <xf numFmtId="14" fontId="9" fillId="0" borderId="40" xfId="57" applyNumberFormat="1" applyFont="1" applyBorder="1" applyAlignment="1">
      <alignment horizontal="center" vertical="center" wrapText="1"/>
    </xf>
    <xf numFmtId="0" fontId="60" fillId="25" borderId="0" xfId="57" applyFont="1" applyFill="1" applyAlignment="1">
      <alignment horizontal="left" vertical="center"/>
    </xf>
    <xf numFmtId="0" fontId="13" fillId="27" borderId="0" xfId="57" applyFont="1" applyFill="1" applyBorder="1" applyAlignment="1">
      <alignment horizontal="left" vertical="center"/>
    </xf>
    <xf numFmtId="0" fontId="13" fillId="38" borderId="0" xfId="57" applyFont="1" applyFill="1" applyBorder="1" applyAlignment="1">
      <alignment horizontal="left" vertical="center"/>
    </xf>
    <xf numFmtId="0" fontId="19" fillId="0" borderId="0" xfId="57" applyFont="1" applyBorder="1" applyAlignment="1">
      <alignment horizontal="center" vertical="center" wrapText="1"/>
    </xf>
    <xf numFmtId="0" fontId="42" fillId="0" borderId="0" xfId="57" applyFont="1" applyFill="1" applyAlignment="1">
      <alignment horizontal="center" vertical="center"/>
    </xf>
    <xf numFmtId="0" fontId="19" fillId="0" borderId="36" xfId="57" applyFont="1" applyBorder="1" applyAlignment="1">
      <alignment horizontal="left" vertical="center" wrapText="1"/>
    </xf>
    <xf numFmtId="0" fontId="9" fillId="0" borderId="139" xfId="57" applyFont="1" applyBorder="1" applyAlignment="1">
      <alignment horizontal="center" vertical="center"/>
    </xf>
    <xf numFmtId="14" fontId="8" fillId="0" borderId="129" xfId="57" applyNumberFormat="1" applyFont="1" applyBorder="1" applyAlignment="1">
      <alignment horizontal="center" vertical="center" wrapText="1"/>
    </xf>
    <xf numFmtId="14" fontId="8" fillId="0" borderId="32" xfId="57" applyNumberFormat="1" applyFont="1" applyBorder="1" applyAlignment="1">
      <alignment horizontal="center" vertical="center" wrapText="1"/>
    </xf>
    <xf numFmtId="14" fontId="9" fillId="0" borderId="135" xfId="57" applyNumberFormat="1" applyFont="1" applyBorder="1" applyAlignment="1">
      <alignment horizontal="center" vertical="center" wrapText="1"/>
    </xf>
    <xf numFmtId="14" fontId="9" fillId="0" borderId="137" xfId="57" applyNumberFormat="1" applyFont="1" applyBorder="1" applyAlignment="1">
      <alignment horizontal="center" vertical="center" wrapText="1"/>
    </xf>
    <xf numFmtId="0" fontId="56" fillId="30" borderId="0" xfId="57" applyFont="1" applyFill="1" applyAlignment="1">
      <alignment horizontal="left" vertical="center"/>
    </xf>
    <xf numFmtId="0" fontId="48" fillId="0" borderId="36" xfId="31" applyFont="1" applyBorder="1" applyAlignment="1" applyProtection="1">
      <alignment horizontal="left" vertical="center" wrapText="1"/>
    </xf>
    <xf numFmtId="172" fontId="57" fillId="0" borderId="64" xfId="81" applyNumberFormat="1" applyFont="1" applyBorder="1" applyAlignment="1">
      <alignment horizontal="left" vertical="center"/>
    </xf>
    <xf numFmtId="172" fontId="57" fillId="0" borderId="54" xfId="81" applyNumberFormat="1" applyFont="1" applyBorder="1" applyAlignment="1">
      <alignment horizontal="left" vertical="center"/>
    </xf>
    <xf numFmtId="172" fontId="57" fillId="0" borderId="65" xfId="81" applyNumberFormat="1" applyFont="1" applyBorder="1" applyAlignment="1">
      <alignment horizontal="left" vertical="center"/>
    </xf>
    <xf numFmtId="172" fontId="57" fillId="0" borderId="64" xfId="81" applyNumberFormat="1" applyFont="1" applyBorder="1" applyAlignment="1">
      <alignment horizontal="right" vertical="center"/>
    </xf>
    <xf numFmtId="172" fontId="57" fillId="0" borderId="54" xfId="81" applyNumberFormat="1" applyFont="1" applyBorder="1" applyAlignment="1">
      <alignment horizontal="right" vertical="center"/>
    </xf>
    <xf numFmtId="172" fontId="57" fillId="0" borderId="55" xfId="81" applyNumberFormat="1" applyFont="1" applyBorder="1" applyAlignment="1">
      <alignment horizontal="right" vertical="center"/>
    </xf>
    <xf numFmtId="172" fontId="54" fillId="0" borderId="103" xfId="81" applyNumberFormat="1" applyFont="1" applyBorder="1" applyAlignment="1">
      <alignment horizontal="center" vertical="center"/>
    </xf>
    <xf numFmtId="172" fontId="54" fillId="0" borderId="104" xfId="81" applyNumberFormat="1" applyFont="1" applyBorder="1" applyAlignment="1">
      <alignment horizontal="center" vertical="center"/>
    </xf>
    <xf numFmtId="172" fontId="54" fillId="0" borderId="105" xfId="81" applyNumberFormat="1" applyFont="1" applyBorder="1" applyAlignment="1">
      <alignment horizontal="center" vertical="center"/>
    </xf>
    <xf numFmtId="14" fontId="19" fillId="0" borderId="75" xfId="73" applyNumberFormat="1" applyFont="1" applyBorder="1" applyAlignment="1">
      <alignment horizontal="left" vertical="center" wrapText="1"/>
    </xf>
    <xf numFmtId="172" fontId="57" fillId="0" borderId="103" xfId="81" applyNumberFormat="1" applyFont="1" applyBorder="1" applyAlignment="1">
      <alignment horizontal="center" vertical="center"/>
    </xf>
    <xf numFmtId="172" fontId="57" fillId="0" borderId="104" xfId="81" applyNumberFormat="1" applyFont="1" applyBorder="1" applyAlignment="1">
      <alignment horizontal="center" vertical="center"/>
    </xf>
    <xf numFmtId="172" fontId="57" fillId="0" borderId="105" xfId="81" applyNumberFormat="1" applyFont="1" applyBorder="1" applyAlignment="1">
      <alignment horizontal="center" vertical="center"/>
    </xf>
    <xf numFmtId="0" fontId="56" fillId="28" borderId="0" xfId="57" applyFont="1" applyFill="1" applyAlignment="1">
      <alignment horizontal="left" vertical="center"/>
    </xf>
    <xf numFmtId="14" fontId="13" fillId="29" borderId="0" xfId="57" applyNumberFormat="1" applyFont="1" applyFill="1" applyBorder="1" applyAlignment="1">
      <alignment horizontal="left" vertical="center"/>
    </xf>
    <xf numFmtId="14" fontId="14" fillId="26" borderId="35" xfId="57" applyNumberFormat="1" applyFont="1" applyFill="1" applyBorder="1" applyAlignment="1">
      <alignment horizontal="left"/>
    </xf>
    <xf numFmtId="14" fontId="14" fillId="27" borderId="35" xfId="57" applyNumberFormat="1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41" fillId="0" borderId="0" xfId="57" applyFont="1" applyBorder="1" applyAlignment="1">
      <alignment horizontal="center" vertical="center" wrapText="1"/>
    </xf>
    <xf numFmtId="0" fontId="20" fillId="0" borderId="139" xfId="57" applyFont="1" applyBorder="1" applyAlignment="1">
      <alignment horizontal="center" vertical="center"/>
    </xf>
    <xf numFmtId="0" fontId="20" fillId="0" borderId="141" xfId="57" applyFont="1" applyBorder="1" applyAlignment="1">
      <alignment horizontal="center" vertical="center"/>
    </xf>
    <xf numFmtId="0" fontId="14" fillId="0" borderId="0" xfId="57" applyFont="1" applyFill="1" applyAlignment="1">
      <alignment horizontal="center" vertical="center"/>
    </xf>
    <xf numFmtId="0" fontId="57" fillId="24" borderId="0" xfId="57" applyFont="1" applyFill="1" applyAlignment="1">
      <alignment horizontal="left" vertical="center"/>
    </xf>
    <xf numFmtId="0" fontId="50" fillId="31" borderId="0" xfId="57" applyFont="1" applyFill="1" applyAlignment="1">
      <alignment horizontal="left" vertical="center"/>
    </xf>
    <xf numFmtId="0" fontId="51" fillId="0" borderId="0" xfId="57" applyFont="1" applyFill="1" applyBorder="1" applyAlignment="1">
      <alignment vertical="center"/>
    </xf>
    <xf numFmtId="0" fontId="13" fillId="32" borderId="0" xfId="73" applyFont="1" applyFill="1" applyBorder="1" applyAlignment="1">
      <alignment horizontal="left" vertical="center" wrapText="1"/>
    </xf>
    <xf numFmtId="0" fontId="13" fillId="33" borderId="0" xfId="73" applyFont="1" applyFill="1" applyBorder="1" applyAlignment="1">
      <alignment horizontal="left" vertical="center" wrapText="1"/>
    </xf>
    <xf numFmtId="0" fontId="13" fillId="34" borderId="0" xfId="73" applyFont="1" applyFill="1" applyBorder="1" applyAlignment="1">
      <alignment horizontal="left" vertical="center" wrapText="1"/>
    </xf>
    <xf numFmtId="14" fontId="19" fillId="0" borderId="75" xfId="73" applyNumberFormat="1" applyFont="1" applyBorder="1" applyAlignment="1">
      <alignment horizontal="left" wrapText="1"/>
    </xf>
    <xf numFmtId="0" fontId="6" fillId="0" borderId="0" xfId="73" applyAlignment="1">
      <alignment horizontal="center"/>
    </xf>
    <xf numFmtId="0" fontId="45" fillId="0" borderId="78" xfId="73" applyFont="1" applyBorder="1" applyAlignment="1">
      <alignment horizontal="center" vertical="center" wrapText="1"/>
    </xf>
    <xf numFmtId="0" fontId="45" fillId="0" borderId="52" xfId="73" applyFont="1" applyBorder="1" applyAlignment="1">
      <alignment horizontal="center" vertical="center" wrapText="1"/>
    </xf>
    <xf numFmtId="14" fontId="19" fillId="0" borderId="0" xfId="73" applyNumberFormat="1" applyFont="1" applyBorder="1" applyAlignment="1">
      <alignment horizontal="left" vertical="center" wrapText="1"/>
    </xf>
    <xf numFmtId="0" fontId="52" fillId="35" borderId="0" xfId="73" applyFont="1" applyFill="1" applyBorder="1" applyAlignment="1">
      <alignment horizontal="left" vertical="center" wrapText="1"/>
    </xf>
    <xf numFmtId="0" fontId="52" fillId="31" borderId="0" xfId="73" applyFont="1" applyFill="1" applyBorder="1" applyAlignment="1">
      <alignment horizontal="left" vertical="center" wrapText="1"/>
    </xf>
    <xf numFmtId="14" fontId="19" fillId="0" borderId="0" xfId="73" applyNumberFormat="1" applyFont="1" applyBorder="1" applyAlignment="1">
      <alignment horizontal="center" vertical="center" wrapText="1"/>
    </xf>
    <xf numFmtId="0" fontId="53" fillId="36" borderId="0" xfId="73" applyFont="1" applyFill="1" applyBorder="1" applyAlignment="1">
      <alignment horizontal="left" vertical="center" wrapText="1"/>
    </xf>
    <xf numFmtId="0" fontId="45" fillId="0" borderId="79" xfId="73" applyFont="1" applyBorder="1" applyAlignment="1">
      <alignment horizontal="center" vertical="center" wrapText="1"/>
    </xf>
    <xf numFmtId="0" fontId="56" fillId="37" borderId="0" xfId="57" applyFont="1" applyFill="1" applyAlignment="1">
      <alignment horizontal="left" vertical="center"/>
    </xf>
    <xf numFmtId="172" fontId="54" fillId="0" borderId="126" xfId="81" applyNumberFormat="1" applyFont="1" applyFill="1" applyBorder="1" applyAlignment="1">
      <alignment horizontal="center" vertical="center"/>
    </xf>
    <xf numFmtId="172" fontId="54" fillId="0" borderId="61" xfId="81" applyNumberFormat="1" applyFont="1" applyFill="1" applyBorder="1" applyAlignment="1">
      <alignment horizontal="center" vertical="center"/>
    </xf>
    <xf numFmtId="172" fontId="54" fillId="0" borderId="77" xfId="81" applyNumberFormat="1" applyFont="1" applyFill="1" applyBorder="1" applyAlignment="1">
      <alignment horizontal="center" vertical="center"/>
    </xf>
    <xf numFmtId="169" fontId="8" fillId="39" borderId="14" xfId="57" applyNumberFormat="1" applyFont="1" applyFill="1" applyBorder="1" applyAlignment="1">
      <alignment vertical="center"/>
    </xf>
    <xf numFmtId="169" fontId="8" fillId="39" borderId="15" xfId="57" applyNumberFormat="1" applyFont="1" applyFill="1" applyBorder="1" applyAlignment="1">
      <alignment vertical="center"/>
    </xf>
    <xf numFmtId="10" fontId="8" fillId="0" borderId="0" xfId="113" applyNumberFormat="1" applyFont="1" applyAlignment="1">
      <alignment vertical="center"/>
    </xf>
  </cellXfs>
  <cellStyles count="125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6" builtinId="5"/>
    <cellStyle name="Відсотковий 2" xfId="113" xr:uid="{00000000-0005-0000-0000-000092000000}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5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10" xfId="91" xr:uid="{00000000-0005-0000-0000-00002E000000}"/>
    <cellStyle name="Обычный 2" xfId="43" xr:uid="{00000000-0005-0000-0000-00002F000000}"/>
    <cellStyle name="Обычный 2 2" xfId="44" xr:uid="{00000000-0005-0000-0000-000030000000}"/>
    <cellStyle name="Обычный 2 3" xfId="45" xr:uid="{00000000-0005-0000-0000-000031000000}"/>
    <cellStyle name="Обычный 2 4" xfId="46" xr:uid="{00000000-0005-0000-0000-000032000000}"/>
    <cellStyle name="Обычный 2 5" xfId="47" xr:uid="{00000000-0005-0000-0000-000033000000}"/>
    <cellStyle name="Обычный 2 5 2" xfId="72" xr:uid="{00000000-0005-0000-0000-000034000000}"/>
    <cellStyle name="Обычный 2 5 2 2" xfId="92" xr:uid="{00000000-0005-0000-0000-000035000000}"/>
    <cellStyle name="Обычный 2 5 2 2 2" xfId="117" xr:uid="{00000000-0005-0000-0000-000033000000}"/>
    <cellStyle name="Обычный 2 5 2 3" xfId="105" xr:uid="{00000000-0005-0000-0000-000032000000}"/>
    <cellStyle name="Обычный 2 5 3" xfId="76" xr:uid="{00000000-0005-0000-0000-000036000000}"/>
    <cellStyle name="Обычный 2 5 3 2" xfId="83" xr:uid="{00000000-0005-0000-0000-000037000000}"/>
    <cellStyle name="Обычный 2 5 3 2 2" xfId="98" xr:uid="{00000000-0005-0000-0000-000038000000}"/>
    <cellStyle name="Обычный 2 5 3 2 2 2" xfId="122" xr:uid="{00000000-0005-0000-0000-000036000000}"/>
    <cellStyle name="Обычный 2 5 3 2 3" xfId="110" xr:uid="{00000000-0005-0000-0000-000035000000}"/>
    <cellStyle name="Обычный 2 5 3 3" xfId="93" xr:uid="{00000000-0005-0000-0000-000039000000}"/>
    <cellStyle name="Обычный 2 5 3 3 2" xfId="118" xr:uid="{00000000-0005-0000-0000-000037000000}"/>
    <cellStyle name="Обычный 2 5 3 4" xfId="106" xr:uid="{00000000-0005-0000-0000-000034000000}"/>
    <cellStyle name="Обычный 2 5 4" xfId="82" xr:uid="{00000000-0005-0000-0000-00003A000000}"/>
    <cellStyle name="Обычный 2 5 4 2" xfId="97" xr:uid="{00000000-0005-0000-0000-00003B000000}"/>
    <cellStyle name="Обычный 2 5 4 2 2" xfId="121" xr:uid="{00000000-0005-0000-0000-000039000000}"/>
    <cellStyle name="Обычный 2 5 4 3" xfId="109" xr:uid="{00000000-0005-0000-0000-000038000000}"/>
    <cellStyle name="Обычный 2 5 5" xfId="89" xr:uid="{00000000-0005-0000-0000-00003C000000}"/>
    <cellStyle name="Обычный 2 5 5 2" xfId="115" xr:uid="{00000000-0005-0000-0000-00003A000000}"/>
    <cellStyle name="Обычный 2 5 6" xfId="102" xr:uid="{00000000-0005-0000-0000-000031000000}"/>
    <cellStyle name="Обычный 2_2013_PR" xfId="48" xr:uid="{00000000-0005-0000-0000-00003D000000}"/>
    <cellStyle name="Обычный 3" xfId="49" xr:uid="{00000000-0005-0000-0000-00003E000000}"/>
    <cellStyle name="Обычный 4" xfId="50" xr:uid="{00000000-0005-0000-0000-00003F000000}"/>
    <cellStyle name="Обычный 5" xfId="51" xr:uid="{00000000-0005-0000-0000-000040000000}"/>
    <cellStyle name="Обычный 5 2" xfId="52" xr:uid="{00000000-0005-0000-0000-000041000000}"/>
    <cellStyle name="Обычный 5 2 2" xfId="73" xr:uid="{00000000-0005-0000-0000-000042000000}"/>
    <cellStyle name="Обычный 5_РОБОЧИЙ_Q4_2013" xfId="77" xr:uid="{00000000-0005-0000-0000-000043000000}"/>
    <cellStyle name="Обычный 6" xfId="53" xr:uid="{00000000-0005-0000-0000-000044000000}"/>
    <cellStyle name="Обычный 7" xfId="54" xr:uid="{00000000-0005-0000-0000-000045000000}"/>
    <cellStyle name="Обычный 7 2" xfId="55" xr:uid="{00000000-0005-0000-0000-000046000000}"/>
    <cellStyle name="Обычный 7 2 2" xfId="79" xr:uid="{00000000-0005-0000-0000-000047000000}"/>
    <cellStyle name="Обычный 7 2 2 2" xfId="95" xr:uid="{00000000-0005-0000-0000-000048000000}"/>
    <cellStyle name="Обычный 7 2 2 2 2" xfId="120" xr:uid="{00000000-0005-0000-0000-000046000000}"/>
    <cellStyle name="Обычный 7 2 2 3" xfId="108" xr:uid="{00000000-0005-0000-0000-000045000000}"/>
    <cellStyle name="Обычный 7 2 3" xfId="85" xr:uid="{00000000-0005-0000-0000-000049000000}"/>
    <cellStyle name="Обычный 7 2 3 2" xfId="100" xr:uid="{00000000-0005-0000-0000-00004A000000}"/>
    <cellStyle name="Обычный 7 2 3 2 2" xfId="124" xr:uid="{00000000-0005-0000-0000-000048000000}"/>
    <cellStyle name="Обычный 7 2 3 3" xfId="112" xr:uid="{00000000-0005-0000-0000-000047000000}"/>
    <cellStyle name="Обычный 7 2 4" xfId="90" xr:uid="{00000000-0005-0000-0000-00004B000000}"/>
    <cellStyle name="Обычный 7 2 4 2" xfId="116" xr:uid="{00000000-0005-0000-0000-000049000000}"/>
    <cellStyle name="Обычный 7 2 5" xfId="103" xr:uid="{00000000-0005-0000-0000-000044000000}"/>
    <cellStyle name="Обычный 7 3" xfId="78" xr:uid="{00000000-0005-0000-0000-00004C000000}"/>
    <cellStyle name="Обычный 7 3 2" xfId="94" xr:uid="{00000000-0005-0000-0000-00004D000000}"/>
    <cellStyle name="Обычный 7 3 2 2" xfId="119" xr:uid="{00000000-0005-0000-0000-00004B000000}"/>
    <cellStyle name="Обычный 7 3 3" xfId="107" xr:uid="{00000000-0005-0000-0000-00004A000000}"/>
    <cellStyle name="Обычный 7 4" xfId="84" xr:uid="{00000000-0005-0000-0000-00004E000000}"/>
    <cellStyle name="Обычный 7 4 2" xfId="99" xr:uid="{00000000-0005-0000-0000-00004F000000}"/>
    <cellStyle name="Обычный 7 4 2 2" xfId="123" xr:uid="{00000000-0005-0000-0000-00004D000000}"/>
    <cellStyle name="Обычный 7 4 3" xfId="111" xr:uid="{00000000-0005-0000-0000-00004C000000}"/>
    <cellStyle name="Обычный 8" xfId="56" xr:uid="{00000000-0005-0000-0000-000050000000}"/>
    <cellStyle name="Обычный 9" xfId="88" xr:uid="{00000000-0005-0000-0000-000051000000}"/>
    <cellStyle name="Обычный_Книга3" xfId="57" xr:uid="{00000000-0005-0000-0000-000052000000}"/>
    <cellStyle name="Плохой 2" xfId="58" xr:uid="{00000000-0005-0000-0000-000053000000}"/>
    <cellStyle name="Пояснение 2" xfId="59" xr:uid="{00000000-0005-0000-0000-000054000000}"/>
    <cellStyle name="Примечание 2" xfId="60" xr:uid="{00000000-0005-0000-0000-000055000000}"/>
    <cellStyle name="Процентный 2" xfId="61" xr:uid="{00000000-0005-0000-0000-000056000000}"/>
    <cellStyle name="Процентный 2 2" xfId="62" xr:uid="{00000000-0005-0000-0000-000057000000}"/>
    <cellStyle name="Процентный 2 3" xfId="74" xr:uid="{00000000-0005-0000-0000-000058000000}"/>
    <cellStyle name="Процентный 3" xfId="63" xr:uid="{00000000-0005-0000-0000-000059000000}"/>
    <cellStyle name="Процентный 4" xfId="64" xr:uid="{00000000-0005-0000-0000-00005A000000}"/>
    <cellStyle name="Процентный 4 2" xfId="80" xr:uid="{00000000-0005-0000-0000-00005B000000}"/>
    <cellStyle name="Связанная ячейка 2" xfId="65" xr:uid="{00000000-0005-0000-0000-00005C000000}"/>
    <cellStyle name="Текст предупреждения 2" xfId="66" xr:uid="{00000000-0005-0000-0000-00005D000000}"/>
    <cellStyle name="Тысячи [0]_MM95 (3)" xfId="67" xr:uid="{00000000-0005-0000-0000-00005E000000}"/>
    <cellStyle name="Тысячи_MM95 (3)" xfId="68" xr:uid="{00000000-0005-0000-0000-00005F000000}"/>
    <cellStyle name="Финансовый 2" xfId="69" xr:uid="{00000000-0005-0000-0000-000060000000}"/>
    <cellStyle name="Финансовый 2 2" xfId="81" xr:uid="{00000000-0005-0000-0000-000061000000}"/>
    <cellStyle name="Финансовый 2 2 2" xfId="96" xr:uid="{00000000-0005-0000-0000-000062000000}"/>
    <cellStyle name="Финансовый 2 3" xfId="104" xr:uid="{00000000-0005-0000-0000-000060000000}"/>
    <cellStyle name="Финансовый 3" xfId="101" xr:uid="{00000000-0005-0000-0000-000063000000}"/>
    <cellStyle name="Фінансовий" xfId="87" builtinId="3"/>
    <cellStyle name="Фінансовий 2" xfId="114" xr:uid="{00000000-0005-0000-0000-0000A8000000}"/>
    <cellStyle name="Хороший 2" xfId="70" xr:uid="{00000000-0005-0000-0000-000064000000}"/>
    <cellStyle name="Шапка" xfId="71" xr:uid="{00000000-0005-0000-0000-000065000000}"/>
  </cellStyles>
  <dxfs count="1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1258171854425193"/>
          <c:y val="2.6159744987564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690041597944861"/>
          <c:y val="0.16125223306662306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4D-4D3F-B1BF-9B97DE5E8890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D-4D3F-B1BF-9B97DE5E8890}"/>
              </c:ext>
            </c:extLst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D-4D3F-B1BF-9B97DE5E8890}"/>
              </c:ext>
            </c:extLst>
          </c:dPt>
          <c:dLbls>
            <c:dLbl>
              <c:idx val="0"/>
              <c:layout>
                <c:manualLayout>
                  <c:x val="8.1911813750529625E-2"/>
                  <c:y val="-0.461491565382681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D-4D3F-B1BF-9B97DE5E8890}"/>
                </c:ext>
              </c:extLst>
            </c:dLbl>
            <c:dLbl>
              <c:idx val="1"/>
              <c:layout>
                <c:manualLayout>
                  <c:x val="-5.0417305333483368E-2"/>
                  <c:y val="-9.60744893039186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D-4D3F-B1BF-9B97DE5E8890}"/>
                </c:ext>
              </c:extLst>
            </c:dLbl>
            <c:dLbl>
              <c:idx val="2"/>
              <c:layout>
                <c:manualLayout>
                  <c:x val="-5.6499536133847492E-2"/>
                  <c:y val="0.139250420400359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D-4D3F-B1BF-9B97DE5E8890}"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D-4D3F-B1BF-9B97DE5E889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D-4D3F-B1BF-9B97DE5E889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управлінні'!$A$22:$A$24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управлінні'!$H$22:$H$24</c:f>
              <c:numCache>
                <c:formatCode>0.0</c:formatCode>
                <c:ptCount val="3"/>
                <c:pt idx="0" formatCode="#\ ##0.0">
                  <c:v>2991.1169530699999</c:v>
                </c:pt>
                <c:pt idx="1">
                  <c:v>429.49352343999999</c:v>
                </c:pt>
                <c:pt idx="2">
                  <c:v>191.97023050999999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4D-4D3F-B1BF-9B97DE5E8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9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2-й кв.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84-4C2B-A7F8-98FE80D0158C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84-4C2B-A7F8-98FE80D0158C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84-4C2B-A7F8-98FE80D0158C}"/>
              </c:ext>
            </c:extLst>
          </c:dPt>
          <c:dLbls>
            <c:dLbl>
              <c:idx val="0"/>
              <c:layout>
                <c:manualLayout>
                  <c:x val="3.7620323591402632E-2"/>
                  <c:y val="-0.3794687868467067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4-4C2B-A7F8-98FE80D0158C}"/>
                </c:ext>
              </c:extLst>
            </c:dLbl>
            <c:dLbl>
              <c:idx val="1"/>
              <c:layout>
                <c:manualLayout>
                  <c:x val="-5.9121160429157896E-2"/>
                  <c:y val="-0.1997608956738544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4-4C2B-A7F8-98FE80D0158C}"/>
                </c:ext>
              </c:extLst>
            </c:dLbl>
            <c:dLbl>
              <c:idx val="2"/>
              <c:layout>
                <c:manualLayout>
                  <c:x val="8.4775702564658995E-2"/>
                  <c:y val="-9.7941512526519879E-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4-4C2B-A7F8-98FE80D0158C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4-4C2B-A7F8-98FE80D015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НПФ'!$C$188:$E$188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НПФ'!$C$206:$E$206</c:f>
              <c:numCache>
                <c:formatCode>_-* #\ ##0.0_₴_-;\-* #\ ##0.0_₴_-;_-* "-"??_₴_-;_-@_-</c:formatCode>
                <c:ptCount val="3"/>
                <c:pt idx="0">
                  <c:v>10.556785140000001</c:v>
                </c:pt>
                <c:pt idx="1">
                  <c:v>7.9938399399999991</c:v>
                </c:pt>
                <c:pt idx="2">
                  <c:v>0.24933623999999999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84-4C2B-A7F8-98FE80D0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06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2025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868669373814405"/>
          <c:y val="0.19477053523680773"/>
          <c:w val="0.41897312743485615"/>
          <c:h val="0.7325943525553844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4-4A59-83CD-3ACF7CC22635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B4-4A59-83CD-3ACF7CC22635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EB4-4A59-83CD-3ACF7CC22635}"/>
              </c:ext>
            </c:extLst>
          </c:dPt>
          <c:dLbls>
            <c:dLbl>
              <c:idx val="0"/>
              <c:layout>
                <c:manualLayout>
                  <c:x val="-2.9919086425187702E-2"/>
                  <c:y val="-7.2466259959198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4-4A59-83CD-3ACF7CC2263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4-4A59-83CD-3ACF7CC22635}"/>
                </c:ext>
              </c:extLst>
            </c:dLbl>
            <c:dLbl>
              <c:idx val="2"/>
              <c:layout>
                <c:manualLayout>
                  <c:x val="1.291862474312408E-2"/>
                  <c:y val="1.485116996126007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4-4A59-83CD-3ACF7CC22635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4-4A59-83CD-3ACF7CC226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НПФ'!$C$164:$E$164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НПФ'!$C$181:$E$181</c:f>
              <c:numCache>
                <c:formatCode>_-* #\ ##0.0_₴_-;\-* #\ ##0.0_₴_-;_-* "-"??_₴_-;_-@_-</c:formatCode>
                <c:ptCount val="3"/>
                <c:pt idx="0">
                  <c:v>1030.3002894400001</c:v>
                </c:pt>
                <c:pt idx="1">
                  <c:v>0.38093666000000004</c:v>
                </c:pt>
                <c:pt idx="2">
                  <c:v>1170.6406501299998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B4-4A59-83CD-3ACF7CC2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06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2025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43194464328322"/>
          <c:y val="0.16913823272090991"/>
          <c:w val="0.38249225730598307"/>
          <c:h val="0.75334784540821265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6D-4A9C-B5D4-46881B113C7A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6D-4A9C-B5D4-46881B113C7A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6D-4A9C-B5D4-46881B113C7A}"/>
              </c:ext>
            </c:extLst>
          </c:dPt>
          <c:dLbls>
            <c:dLbl>
              <c:idx val="0"/>
              <c:layout>
                <c:manualLayout>
                  <c:x val="5.4461854121827788E-2"/>
                  <c:y val="-0.4404088204685137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D-4A9C-B5D4-46881B113C7A}"/>
                </c:ext>
              </c:extLst>
            </c:dLbl>
            <c:dLbl>
              <c:idx val="1"/>
              <c:layout>
                <c:manualLayout>
                  <c:x val="3.3329279105390457E-2"/>
                  <c:y val="0.104121585799281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D-4A9C-B5D4-46881B113C7A}"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D-4A9C-B5D4-46881B113C7A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D-4A9C-B5D4-46881B113C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НПФ'!$C$213:$E$213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НПФ'!$C$230:$E$230</c:f>
              <c:numCache>
                <c:formatCode>_-* #\ ##0.0_₴_-;\-* #\ ##0.0_₴_-;_-* "-"??_₴_-;_-@_-</c:formatCode>
                <c:ptCount val="3"/>
                <c:pt idx="0">
                  <c:v>504.01029326999992</c:v>
                </c:pt>
                <c:pt idx="1">
                  <c:v>105.88575918999999</c:v>
                </c:pt>
                <c:pt idx="2">
                  <c:v>240.64790471000001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6D-4A9C-B5D4-46881B113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4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31.03.2025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НПФ'!$A$267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F24-4D40-B03C-201757BC7BC2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24-4D40-B03C-201757BC7BC2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24-4D40-B03C-201757BC7BC2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24-4D40-B03C-201757BC7BC2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24-4D40-B03C-201757BC7BC2}"/>
              </c:ext>
            </c:extLst>
          </c:dPt>
          <c:dLbls>
            <c:dLbl>
              <c:idx val="0"/>
              <c:layout>
                <c:manualLayout>
                  <c:x val="-0.12038830168751428"/>
                  <c:y val="-4.44841825896111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D40-B03C-201757BC7BC2}"/>
                </c:ext>
              </c:extLst>
            </c:dLbl>
            <c:dLbl>
              <c:idx val="1"/>
              <c:layout>
                <c:manualLayout>
                  <c:x val="-0.2691551788008481"/>
                  <c:y val="0.1202549234584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D40-B03C-201757BC7BC2}"/>
                </c:ext>
              </c:extLst>
            </c:dLbl>
            <c:dLbl>
              <c:idx val="2"/>
              <c:layout>
                <c:manualLayout>
                  <c:x val="-6.1997335560327778E-2"/>
                  <c:y val="-0.10318927929987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D40-B03C-201757BC7BC2}"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4-4D40-B03C-201757BC7BC2}"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4-4D40-B03C-201757BC7BC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НПФ'!$B$267:$F$267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НПФ'!$B$271:$F$271</c:f>
              <c:numCache>
                <c:formatCode>#\ ##0.0</c:formatCode>
                <c:ptCount val="5"/>
                <c:pt idx="0">
                  <c:v>2081.4851329200001</c:v>
                </c:pt>
                <c:pt idx="1">
                  <c:v>1255.5536051399997</c:v>
                </c:pt>
                <c:pt idx="2">
                  <c:v>37.834680380000002</c:v>
                </c:pt>
                <c:pt idx="3">
                  <c:v>29.08856479</c:v>
                </c:pt>
                <c:pt idx="4">
                  <c:v>63.295857150000003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24-4D40-B03C-201757BC7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30.06.2025</a:t>
            </a:r>
          </a:p>
        </c:rich>
      </c:tx>
      <c:layout>
        <c:manualLayout>
          <c:xMode val="edge"/>
          <c:yMode val="edge"/>
          <c:x val="0.45881895817282115"/>
          <c:y val="1.2340644919385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343663346864508"/>
          <c:y val="0.18677352830896138"/>
          <c:w val="0.41631237934307752"/>
          <c:h val="0.78213465504311963"/>
        </c:manualLayout>
      </c:layout>
      <c:pieChart>
        <c:varyColors val="1"/>
        <c:ser>
          <c:idx val="0"/>
          <c:order val="0"/>
          <c:tx>
            <c:strRef>
              <c:f>'Адміністрування НПФ'!$A$264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210-4BE9-B836-95EA2723611A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10-4BE9-B836-95EA2723611A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10-4BE9-B836-95EA2723611A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10-4BE9-B836-95EA2723611A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10-4BE9-B836-95EA2723611A}"/>
              </c:ext>
            </c:extLst>
          </c:dPt>
          <c:dLbls>
            <c:dLbl>
              <c:idx val="0"/>
              <c:layout>
                <c:manualLayout>
                  <c:x val="-0.19091125166866196"/>
                  <c:y val="-5.95238095238077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10-4BE9-B836-95EA2723611A}"/>
                </c:ext>
              </c:extLst>
            </c:dLbl>
            <c:dLbl>
              <c:idx val="1"/>
              <c:layout>
                <c:manualLayout>
                  <c:x val="-0.18540304349615791"/>
                  <c:y val="0.11951709161354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0-4BE9-B836-95EA2723611A}"/>
                </c:ext>
              </c:extLst>
            </c:dLbl>
            <c:dLbl>
              <c:idx val="2"/>
              <c:layout>
                <c:manualLayout>
                  <c:x val="-5.2565091253364699E-2"/>
                  <c:y val="-7.59795650543682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0-4BE9-B836-95EA2723611A}"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0-4BE9-B836-95EA2723611A}"/>
                </c:ext>
              </c:extLst>
            </c:dLbl>
            <c:dLbl>
              <c:idx val="4"/>
              <c:layout>
                <c:manualLayout>
                  <c:x val="-1.5487850468778055E-2"/>
                  <c:y val="0.15757834958130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0-4BE9-B836-95EA2723611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НПФ'!$B$260:$F$260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НПФ'!$B$264:$F$264</c:f>
              <c:numCache>
                <c:formatCode>#\ ##0.0</c:formatCode>
                <c:ptCount val="5"/>
                <c:pt idx="0">
                  <c:v>2120.3103699400003</c:v>
                </c:pt>
                <c:pt idx="1">
                  <c:v>1374.52013588</c:v>
                </c:pt>
                <c:pt idx="2">
                  <c:v>40.486536879999996</c:v>
                </c:pt>
                <c:pt idx="3">
                  <c:v>29.065290789999999</c:v>
                </c:pt>
                <c:pt idx="4">
                  <c:v>49.659757700000007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10-4BE9-B836-95EA27236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30953954309705"/>
          <c:y val="0.1793889819992967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НПФ'!$B$359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BA-402F-9FC2-03745030C6BF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BA-402F-9FC2-03745030C6BF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BA-402F-9FC2-03745030C6B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BA-402F-9FC2-03745030C6B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BA-402F-9FC2-03745030C6B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BA-402F-9FC2-03745030C6BF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BA-402F-9FC2-03745030C6B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BA-402F-9FC2-03745030C6B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BA-402F-9FC2-03745030C6BF}"/>
              </c:ext>
            </c:extLst>
          </c:dPt>
          <c:dLbls>
            <c:dLbl>
              <c:idx val="0"/>
              <c:layout>
                <c:manualLayout>
                  <c:x val="3.4320040116613819E-2"/>
                  <c:y val="0.278060138431520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A-402F-9FC2-03745030C6BF}"/>
                </c:ext>
              </c:extLst>
            </c:dLbl>
            <c:dLbl>
              <c:idx val="1"/>
              <c:layout>
                <c:manualLayout>
                  <c:x val="-3.2009463976113414E-2"/>
                  <c:y val="0.172762597915253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A-402F-9FC2-03745030C6BF}"/>
                </c:ext>
              </c:extLst>
            </c:dLbl>
            <c:dLbl>
              <c:idx val="2"/>
              <c:layout>
                <c:manualLayout>
                  <c:x val="-1.7132996404671781E-3"/>
                  <c:y val="4.34234497159009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A-402F-9FC2-03745030C6BF}"/>
                </c:ext>
              </c:extLst>
            </c:dLbl>
            <c:dLbl>
              <c:idx val="3"/>
              <c:layout>
                <c:manualLayout>
                  <c:x val="0.12960653889535542"/>
                  <c:y val="2.103325696181775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A-402F-9FC2-03745030C6BF}"/>
                </c:ext>
              </c:extLst>
            </c:dLbl>
            <c:dLbl>
              <c:idx val="4"/>
              <c:layout>
                <c:manualLayout>
                  <c:x val="-1.121452568690795E-2"/>
                  <c:y val="-0.120361107391990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A-402F-9FC2-03745030C6BF}"/>
                </c:ext>
              </c:extLst>
            </c:dLbl>
            <c:dLbl>
              <c:idx val="5"/>
              <c:layout>
                <c:manualLayout>
                  <c:x val="-8.5925572871703455E-3"/>
                  <c:y val="1.46325667598870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A-402F-9FC2-03745030C6BF}"/>
                </c:ext>
              </c:extLst>
            </c:dLbl>
            <c:dLbl>
              <c:idx val="6"/>
              <c:layout>
                <c:manualLayout>
                  <c:x val="-9.1575108082963437E-3"/>
                  <c:y val="0.162396029684098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A-402F-9FC2-03745030C6BF}"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A-402F-9FC2-03745030C6BF}"/>
                </c:ext>
              </c:extLst>
            </c:dLbl>
            <c:dLbl>
              <c:idx val="8"/>
              <c:layout>
                <c:manualLayout>
                  <c:x val="-0.1949578734918252"/>
                  <c:y val="-2.347258222474286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A-402F-9FC2-03745030C6B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НПФ'!$A$361:$A$368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НПФ'!$B$361:$B$368</c:f>
              <c:numCache>
                <c:formatCode>#\ ##0.0</c:formatCode>
                <c:ptCount val="8"/>
                <c:pt idx="0">
                  <c:v>1136.9574930199999</c:v>
                </c:pt>
                <c:pt idx="1">
                  <c:v>40.486536879999996</c:v>
                </c:pt>
                <c:pt idx="2">
                  <c:v>22.059307090000001</c:v>
                </c:pt>
                <c:pt idx="3">
                  <c:v>42.780048710000003</c:v>
                </c:pt>
                <c:pt idx="4">
                  <c:v>46.158567859999998</c:v>
                </c:pt>
                <c:pt idx="5">
                  <c:v>247.79217255999998</c:v>
                </c:pt>
                <c:pt idx="6">
                  <c:v>20.893212170000002</c:v>
                </c:pt>
                <c:pt idx="7">
                  <c:v>1435.4090700100003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5BA-402F-9FC2-03745030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45327120539295E-2"/>
          <c:y val="0.15522765046093603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НПФ'!$C$359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7EB-497B-9C16-69119C2BA71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EB-497B-9C16-69119C2BA715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EB-497B-9C16-69119C2BA71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EB-497B-9C16-69119C2BA71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EB-497B-9C16-69119C2BA715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EB-497B-9C16-69119C2BA715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EB-497B-9C16-69119C2BA715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EB-497B-9C16-69119C2BA715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EB-497B-9C16-69119C2BA715}"/>
              </c:ext>
            </c:extLst>
          </c:dPt>
          <c:dLbls>
            <c:dLbl>
              <c:idx val="0"/>
              <c:layout>
                <c:manualLayout>
                  <c:x val="0"/>
                  <c:y val="0.372340208899421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B-497B-9C16-69119C2BA71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B-497B-9C16-69119C2BA7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B-497B-9C16-69119C2BA715}"/>
                </c:ext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B-497B-9C16-69119C2BA7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B-497B-9C16-69119C2BA715}"/>
                </c:ext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B-497B-9C16-69119C2BA71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B-497B-9C16-69119C2BA715}"/>
                </c:ext>
              </c:extLst>
            </c:dLbl>
            <c:dLbl>
              <c:idx val="7"/>
              <c:layout>
                <c:manualLayout>
                  <c:x val="-1.0077206634557783E-2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B-497B-9C16-69119C2BA715}"/>
                </c:ext>
              </c:extLst>
            </c:dLbl>
            <c:dLbl>
              <c:idx val="8"/>
              <c:layout>
                <c:manualLayout>
                  <c:x val="-0.21737853668610685"/>
                  <c:y val="-1.539136423791610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59,8%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EB-497B-9C16-69119C2BA71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НПФ'!$A$361:$A$368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НПФ'!$C$361:$C$368</c:f>
              <c:numCache>
                <c:formatCode>#\ ##0.0</c:formatCode>
                <c:ptCount val="8"/>
                <c:pt idx="0">
                  <c:v>171.09416306</c:v>
                </c:pt>
                <c:pt idx="1">
                  <c:v>0</c:v>
                </c:pt>
                <c:pt idx="2">
                  <c:v>0</c:v>
                </c:pt>
                <c:pt idx="3">
                  <c:v>1.4341220100000001</c:v>
                </c:pt>
                <c:pt idx="4">
                  <c:v>0</c:v>
                </c:pt>
                <c:pt idx="5">
                  <c:v>41.848774570000003</c:v>
                </c:pt>
                <c:pt idx="6">
                  <c:v>0</c:v>
                </c:pt>
                <c:pt idx="7">
                  <c:v>215.11646380000002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EB-497B-9C16-69119C2BA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2282311611"/>
          <c:y val="2.74628112653381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49175690864374"/>
          <c:y val="0.1580410236793017"/>
          <c:w val="0.70505754791271513"/>
          <c:h val="0.84115244300973824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НПФ'!$D$359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09-4D28-9F58-CAE0C90474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09-4D28-9F58-CAE0C904742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09-4D28-9F58-CAE0C90474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09-4D28-9F58-CAE0C904742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09-4D28-9F58-CAE0C904742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09-4D28-9F58-CAE0C904742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09-4D28-9F58-CAE0C904742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09-4D28-9F58-CAE0C904742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09-4D28-9F58-CAE0C9047426}"/>
              </c:ext>
            </c:extLst>
          </c:dPt>
          <c:dLbls>
            <c:dLbl>
              <c:idx val="0"/>
              <c:layout>
                <c:manualLayout>
                  <c:x val="2.3590040025053736E-3"/>
                  <c:y val="0.238764528956254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9-4D28-9F58-CAE0C904742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9-4D28-9F58-CAE0C9047426}"/>
                </c:ext>
              </c:extLst>
            </c:dLbl>
            <c:dLbl>
              <c:idx val="2"/>
              <c:layout>
                <c:manualLayout>
                  <c:x val="2.1231036022548357E-2"/>
                  <c:y val="2.8778254755064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9-4D28-9F58-CAE0C9047426}"/>
                </c:ext>
              </c:extLst>
            </c:dLbl>
            <c:dLbl>
              <c:idx val="3"/>
              <c:layout>
                <c:manualLayout>
                  <c:x val="0.12034171008843846"/>
                  <c:y val="4.30888817104614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9-4D28-9F58-CAE0C9047426}"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09-4D28-9F58-CAE0C9047426}"/>
                </c:ext>
              </c:extLst>
            </c:dLbl>
            <c:dLbl>
              <c:idx val="5"/>
              <c:layout>
                <c:manualLayout>
                  <c:x val="-6.9546038470712441E-3"/>
                  <c:y val="0.107225296604032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09-4D28-9F58-CAE0C904742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09-4D28-9F58-CAE0C9047426}"/>
                </c:ext>
              </c:extLst>
            </c:dLbl>
            <c:dLbl>
              <c:idx val="7"/>
              <c:layout>
                <c:manualLayout>
                  <c:x val="-6.4672001854511494E-3"/>
                  <c:y val="9.9237878651692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09-4D28-9F58-CAE0C9047426}"/>
                </c:ext>
              </c:extLst>
            </c:dLbl>
            <c:dLbl>
              <c:idx val="8"/>
              <c:layout>
                <c:manualLayout>
                  <c:x val="-0.1945178963080009"/>
                  <c:y val="-6.07680382216422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58,9%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09-4D28-9F58-CAE0C90474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НПФ'!$A$361:$A$368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НПФ'!$D$361:$D$368</c:f>
              <c:numCache>
                <c:formatCode>#\ ##0.0</c:formatCode>
                <c:ptCount val="8"/>
                <c:pt idx="0">
                  <c:v>66.468479800000011</c:v>
                </c:pt>
                <c:pt idx="1">
                  <c:v>0</c:v>
                </c:pt>
                <c:pt idx="2">
                  <c:v>7.0059836999999998</c:v>
                </c:pt>
                <c:pt idx="3">
                  <c:v>5.4455869799999999</c:v>
                </c:pt>
                <c:pt idx="4">
                  <c:v>4.1292</c:v>
                </c:pt>
                <c:pt idx="5">
                  <c:v>13.82541801</c:v>
                </c:pt>
                <c:pt idx="6">
                  <c:v>0</c:v>
                </c:pt>
                <c:pt idx="7">
                  <c:v>95.13749095999998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09-4D28-9F58-CAE0C9047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30.06.2024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НПФ'!$A$285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A64-4321-9685-42623673F6BB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64-4321-9685-42623673F6BB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64-4321-9685-42623673F6BB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64-4321-9685-42623673F6BB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64-4321-9685-42623673F6BB}"/>
              </c:ext>
            </c:extLst>
          </c:dPt>
          <c:dLbls>
            <c:dLbl>
              <c:idx val="0"/>
              <c:layout>
                <c:manualLayout>
                  <c:x val="-0.18550980880035517"/>
                  <c:y val="-2.83538997923767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4-4321-9685-42623673F6BB}"/>
                </c:ext>
              </c:extLst>
            </c:dLbl>
            <c:dLbl>
              <c:idx val="1"/>
              <c:layout>
                <c:manualLayout>
                  <c:x val="-0.19962303281813804"/>
                  <c:y val="0.111716222039409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4-4321-9685-42623673F6BB}"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4-4321-9685-42623673F6BB}"/>
                </c:ext>
              </c:extLst>
            </c:dLbl>
            <c:dLbl>
              <c:idx val="3"/>
              <c:layout>
                <c:manualLayout>
                  <c:x val="-6.3925764383883348E-3"/>
                  <c:y val="4.87601363262427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4-4321-9685-42623673F6BB}"/>
                </c:ext>
              </c:extLst>
            </c:dLbl>
            <c:dLbl>
              <c:idx val="4"/>
              <c:layout>
                <c:manualLayout>
                  <c:x val="-1.6966077797130299E-2"/>
                  <c:y val="0.13907783915070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4-4321-9685-42623673F6B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НПФ'!$B$281:$F$281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НПФ'!$B$285:$F$285</c:f>
              <c:numCache>
                <c:formatCode>#\ ##0.0</c:formatCode>
                <c:ptCount val="5"/>
                <c:pt idx="0">
                  <c:v>1790.953637020001</c:v>
                </c:pt>
                <c:pt idx="1">
                  <c:v>1163.92352706</c:v>
                </c:pt>
                <c:pt idx="2">
                  <c:v>27.830086899999998</c:v>
                </c:pt>
                <c:pt idx="3">
                  <c:v>28.917296790000002</c:v>
                </c:pt>
                <c:pt idx="4">
                  <c:v>52.922257340000002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64-4321-9685-42623673F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30.06.2025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НПФ'!$A$329</c:f>
              <c:strCache>
                <c:ptCount val="1"/>
                <c:pt idx="0">
                  <c:v>30.06.2025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454-4454-8542-B342324C70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54-4454-8542-B342324C7026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54-4454-8542-B342324C70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54-4454-8542-B342324C7026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54-4454-8542-B342324C7026}"/>
              </c:ext>
            </c:extLst>
          </c:dPt>
          <c:dLbls>
            <c:dLbl>
              <c:idx val="0"/>
              <c:layout>
                <c:manualLayout>
                  <c:x val="-3.3931971452086429E-2"/>
                  <c:y val="-7.46726974467092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54-4454-8542-B342324C7026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4-4454-8542-B342324C7026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4-4454-8542-B342324C7026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4-4454-8542-B342324C7026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54-4454-8542-B342324C70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НПФ'!$B$324:$F$324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НПФ'!$B$329:$F$329</c:f>
              <c:numCache>
                <c:formatCode>#\ ##0.0</c:formatCode>
                <c:ptCount val="5"/>
                <c:pt idx="0">
                  <c:v>3409.8903699400003</c:v>
                </c:pt>
                <c:pt idx="1">
                  <c:v>2652.66513588</c:v>
                </c:pt>
                <c:pt idx="2">
                  <c:v>40.486536879999996</c:v>
                </c:pt>
                <c:pt idx="3">
                  <c:v>29.065290789999999</c:v>
                </c:pt>
                <c:pt idx="4">
                  <c:v>49.659757700000007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54-4454-8542-B342324C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45D-47C5-B103-B47F67861D8E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5D-47C5-B103-B47F67861D8E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5D-47C5-B103-B47F67861D8E}"/>
              </c:ext>
            </c:extLst>
          </c:dPt>
          <c:dLbls>
            <c:dLbl>
              <c:idx val="0"/>
              <c:layout>
                <c:manualLayout>
                  <c:x val="7.0116889458585116E-2"/>
                  <c:y val="-0.305704158240109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D-47C5-B103-B47F67861D8E}"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D-47C5-B103-B47F67861D8E}"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D-47C5-B103-B47F67861D8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5D-47C5-B103-B47F67861D8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D-47C5-B103-B47F67861D8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управлінні'!$A$13:$A$15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</c:strCache>
            </c:strRef>
          </c:cat>
          <c:val>
            <c:numRef>
              <c:f>'НПФ в управлінні'!$E$13:$E$15</c:f>
              <c:numCache>
                <c:formatCode>General</c:formatCode>
                <c:ptCount val="3"/>
                <c:pt idx="0">
                  <c:v>40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5D-47C5-B103-B47F67861D8E}"/>
            </c:ext>
          </c:extLst>
        </c:ser>
        <c:ser>
          <c:idx val="1"/>
          <c:order val="1"/>
          <c:tx>
            <c:strRef>
              <c:f>'НПФ в управлінні'!$B$12</c:f>
              <c:strCache>
                <c:ptCount val="1"/>
                <c:pt idx="0">
                  <c:v>30.06.2024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управлінні'!$B$17:$B$17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D45D-47C5-B103-B47F67861D8E}"/>
            </c:ext>
          </c:extLst>
        </c:ser>
        <c:ser>
          <c:idx val="2"/>
          <c:order val="2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управлінні'!$C$17:$C$17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D45D-47C5-B103-B47F67861D8E}"/>
            </c:ext>
          </c:extLst>
        </c:ser>
        <c:ser>
          <c:idx val="3"/>
          <c:order val="3"/>
          <c:tx>
            <c:strRef>
              <c:f>'НПФ в управлінні'!$C$12</c:f>
              <c:strCache>
                <c:ptCount val="1"/>
                <c:pt idx="0">
                  <c:v>31.12.2024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управлінні'!$D$17:$D$17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D45D-47C5-B103-B47F67861D8E}"/>
            </c:ext>
          </c:extLst>
        </c:ser>
        <c:ser>
          <c:idx val="4"/>
          <c:order val="4"/>
          <c:tx>
            <c:strRef>
              <c:f>'НПФ в управлінні'!$E$12</c:f>
              <c:strCache>
                <c:ptCount val="1"/>
                <c:pt idx="0">
                  <c:v>30.06.2025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управлінні'!$E$17:$E$17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D45D-47C5-B103-B47F67861D8E}"/>
            </c:ext>
          </c:extLst>
        </c:ser>
        <c:ser>
          <c:idx val="5"/>
          <c:order val="5"/>
          <c:tx>
            <c:strRef>
              <c:f>'НПФ в управлінні'!$G$12</c:f>
              <c:strCache>
                <c:ptCount val="1"/>
                <c:pt idx="0">
                  <c:v>Зміна з початку 2025 року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управлінні'!$F$13:$F$17</c:f>
              <c:numCache>
                <c:formatCode>0.0%</c:formatCode>
                <c:ptCount val="5"/>
                <c:pt idx="0">
                  <c:v>-4.7619047619047672E-2</c:v>
                </c:pt>
                <c:pt idx="1">
                  <c:v>0</c:v>
                </c:pt>
                <c:pt idx="2">
                  <c:v>-0.25</c:v>
                </c:pt>
                <c:pt idx="3">
                  <c:v>-6.25E-2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5D-47C5-B103-B47F67861D8E}"/>
            </c:ext>
          </c:extLst>
        </c:ser>
        <c:ser>
          <c:idx val="6"/>
          <c:order val="6"/>
          <c:tx>
            <c:strRef>
              <c:f>'НПФ в управлінні'!$H$12</c:f>
              <c:strCache>
                <c:ptCount val="1"/>
                <c:pt idx="0">
                  <c:v>Зміна за рік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управлінні'!$G$17:$G$17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D45D-47C5-B103-B47F67861D8E}"/>
            </c:ext>
          </c:extLst>
        </c:ser>
        <c:ser>
          <c:idx val="7"/>
          <c:order val="7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управлінні'!$A$13:$A$17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управлінні'!$H$17:$H$17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D45D-47C5-B103-B47F6786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30.06.2024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НПФ'!$A$325</c:f>
              <c:strCache>
                <c:ptCount val="1"/>
                <c:pt idx="0">
                  <c:v>30.06.2024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6FB-4495-92AD-8443D308DE4D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FB-4495-92AD-8443D308DE4D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FB-4495-92AD-8443D308DE4D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FB-4495-92AD-8443D308DE4D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FB-4495-92AD-8443D308DE4D}"/>
              </c:ext>
            </c:extLst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B-4495-92AD-8443D308DE4D}"/>
                </c:ext>
              </c:extLst>
            </c:dLbl>
            <c:dLbl>
              <c:idx val="1"/>
              <c:layout>
                <c:manualLayout>
                  <c:x val="-0.42796929091997471"/>
                  <c:y val="9.017593823077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B-4495-92AD-8443D308DE4D}"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B-4495-92AD-8443D308DE4D}"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B-4495-92AD-8443D308DE4D}"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B-4495-92AD-8443D308DE4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НПФ'!$B$324:$F$324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НПФ'!$B$325:$F$325</c:f>
              <c:numCache>
                <c:formatCode>#\ ##0.0</c:formatCode>
                <c:ptCount val="5"/>
                <c:pt idx="0">
                  <c:v>2929.1206370200007</c:v>
                </c:pt>
                <c:pt idx="1">
                  <c:v>2273.2785270599998</c:v>
                </c:pt>
                <c:pt idx="2">
                  <c:v>27.830086899999998</c:v>
                </c:pt>
                <c:pt idx="3">
                  <c:v>36.595296789999999</c:v>
                </c:pt>
                <c:pt idx="4">
                  <c:v>52.922257340000002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FB-4495-92AD-8443D308D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6122168168103"/>
          <c:y val="0.23321019689107664"/>
          <c:w val="0.64388931336372746"/>
          <c:h val="0.76535637277932811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НПФ'!$E$359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04A-429B-BC8B-33AE2C76E0B0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4A-429B-BC8B-33AE2C76E0B0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4A-429B-BC8B-33AE2C76E0B0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4A-429B-BC8B-33AE2C76E0B0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4A-429B-BC8B-33AE2C76E0B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4A-429B-BC8B-33AE2C76E0B0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04A-429B-BC8B-33AE2C76E0B0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04A-429B-BC8B-33AE2C76E0B0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04A-429B-BC8B-33AE2C76E0B0}"/>
              </c:ext>
            </c:extLst>
          </c:dPt>
          <c:dLbls>
            <c:dLbl>
              <c:idx val="0"/>
              <c:layout>
                <c:manualLayout>
                  <c:x val="0"/>
                  <c:y val="0.272436776041344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A-429B-BC8B-33AE2C76E0B0}"/>
                </c:ext>
              </c:extLst>
            </c:dLbl>
            <c:dLbl>
              <c:idx val="1"/>
              <c:layout>
                <c:manualLayout>
                  <c:x val="-3.8992585016619792E-2"/>
                  <c:y val="0.161697950447933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A-429B-BC8B-33AE2C76E0B0}"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A-429B-BC8B-33AE2C76E0B0}"/>
                </c:ext>
              </c:extLst>
            </c:dLbl>
            <c:dLbl>
              <c:idx val="3"/>
              <c:layout>
                <c:manualLayout>
                  <c:x val="0.1772365922331523"/>
                  <c:y val="-8.959026308356507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A-429B-BC8B-33AE2C76E0B0}"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4A-429B-BC8B-33AE2C76E0B0}"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A-429B-BC8B-33AE2C76E0B0}"/>
                </c:ext>
              </c:extLst>
            </c:dLbl>
            <c:dLbl>
              <c:idx val="6"/>
              <c:layout>
                <c:manualLayout>
                  <c:x val="-7.1721536200733422E-3"/>
                  <c:y val="0.208353517721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4A-429B-BC8B-33AE2C76E0B0}"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4A-429B-BC8B-33AE2C76E0B0}"/>
                </c:ext>
              </c:extLst>
            </c:dLbl>
            <c:dLbl>
              <c:idx val="8"/>
              <c:layout>
                <c:manualLayout>
                  <c:x val="-0.19824340806769142"/>
                  <c:y val="1.66504852010724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58,7%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4A-429B-BC8B-33AE2C76E0B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НПФ'!$A$361:$A$368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НПФ'!$E$361:$E$368</c:f>
              <c:numCache>
                <c:formatCode>#\ ##0.0</c:formatCode>
                <c:ptCount val="8"/>
                <c:pt idx="0">
                  <c:v>1374.52013588</c:v>
                </c:pt>
                <c:pt idx="1">
                  <c:v>40.486536879999996</c:v>
                </c:pt>
                <c:pt idx="2">
                  <c:v>29.065290789999999</c:v>
                </c:pt>
                <c:pt idx="3">
                  <c:v>49.659757700000007</c:v>
                </c:pt>
                <c:pt idx="4">
                  <c:v>50.287767859999995</c:v>
                </c:pt>
                <c:pt idx="5">
                  <c:v>303.46636513999999</c:v>
                </c:pt>
                <c:pt idx="6">
                  <c:v>20.893212170000002</c:v>
                </c:pt>
                <c:pt idx="7">
                  <c:v>1745.6630247700002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04A-429B-BC8B-33AE2C76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НПФ'!$F$359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CE8-48E5-B5A4-87C80A495156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E8-48E5-B5A4-87C80A49515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E8-48E5-B5A4-87C80A49515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E8-48E5-B5A4-87C80A49515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E8-48E5-B5A4-87C80A49515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E8-48E5-B5A4-87C80A49515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E8-48E5-B5A4-87C80A49515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CE8-48E5-B5A4-87C80A49515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CE8-48E5-B5A4-87C80A495156}"/>
              </c:ext>
            </c:extLst>
          </c:dPt>
          <c:dLbls>
            <c:dLbl>
              <c:idx val="0"/>
              <c:layout>
                <c:manualLayout>
                  <c:x val="0"/>
                  <c:y val="0.295177944445598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8-48E5-B5A4-87C80A495156}"/>
                </c:ext>
              </c:extLst>
            </c:dLbl>
            <c:dLbl>
              <c:idx val="1"/>
              <c:layout>
                <c:manualLayout>
                  <c:x val="-6.2071294435475897E-2"/>
                  <c:y val="0.130599415843802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8-48E5-B5A4-87C80A495156}"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8-48E5-B5A4-87C80A495156}"/>
                </c:ext>
              </c:extLst>
            </c:dLbl>
            <c:dLbl>
              <c:idx val="3"/>
              <c:layout>
                <c:manualLayout>
                  <c:x val="0.1539082266719686"/>
                  <c:y val="1.82960235772576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8-48E5-B5A4-87C80A495156}"/>
                </c:ext>
              </c:extLst>
            </c:dLbl>
            <c:dLbl>
              <c:idx val="4"/>
              <c:layout>
                <c:manualLayout>
                  <c:x val="-6.9441750694160436E-3"/>
                  <c:y val="-8.70538281690897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8-48E5-B5A4-87C80A495156}"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8-48E5-B5A4-87C80A495156}"/>
                </c:ext>
              </c:extLst>
            </c:dLbl>
            <c:dLbl>
              <c:idx val="6"/>
              <c:layout>
                <c:manualLayout>
                  <c:x val="-4.8346103142812881E-3"/>
                  <c:y val="0.189822722671611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8-48E5-B5A4-87C80A495156}"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8-48E5-B5A4-87C80A495156}"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55,2%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E8-48E5-B5A4-87C80A49515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НПФ'!$A$361:$A$368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НПФ'!$F$361:$F$368</c:f>
              <c:numCache>
                <c:formatCode>#\ ##0.0</c:formatCode>
                <c:ptCount val="8"/>
                <c:pt idx="0">
                  <c:v>2652.66513588</c:v>
                </c:pt>
                <c:pt idx="1">
                  <c:v>40.486536879999996</c:v>
                </c:pt>
                <c:pt idx="2">
                  <c:v>29.065290789999999</c:v>
                </c:pt>
                <c:pt idx="3">
                  <c:v>49.659757700000007</c:v>
                </c:pt>
                <c:pt idx="4">
                  <c:v>61.022767859999995</c:v>
                </c:pt>
                <c:pt idx="5">
                  <c:v>303.46636513999999</c:v>
                </c:pt>
                <c:pt idx="6">
                  <c:v>20.893212170000002</c:v>
                </c:pt>
                <c:pt idx="7">
                  <c:v>3024.5080247700002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E8-48E5-B5A4-87C80A49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31.03.2025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НПФ'!$A$328</c:f>
              <c:strCache>
                <c:ptCount val="1"/>
                <c:pt idx="0">
                  <c:v>31.03.2025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0D-4A83-8F05-5595AD8A689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0D-4A83-8F05-5595AD8A6895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0D-4A83-8F05-5595AD8A689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0D-4A83-8F05-5595AD8A689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0D-4A83-8F05-5595AD8A6895}"/>
              </c:ext>
            </c:extLst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D-4A83-8F05-5595AD8A6895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D-4A83-8F05-5595AD8A6895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D-4A83-8F05-5595AD8A6895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D-4A83-8F05-5595AD8A6895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D-4A83-8F05-5595AD8A68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НПФ'!$B$324:$F$324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НПФ'!$B$328:$F$328</c:f>
              <c:numCache>
                <c:formatCode>#\ ##0.0</c:formatCode>
                <c:ptCount val="5"/>
                <c:pt idx="0">
                  <c:v>3327.5051329200001</c:v>
                </c:pt>
                <c:pt idx="1">
                  <c:v>2482.5946051399997</c:v>
                </c:pt>
                <c:pt idx="2">
                  <c:v>37.834680380000002</c:v>
                </c:pt>
                <c:pt idx="3">
                  <c:v>29.08856479</c:v>
                </c:pt>
                <c:pt idx="4">
                  <c:v>63.295857150000003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0D-4A83-8F05-5595AD8A6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3604828966246318"/>
          <c:y val="1.520990377448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18-4AC2-BEAF-5E8FE243D566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18-4AC2-BEAF-5E8FE243D566}"/>
              </c:ext>
            </c:extLst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18-4AC2-BEAF-5E8FE243D566}"/>
              </c:ext>
            </c:extLst>
          </c:dPt>
          <c:dLbls>
            <c:dLbl>
              <c:idx val="0"/>
              <c:layout>
                <c:manualLayout>
                  <c:x val="-5.72789607177841E-2"/>
                  <c:y val="0.120511723743873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8-4AC2-BEAF-5E8FE243D566}"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8-4AC2-BEAF-5E8FE243D566}"/>
                </c:ext>
              </c:extLst>
            </c:dLbl>
            <c:dLbl>
              <c:idx val="2"/>
              <c:layout>
                <c:manualLayout>
                  <c:x val="-1.6802528330459796E-2"/>
                  <c:y val="2.833049930946388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8-4AC2-BEAF-5E8FE243D566}"/>
                </c:ext>
              </c:extLst>
            </c:dLbl>
            <c:dLbl>
              <c:idx val="3"/>
              <c:layout>
                <c:manualLayout>
                  <c:x val="-0.26895979980637025"/>
                  <c:y val="-3.48715742902788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8-4AC2-BEAF-5E8FE243D5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8-4AC2-BEAF-5E8FE243D56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управлінні'!$A$22:$A$24,'НПФ в управлінні'!$A$26)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управлінні'!$H$22:$H$24,'НПФ в управлінні'!$H$26)</c:f>
              <c:numCache>
                <c:formatCode>0.0</c:formatCode>
                <c:ptCount val="4"/>
                <c:pt idx="0" formatCode="#\ ##0.0">
                  <c:v>2991.1169530699999</c:v>
                </c:pt>
                <c:pt idx="1">
                  <c:v>429.49352343999999</c:v>
                </c:pt>
                <c:pt idx="2">
                  <c:v>191.97023050999999</c:v>
                </c:pt>
                <c:pt idx="3" formatCode="#\ ##0.0">
                  <c:v>2567.7249999999999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18-4AC2-BEAF-5E8FE243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CB-4ACB-94DC-9B47CE43F53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CB-4ACB-94DC-9B47CE43F533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CB-4ACB-94DC-9B47CE43F533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B-4ACB-94DC-9B47CE43F5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CB-4ACB-94DC-9B47CE43F53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CB-4ACB-94DC-9B47CE43F533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CB-4ACB-94DC-9B47CE43F53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CB-4ACB-94DC-9B47CE43F533}"/>
              </c:ext>
            </c:extLst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B-4ACB-94DC-9B47CE43F533}"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B-4ACB-94DC-9B47CE43F533}"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B-4ACB-94DC-9B47CE43F533}"/>
                </c:ext>
              </c:extLst>
            </c:dLbl>
            <c:dLbl>
              <c:idx val="3"/>
              <c:layout>
                <c:manualLayout>
                  <c:x val="7.502475859551716E-3"/>
                  <c:y val="4.3663567768020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B-4ACB-94DC-9B47CE43F533}"/>
                </c:ext>
              </c:extLst>
            </c:dLbl>
            <c:dLbl>
              <c:idx val="4"/>
              <c:layout>
                <c:manualLayout>
                  <c:x val="0.12095250548907689"/>
                  <c:y val="5.803900000289131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B-4ACB-94DC-9B47CE43F533}"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B-4ACB-94DC-9B47CE43F533}"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B-4ACB-94DC-9B47CE43F533}"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B-4ACB-94DC-9B47CE43F5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НПФ'!$E$22:$L$22</c:f>
              <c:numCache>
                <c:formatCode>_-* #\ ##0_₴_-;\-* #\ ##0_₴_-;_-* "-"??_₴_-;_-@_-</c:formatCode>
                <c:ptCount val="8"/>
                <c:pt idx="0">
                  <c:v>1377</c:v>
                </c:pt>
                <c:pt idx="1">
                  <c:v>171184</c:v>
                </c:pt>
                <c:pt idx="2">
                  <c:v>99232</c:v>
                </c:pt>
                <c:pt idx="3">
                  <c:v>98298</c:v>
                </c:pt>
                <c:pt idx="4">
                  <c:v>1821</c:v>
                </c:pt>
                <c:pt idx="5">
                  <c:v>232771</c:v>
                </c:pt>
                <c:pt idx="6">
                  <c:v>122334</c:v>
                </c:pt>
                <c:pt idx="7">
                  <c:v>149370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0CB-4ACB-94DC-9B47CE43F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30.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6.202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5</a:t>
            </a:r>
            <a:endParaRPr lang="uk-UA" sz="1300" b="1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271041762413957"/>
          <c:y val="0.15894647642753643"/>
          <c:w val="0.38705082214695574"/>
          <c:h val="0.7880356955380578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6-4E04-A831-0EF576C2F2E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6-4E04-A831-0EF576C2F2E9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D6-4E04-A831-0EF576C2F2E9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6-4E04-A831-0EF576C2F2E9}"/>
                </c:ext>
              </c:extLst>
            </c:dLbl>
            <c:dLbl>
              <c:idx val="1"/>
              <c:layout>
                <c:manualLayout>
                  <c:x val="-2.1646412837988491E-2"/>
                  <c:y val="-3.2688273516372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6-4E04-A831-0EF576C2F2E9}"/>
                </c:ext>
              </c:extLst>
            </c:dLbl>
            <c:dLbl>
              <c:idx val="2"/>
              <c:layout>
                <c:manualLayout>
                  <c:x val="-2.3911195422387888E-2"/>
                  <c:y val="0.157845999587130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6-4E04-A831-0EF576C2F2E9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6-4E04-A831-0EF576C2F2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НПФ'!$C$45:$E$45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НПФ'!$C$81:$E$81</c:f>
              <c:numCache>
                <c:formatCode>#\ ##0_ ;\-#\ ##0\ </c:formatCode>
                <c:ptCount val="3"/>
                <c:pt idx="0" formatCode="_-* #\ ##0_₴_-;\-* #\ ##0_₴_-;_-* &quot;-&quot;??_₴_-;_-@_-">
                  <c:v>90725</c:v>
                </c:pt>
                <c:pt idx="1">
                  <c:v>85</c:v>
                </c:pt>
                <c:pt idx="2" formatCode="_-* #\ ##0_₴_-;\-* #\ ##0_₴_-;_-* &quot;-&quot;??_₴_-;_-@_-">
                  <c:v>6600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D6-4E04-A831-0EF576C2F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3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30.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0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6.202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1-470F-82AA-7C31942C5D97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1-470F-82AA-7C31942C5D97}"/>
              </c:ext>
            </c:extLst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1-470F-82AA-7C31942C5D97}"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1-470F-82AA-7C31942C5D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НПФ'!$C$22:$D$22</c:f>
              <c:numCache>
                <c:formatCode>_-* #\ ##0_₴_-;\-* #\ ##0_₴_-;_-* "-"??_₴_-;_-@_-</c:formatCode>
                <c:ptCount val="2"/>
                <c:pt idx="0">
                  <c:v>370091</c:v>
                </c:pt>
                <c:pt idx="1">
                  <c:v>506296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1-470F-82AA-7C31942C5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30.06.2025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32755576823615273"/>
          <c:y val="0.1713894960454358"/>
          <c:w val="0.40910794990405203"/>
          <c:h val="0.7429619290899673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E-4C01-9985-A680ED0DF237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0E-4C01-9985-A680ED0DF23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0E-4C01-9985-A680ED0DF237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E-4C01-9985-A680ED0DF237}"/>
                </c:ext>
              </c:extLst>
            </c:dLbl>
            <c:dLbl>
              <c:idx val="1"/>
              <c:layout>
                <c:manualLayout>
                  <c:x val="1.0161559717058828E-2"/>
                  <c:y val="-4.051989811236694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E-4C01-9985-A680ED0DF237}"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E-4C01-9985-A680ED0DF237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E-4C01-9985-A680ED0DF2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НПФ'!$C$85:$D$85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НПФ'!$C$121:$D$121</c:f>
              <c:numCache>
                <c:formatCode>_-* #\ ##0_₴_-;\-* #\ ##0_₴_-;_-* "-"??_₴_-;_-@_-</c:formatCode>
                <c:ptCount val="2"/>
                <c:pt idx="0">
                  <c:v>1905</c:v>
                </c:pt>
                <c:pt idx="1">
                  <c:v>87869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0E-4C01-9985-A680ED0DF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2-й кв. 2025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4-49AA-BCBE-33D14EDA44F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F4-49AA-BCBE-33D14EDA44F0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F4-49AA-BCBE-33D14EDA44F0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4-49AA-BCBE-33D14EDA44F0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F4-49AA-BCBE-33D14EDA44F0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F4-49AA-BCBE-33D14EDA44F0}"/>
              </c:ext>
            </c:extLst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F4-49AA-BCBE-33D14EDA44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AF4-49AA-BCBE-33D14EDA44F0}"/>
              </c:ext>
            </c:extLst>
          </c:dPt>
          <c:dLbls>
            <c:dLbl>
              <c:idx val="0"/>
              <c:layout>
                <c:manualLayout>
                  <c:x val="-5.0514671687950603E-2"/>
                  <c:y val="-0.162325126148766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4-49AA-BCBE-33D14EDA44F0}"/>
                </c:ext>
              </c:extLst>
            </c:dLbl>
            <c:dLbl>
              <c:idx val="1"/>
              <c:layout>
                <c:manualLayout>
                  <c:x val="1.3383744485660487E-2"/>
                  <c:y val="-2.773693127739037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4-49AA-BCBE-33D14EDA44F0}"/>
                </c:ext>
              </c:extLst>
            </c:dLbl>
            <c:dLbl>
              <c:idx val="2"/>
              <c:layout>
                <c:manualLayout>
                  <c:x val="-4.9170032405998876E-2"/>
                  <c:y val="0.15263311008352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4-49AA-BCBE-33D14EDA44F0}"/>
                </c:ext>
              </c:extLst>
            </c:dLbl>
            <c:dLbl>
              <c:idx val="3"/>
              <c:layout>
                <c:manualLayout>
                  <c:x val="-5.1053357784371249E-2"/>
                  <c:y val="2.8358671944941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4-49AA-BCBE-33D14EDA44F0}"/>
                </c:ext>
              </c:extLst>
            </c:dLbl>
            <c:dLbl>
              <c:idx val="4"/>
              <c:layout>
                <c:manualLayout>
                  <c:x val="0.13748085040559957"/>
                  <c:y val="7.64297628153060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4-49AA-BCBE-33D14EDA44F0}"/>
                </c:ext>
              </c:extLst>
            </c:dLbl>
            <c:dLbl>
              <c:idx val="5"/>
              <c:layout>
                <c:manualLayout>
                  <c:x val="-4.6988422270481722E-2"/>
                  <c:y val="-0.1095635705489420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F4-49AA-BCBE-33D14EDA44F0}"/>
                </c:ext>
              </c:extLst>
            </c:dLbl>
            <c:dLbl>
              <c:idx val="6"/>
              <c:layout>
                <c:manualLayout>
                  <c:x val="0.35398842050674911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4-49AA-BCBE-33D14EDA44F0}"/>
                </c:ext>
              </c:extLst>
            </c:dLbl>
            <c:dLbl>
              <c:idx val="7"/>
              <c:layout>
                <c:manualLayout>
                  <c:x val="3.6170299264159794E-2"/>
                  <c:y val="5.599188540570996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F4-49AA-BCBE-33D14EDA44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НПФ'!$E$125:$L$125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НПФ'!$E$143:$L$143</c:f>
              <c:numCache>
                <c:formatCode>_-* #\ ##0.0_₴_-;\-* #\ ##0.0_₴_-;_-* "-"??_₴_-;_-@_-</c:formatCode>
                <c:ptCount val="8"/>
                <c:pt idx="0">
                  <c:v>0.49588130000000002</c:v>
                </c:pt>
                <c:pt idx="1">
                  <c:v>18.714512500000001</c:v>
                </c:pt>
                <c:pt idx="2">
                  <c:v>5.4140382000000002</c:v>
                </c:pt>
                <c:pt idx="3">
                  <c:v>1.30816208</c:v>
                </c:pt>
                <c:pt idx="4">
                  <c:v>0.72735861000000013</c:v>
                </c:pt>
                <c:pt idx="5">
                  <c:v>30.064717609999999</c:v>
                </c:pt>
                <c:pt idx="6">
                  <c:v>7.2147962899999989</c:v>
                </c:pt>
                <c:pt idx="7">
                  <c:v>1.5577773199999998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AF4-49AA-BCBE-33D14EDA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2-й кв. 2025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B-44A0-AB75-099907D7CA5F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CB-44A0-AB75-099907D7CA5F}"/>
              </c:ext>
            </c:extLst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B-44A0-AB75-099907D7CA5F}"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B-44A0-AB75-099907D7CA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НПФ'!$C$125:$D$125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НПФ'!$C$143:$D$143</c:f>
              <c:numCache>
                <c:formatCode>_-* #\ ##0.0_₴_-;\-* #\ ##0.0_₴_-;_-* "-"??_₴_-;_-@_-</c:formatCode>
                <c:ptCount val="2"/>
                <c:pt idx="0">
                  <c:v>25.932594080000001</c:v>
                </c:pt>
                <c:pt idx="1">
                  <c:v>39.564649829999993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CB-44A0-AB75-099907D7C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28</xdr:row>
      <xdr:rowOff>177737</xdr:rowOff>
    </xdr:from>
    <xdr:to>
      <xdr:col>9</xdr:col>
      <xdr:colOff>236221</xdr:colOff>
      <xdr:row>43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180141</xdr:rowOff>
    </xdr:from>
    <xdr:to>
      <xdr:col>5</xdr:col>
      <xdr:colOff>198120</xdr:colOff>
      <xdr:row>43</xdr:row>
      <xdr:rowOff>144780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716279</xdr:colOff>
      <xdr:row>28</xdr:row>
      <xdr:rowOff>181759</xdr:rowOff>
    </xdr:from>
    <xdr:to>
      <xdr:col>14</xdr:col>
      <xdr:colOff>182880</xdr:colOff>
      <xdr:row>43</xdr:row>
      <xdr:rowOff>135255</xdr:rowOff>
    </xdr:to>
    <xdr:graphicFrame macro="">
      <xdr:nvGraphicFramePr>
        <xdr:cNvPr id="11" name="Диаграмма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521970</xdr:colOff>
      <xdr:row>23</xdr:row>
      <xdr:rowOff>28575</xdr:rowOff>
    </xdr:from>
    <xdr:to>
      <xdr:col>11</xdr:col>
      <xdr:colOff>152400</xdr:colOff>
      <xdr:row>41</xdr:row>
      <xdr:rowOff>160019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16191</xdr:colOff>
      <xdr:row>44</xdr:row>
      <xdr:rowOff>17145</xdr:rowOff>
    </xdr:from>
    <xdr:to>
      <xdr:col>13</xdr:col>
      <xdr:colOff>0</xdr:colOff>
      <xdr:row>82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4</xdr:col>
      <xdr:colOff>607695</xdr:colOff>
      <xdr:row>41</xdr:row>
      <xdr:rowOff>137159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47625</xdr:colOff>
      <xdr:row>84</xdr:row>
      <xdr:rowOff>32385</xdr:rowOff>
    </xdr:from>
    <xdr:to>
      <xdr:col>11</xdr:col>
      <xdr:colOff>678180</xdr:colOff>
      <xdr:row>121</xdr:row>
      <xdr:rowOff>571500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817245</xdr:colOff>
      <xdr:row>143</xdr:row>
      <xdr:rowOff>259080</xdr:rowOff>
    </xdr:from>
    <xdr:to>
      <xdr:col>11</xdr:col>
      <xdr:colOff>419100</xdr:colOff>
      <xdr:row>162</xdr:row>
      <xdr:rowOff>7620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22859</xdr:colOff>
      <xdr:row>144</xdr:row>
      <xdr:rowOff>22860</xdr:rowOff>
    </xdr:from>
    <xdr:to>
      <xdr:col>6</xdr:col>
      <xdr:colOff>352424</xdr:colOff>
      <xdr:row>161</xdr:row>
      <xdr:rowOff>142875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30479</xdr:colOff>
      <xdr:row>187</xdr:row>
      <xdr:rowOff>19050</xdr:rowOff>
    </xdr:from>
    <xdr:to>
      <xdr:col>13</xdr:col>
      <xdr:colOff>347662</xdr:colOff>
      <xdr:row>211</xdr:row>
      <xdr:rowOff>15240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43816</xdr:colOff>
      <xdr:row>163</xdr:row>
      <xdr:rowOff>24768</xdr:rowOff>
    </xdr:from>
    <xdr:to>
      <xdr:col>12</xdr:col>
      <xdr:colOff>624841</xdr:colOff>
      <xdr:row>185</xdr:row>
      <xdr:rowOff>114300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41910</xdr:colOff>
      <xdr:row>211</xdr:row>
      <xdr:rowOff>167640</xdr:rowOff>
    </xdr:from>
    <xdr:to>
      <xdr:col>13</xdr:col>
      <xdr:colOff>373380</xdr:colOff>
      <xdr:row>233</xdr:row>
      <xdr:rowOff>114300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304</xdr:row>
      <xdr:rowOff>133350</xdr:rowOff>
    </xdr:from>
    <xdr:to>
      <xdr:col>6</xdr:col>
      <xdr:colOff>219076</xdr:colOff>
      <xdr:row>320</xdr:row>
      <xdr:rowOff>131445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1021080</xdr:colOff>
      <xdr:row>289</xdr:row>
      <xdr:rowOff>19050</xdr:rowOff>
    </xdr:from>
    <xdr:to>
      <xdr:col>8</xdr:col>
      <xdr:colOff>9526</xdr:colOff>
      <xdr:row>305</xdr:row>
      <xdr:rowOff>19050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371</xdr:row>
      <xdr:rowOff>215900</xdr:rowOff>
    </xdr:from>
    <xdr:to>
      <xdr:col>4</xdr:col>
      <xdr:colOff>662940</xdr:colOff>
      <xdr:row>388</xdr:row>
      <xdr:rowOff>85912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539115</xdr:colOff>
      <xdr:row>371</xdr:row>
      <xdr:rowOff>220980</xdr:rowOff>
    </xdr:from>
    <xdr:to>
      <xdr:col>10</xdr:col>
      <xdr:colOff>137160</xdr:colOff>
      <xdr:row>388</xdr:row>
      <xdr:rowOff>132977</xdr:rowOff>
    </xdr:to>
    <xdr:graphicFrame macro="">
      <xdr:nvGraphicFramePr>
        <xdr:cNvPr id="14" name="Диаграмма 35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388</xdr:row>
      <xdr:rowOff>91440</xdr:rowOff>
    </xdr:from>
    <xdr:to>
      <xdr:col>7</xdr:col>
      <xdr:colOff>428625</xdr:colOff>
      <xdr:row>404</xdr:row>
      <xdr:rowOff>87741</xdr:rowOff>
    </xdr:to>
    <xdr:graphicFrame macro="">
      <xdr:nvGraphicFramePr>
        <xdr:cNvPr id="15" name="Диаграмма 35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289</xdr:row>
      <xdr:rowOff>7620</xdr:rowOff>
    </xdr:from>
    <xdr:to>
      <xdr:col>4</xdr:col>
      <xdr:colOff>7620</xdr:colOff>
      <xdr:row>305</xdr:row>
      <xdr:rowOff>0</xdr:rowOff>
    </xdr:to>
    <xdr:graphicFrame macro="">
      <xdr:nvGraphicFramePr>
        <xdr:cNvPr id="16" name="Диаграмма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30480</xdr:colOff>
      <xdr:row>330</xdr:row>
      <xdr:rowOff>30480</xdr:rowOff>
    </xdr:from>
    <xdr:to>
      <xdr:col>8</xdr:col>
      <xdr:colOff>0</xdr:colOff>
      <xdr:row>343</xdr:row>
      <xdr:rowOff>138057</xdr:rowOff>
    </xdr:to>
    <xdr:graphicFrame macro="">
      <xdr:nvGraphicFramePr>
        <xdr:cNvPr id="17" name="Диаграмма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330</xdr:row>
      <xdr:rowOff>26894</xdr:rowOff>
    </xdr:from>
    <xdr:to>
      <xdr:col>3</xdr:col>
      <xdr:colOff>929640</xdr:colOff>
      <xdr:row>343</xdr:row>
      <xdr:rowOff>117886</xdr:rowOff>
    </xdr:to>
    <xdr:graphicFrame macro="">
      <xdr:nvGraphicFramePr>
        <xdr:cNvPr id="18" name="Диаграмма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</xdr:colOff>
      <xdr:row>404</xdr:row>
      <xdr:rowOff>52650</xdr:rowOff>
    </xdr:from>
    <xdr:to>
      <xdr:col>4</xdr:col>
      <xdr:colOff>426721</xdr:colOff>
      <xdr:row>421</xdr:row>
      <xdr:rowOff>84668</xdr:rowOff>
    </xdr:to>
    <xdr:graphicFrame macro="">
      <xdr:nvGraphicFramePr>
        <xdr:cNvPr id="19" name="Диаграмма 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320040</xdr:colOff>
      <xdr:row>404</xdr:row>
      <xdr:rowOff>59056</xdr:rowOff>
    </xdr:from>
    <xdr:to>
      <xdr:col>10</xdr:col>
      <xdr:colOff>114300</xdr:colOff>
      <xdr:row>421</xdr:row>
      <xdr:rowOff>137160</xdr:rowOff>
    </xdr:to>
    <xdr:graphicFrame macro="">
      <xdr:nvGraphicFramePr>
        <xdr:cNvPr id="20" name="Диаграмма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213360</xdr:colOff>
      <xdr:row>343</xdr:row>
      <xdr:rowOff>76200</xdr:rowOff>
    </xdr:from>
    <xdr:to>
      <xdr:col>5</xdr:col>
      <xdr:colOff>685800</xdr:colOff>
      <xdr:row>356</xdr:row>
      <xdr:rowOff>183777</xdr:rowOff>
    </xdr:to>
    <xdr:graphicFrame macro="">
      <xdr:nvGraphicFramePr>
        <xdr:cNvPr id="22" name="Диаграмма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5/Q1%202025/!%20final/3.%20Q1%202025_PR_NPF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4/Q2%202024/!%20final/3.%20Q2%202024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 refreshError="1"/>
      <sheetData sheetId="1">
        <row r="345">
          <cell r="E345">
            <v>1255.5536051399997</v>
          </cell>
          <cell r="F345">
            <v>2482.5946051399997</v>
          </cell>
        </row>
        <row r="346">
          <cell r="E346">
            <v>37.834680380000002</v>
          </cell>
          <cell r="F346">
            <v>37.834680380000002</v>
          </cell>
        </row>
        <row r="347">
          <cell r="E347">
            <v>29.08856479</v>
          </cell>
          <cell r="F347">
            <v>29.08856479</v>
          </cell>
        </row>
        <row r="348">
          <cell r="E348">
            <v>63.295857150000003</v>
          </cell>
          <cell r="F348">
            <v>63.295857150000003</v>
          </cell>
        </row>
        <row r="349">
          <cell r="E349">
            <v>47.666349779999997</v>
          </cell>
          <cell r="F349">
            <v>58.401349779999997</v>
          </cell>
        </row>
        <row r="350">
          <cell r="E350">
            <v>302.9097282699999</v>
          </cell>
          <cell r="F350">
            <v>302.9097282699999</v>
          </cell>
        </row>
        <row r="351">
          <cell r="E351">
            <v>21.05121231</v>
          </cell>
          <cell r="F351">
            <v>21.05121231</v>
          </cell>
        </row>
        <row r="352">
          <cell r="E352">
            <v>1709.8578425600001</v>
          </cell>
          <cell r="F352">
            <v>2945.1428425600002</v>
          </cell>
        </row>
        <row r="353">
          <cell r="E353">
            <v>2081.4851329200001</v>
          </cell>
          <cell r="F353">
            <v>3327.5051329200001</v>
          </cell>
        </row>
        <row r="354">
          <cell r="E354">
            <v>0.60032602960150083</v>
          </cell>
          <cell r="F354">
            <v>0.56015598191479243</v>
          </cell>
        </row>
        <row r="355">
          <cell r="E355">
            <v>3467.2578403800003</v>
          </cell>
          <cell r="F355">
            <v>5940.3188403799995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/>
      <sheetData sheetId="1">
        <row r="316">
          <cell r="E316">
            <v>1163.92352706</v>
          </cell>
          <cell r="F316">
            <v>2273.2785270599998</v>
          </cell>
        </row>
        <row r="317">
          <cell r="E317">
            <v>27.830086899999998</v>
          </cell>
          <cell r="F317">
            <v>27.830086899999998</v>
          </cell>
        </row>
        <row r="318">
          <cell r="E318">
            <v>28.917296790000002</v>
          </cell>
          <cell r="F318">
            <v>36.595296789999999</v>
          </cell>
        </row>
        <row r="319">
          <cell r="E319">
            <v>52.922257340000002</v>
          </cell>
          <cell r="F319">
            <v>52.922257340000002</v>
          </cell>
        </row>
        <row r="320">
          <cell r="E320">
            <v>38.043520260000015</v>
          </cell>
          <cell r="F320">
            <v>45.056520260000013</v>
          </cell>
        </row>
        <row r="321">
          <cell r="E321">
            <v>219.60702852</v>
          </cell>
          <cell r="F321">
            <v>219.60702852</v>
          </cell>
        </row>
        <row r="322">
          <cell r="E322">
            <v>11.028680900000001</v>
          </cell>
          <cell r="F322">
            <v>11.028680900000001</v>
          </cell>
        </row>
        <row r="323">
          <cell r="E323">
            <v>1522.2744073400008</v>
          </cell>
          <cell r="F323">
            <v>2653.4284073400008</v>
          </cell>
        </row>
        <row r="324">
          <cell r="E324">
            <v>1790.953637020001</v>
          </cell>
          <cell r="F324">
            <v>2929.1206370200007</v>
          </cell>
        </row>
        <row r="325">
          <cell r="E325">
            <v>0.58441059997310607</v>
          </cell>
          <cell r="F325">
            <v>0.55061279123404316</v>
          </cell>
        </row>
        <row r="326">
          <cell r="E326">
            <v>3064.5468051100011</v>
          </cell>
          <cell r="F326">
            <v>5319.7468051100004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TP44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1" outlineLevelCol="1"/>
  <cols>
    <col min="1" max="1" width="13.33203125" style="1" customWidth="1"/>
    <col min="2" max="5" width="13.33203125" style="1" customWidth="1" outlineLevel="1"/>
    <col min="6" max="14" width="13.33203125" style="1" customWidth="1"/>
    <col min="15" max="16" width="11.6640625" style="1" customWidth="1"/>
    <col min="17" max="18" width="12.33203125" style="1" customWidth="1"/>
    <col min="19" max="16384" width="9.109375" style="1"/>
  </cols>
  <sheetData>
    <row r="1" spans="1:536" s="444" customFormat="1" ht="31.95" customHeight="1">
      <c r="A1" s="444" t="s">
        <v>109</v>
      </c>
    </row>
    <row r="2" spans="1:536" s="448" customFormat="1" ht="6.6" customHeight="1"/>
    <row r="3" spans="1:536" s="445" customFormat="1" ht="17.25" customHeight="1" thickBot="1">
      <c r="A3" s="445" t="s">
        <v>14</v>
      </c>
    </row>
    <row r="4" spans="1:536" ht="43.95" customHeight="1" outlineLevel="1" thickBot="1">
      <c r="A4" s="11" t="s">
        <v>9</v>
      </c>
      <c r="B4" s="205">
        <v>45473</v>
      </c>
      <c r="C4" s="205">
        <v>45657</v>
      </c>
      <c r="D4" s="205">
        <v>45747</v>
      </c>
      <c r="E4" s="205">
        <v>45838</v>
      </c>
      <c r="F4" s="182" t="s">
        <v>118</v>
      </c>
      <c r="G4" s="13" t="s">
        <v>110</v>
      </c>
      <c r="H4" s="13" t="s">
        <v>105</v>
      </c>
      <c r="I4" s="44"/>
    </row>
    <row r="5" spans="1:536" s="138" customFormat="1" ht="17.399999999999999" customHeight="1" outlineLevel="1">
      <c r="A5" s="136" t="s">
        <v>1</v>
      </c>
      <c r="B5" s="363">
        <v>29</v>
      </c>
      <c r="C5" s="202">
        <v>28</v>
      </c>
      <c r="D5" s="363">
        <v>28</v>
      </c>
      <c r="E5" s="202">
        <v>27</v>
      </c>
      <c r="F5" s="162">
        <f>E5/D5-1</f>
        <v>-3.5714285714285698E-2</v>
      </c>
      <c r="G5" s="162">
        <f>E5/C5-1</f>
        <v>-3.5714285714285698E-2</v>
      </c>
      <c r="H5" s="137">
        <f>E5/B5-1</f>
        <v>-6.8965517241379337E-2</v>
      </c>
    </row>
    <row r="6" spans="1:536" s="138" customFormat="1" ht="17.399999999999999" customHeight="1" outlineLevel="1">
      <c r="A6" s="139" t="s">
        <v>10</v>
      </c>
      <c r="B6" s="364">
        <v>2</v>
      </c>
      <c r="C6" s="203">
        <v>2</v>
      </c>
      <c r="D6" s="364">
        <v>2</v>
      </c>
      <c r="E6" s="203">
        <v>2</v>
      </c>
      <c r="F6" s="163">
        <f t="shared" ref="F6:F8" si="0">E6/D6-1</f>
        <v>0</v>
      </c>
      <c r="G6" s="163">
        <f>E6/C6-1</f>
        <v>0</v>
      </c>
      <c r="H6" s="140">
        <f>E6/B6-1</f>
        <v>0</v>
      </c>
    </row>
    <row r="7" spans="1:536" s="138" customFormat="1" ht="17.399999999999999" customHeight="1" outlineLevel="1">
      <c r="A7" s="139" t="s">
        <v>99</v>
      </c>
      <c r="B7" s="364">
        <v>6</v>
      </c>
      <c r="C7" s="203">
        <v>4</v>
      </c>
      <c r="D7" s="364">
        <v>4</v>
      </c>
      <c r="E7" s="203">
        <v>3</v>
      </c>
      <c r="F7" s="163">
        <f t="shared" si="0"/>
        <v>-0.25</v>
      </c>
      <c r="G7" s="163">
        <f>E7/C7-1</f>
        <v>-0.25</v>
      </c>
      <c r="H7" s="140">
        <f>E7/B7-1</f>
        <v>-0.5</v>
      </c>
    </row>
    <row r="8" spans="1:536" s="143" customFormat="1" ht="17.399999999999999" customHeight="1" outlineLevel="1" thickBot="1">
      <c r="A8" s="141" t="s">
        <v>0</v>
      </c>
      <c r="B8" s="361">
        <v>30</v>
      </c>
      <c r="C8" s="204">
        <v>30</v>
      </c>
      <c r="D8" s="361">
        <v>29</v>
      </c>
      <c r="E8" s="204">
        <v>28</v>
      </c>
      <c r="F8" s="164">
        <f t="shared" si="0"/>
        <v>-3.4482758620689613E-2</v>
      </c>
      <c r="G8" s="164">
        <f>E8/C8-1</f>
        <v>-6.6666666666666652E-2</v>
      </c>
      <c r="H8" s="142">
        <f>E8/B8-1</f>
        <v>-6.6666666666666652E-2</v>
      </c>
    </row>
    <row r="9" spans="1:536" s="366" customFormat="1" ht="13.2" customHeight="1" outlineLevel="1">
      <c r="A9" s="449" t="s">
        <v>100</v>
      </c>
      <c r="B9" s="449"/>
      <c r="C9" s="449"/>
      <c r="D9" s="449"/>
      <c r="E9" s="449"/>
      <c r="F9" s="449"/>
      <c r="G9" s="449"/>
      <c r="H9" s="449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3"/>
      <c r="EJ9" s="143"/>
      <c r="EK9" s="143"/>
      <c r="EL9" s="143"/>
      <c r="EM9" s="143"/>
      <c r="EN9" s="143"/>
      <c r="EO9" s="143"/>
      <c r="EP9" s="143"/>
      <c r="EQ9" s="143"/>
      <c r="ER9" s="143"/>
      <c r="ES9" s="143"/>
      <c r="ET9" s="143"/>
      <c r="EU9" s="143"/>
      <c r="EV9" s="143"/>
      <c r="EW9" s="143"/>
      <c r="EX9" s="143"/>
      <c r="EY9" s="143"/>
      <c r="EZ9" s="143"/>
      <c r="FA9" s="143"/>
      <c r="FB9" s="143"/>
      <c r="FC9" s="143"/>
      <c r="FD9" s="143"/>
      <c r="FE9" s="143"/>
      <c r="FF9" s="143"/>
      <c r="FG9" s="143"/>
      <c r="FH9" s="143"/>
      <c r="FI9" s="143"/>
      <c r="FJ9" s="143"/>
      <c r="FK9" s="143"/>
      <c r="FL9" s="143"/>
      <c r="FM9" s="143"/>
      <c r="FN9" s="143"/>
      <c r="FO9" s="143"/>
      <c r="FP9" s="143"/>
      <c r="FQ9" s="143"/>
      <c r="FR9" s="143"/>
      <c r="FS9" s="143"/>
      <c r="FT9" s="143"/>
      <c r="FU9" s="143"/>
      <c r="FV9" s="143"/>
      <c r="FW9" s="143"/>
      <c r="FX9" s="143"/>
      <c r="FY9" s="143"/>
      <c r="FZ9" s="143"/>
      <c r="GA9" s="143"/>
      <c r="GB9" s="143"/>
      <c r="GC9" s="143"/>
      <c r="GD9" s="143"/>
      <c r="GE9" s="143"/>
      <c r="GF9" s="143"/>
      <c r="GG9" s="143"/>
      <c r="GH9" s="143"/>
      <c r="GI9" s="143"/>
      <c r="GJ9" s="143"/>
      <c r="GK9" s="143"/>
      <c r="GL9" s="143"/>
      <c r="GM9" s="143"/>
      <c r="GN9" s="143"/>
      <c r="GO9" s="143"/>
      <c r="GP9" s="143"/>
      <c r="GQ9" s="143"/>
      <c r="GR9" s="143"/>
      <c r="GS9" s="143"/>
      <c r="GT9" s="143"/>
      <c r="GU9" s="143"/>
      <c r="GV9" s="143"/>
      <c r="GW9" s="143"/>
      <c r="GX9" s="143"/>
      <c r="GY9" s="143"/>
      <c r="GZ9" s="143"/>
      <c r="HA9" s="143"/>
      <c r="HB9" s="143"/>
      <c r="HC9" s="143"/>
      <c r="HD9" s="143"/>
      <c r="HE9" s="143"/>
      <c r="HF9" s="143"/>
      <c r="HG9" s="143"/>
      <c r="HH9" s="143"/>
      <c r="HI9" s="143"/>
      <c r="HJ9" s="143"/>
      <c r="HK9" s="143"/>
      <c r="HL9" s="143"/>
      <c r="HM9" s="143"/>
      <c r="HN9" s="143"/>
      <c r="HO9" s="143"/>
      <c r="HP9" s="143"/>
      <c r="HQ9" s="143"/>
      <c r="HR9" s="143"/>
      <c r="HS9" s="143"/>
      <c r="HT9" s="143"/>
      <c r="HU9" s="143"/>
      <c r="HV9" s="143"/>
      <c r="HW9" s="143"/>
      <c r="HX9" s="143"/>
      <c r="HY9" s="143"/>
      <c r="HZ9" s="143"/>
      <c r="IA9" s="143"/>
      <c r="IB9" s="143"/>
      <c r="IC9" s="143"/>
      <c r="ID9" s="143"/>
      <c r="IE9" s="143"/>
      <c r="IF9" s="143"/>
      <c r="IG9" s="143"/>
      <c r="IH9" s="143"/>
      <c r="II9" s="143"/>
      <c r="IJ9" s="143"/>
      <c r="IK9" s="143"/>
      <c r="IL9" s="143"/>
      <c r="IM9" s="143"/>
      <c r="IN9" s="143"/>
      <c r="IO9" s="143"/>
      <c r="IP9" s="143"/>
      <c r="IQ9" s="143"/>
      <c r="IR9" s="143"/>
      <c r="IS9" s="143"/>
      <c r="IT9" s="143"/>
      <c r="IU9" s="143"/>
      <c r="IV9" s="143"/>
      <c r="IW9" s="143"/>
      <c r="IX9" s="143"/>
      <c r="IY9" s="143"/>
      <c r="IZ9" s="143"/>
      <c r="JA9" s="143"/>
      <c r="JB9" s="143"/>
      <c r="JC9" s="143"/>
      <c r="JD9" s="143"/>
      <c r="JE9" s="143"/>
      <c r="JF9" s="143"/>
      <c r="JG9" s="143"/>
      <c r="JH9" s="143"/>
      <c r="JI9" s="143"/>
      <c r="JJ9" s="143"/>
      <c r="JK9" s="143"/>
      <c r="JL9" s="143"/>
      <c r="JM9" s="143"/>
      <c r="JN9" s="143"/>
      <c r="JO9" s="143"/>
      <c r="JP9" s="143"/>
      <c r="JQ9" s="143"/>
      <c r="JR9" s="143"/>
      <c r="JS9" s="143"/>
      <c r="JT9" s="143"/>
      <c r="JU9" s="143"/>
      <c r="JV9" s="143"/>
      <c r="JW9" s="143"/>
      <c r="JX9" s="143"/>
      <c r="JY9" s="143"/>
      <c r="JZ9" s="143"/>
      <c r="KA9" s="143"/>
      <c r="KB9" s="143"/>
      <c r="KC9" s="143"/>
      <c r="KD9" s="143"/>
      <c r="KE9" s="143"/>
      <c r="KF9" s="143"/>
      <c r="KG9" s="143"/>
      <c r="KH9" s="143"/>
      <c r="KI9" s="143"/>
      <c r="KJ9" s="143"/>
      <c r="KK9" s="143"/>
      <c r="KL9" s="143"/>
      <c r="KM9" s="143"/>
      <c r="KN9" s="143"/>
      <c r="KO9" s="143"/>
      <c r="KP9" s="143"/>
      <c r="KQ9" s="143"/>
      <c r="KR9" s="143"/>
      <c r="KS9" s="143"/>
      <c r="KT9" s="143"/>
      <c r="KU9" s="143"/>
      <c r="KV9" s="143"/>
      <c r="KW9" s="143"/>
      <c r="KX9" s="143"/>
      <c r="KY9" s="143"/>
      <c r="KZ9" s="143"/>
      <c r="LA9" s="143"/>
      <c r="LB9" s="143"/>
      <c r="LC9" s="143"/>
      <c r="LD9" s="143"/>
      <c r="LE9" s="143"/>
      <c r="LF9" s="143"/>
      <c r="LG9" s="143"/>
      <c r="LH9" s="143"/>
      <c r="LI9" s="143"/>
      <c r="LJ9" s="143"/>
      <c r="LK9" s="143"/>
      <c r="LL9" s="143"/>
      <c r="LM9" s="143"/>
      <c r="LN9" s="143"/>
      <c r="LO9" s="143"/>
      <c r="LP9" s="143"/>
      <c r="LQ9" s="143"/>
      <c r="LR9" s="143"/>
      <c r="LS9" s="143"/>
      <c r="LT9" s="143"/>
      <c r="LU9" s="143"/>
      <c r="LV9" s="143"/>
      <c r="LW9" s="143"/>
      <c r="LX9" s="143"/>
      <c r="LY9" s="143"/>
      <c r="LZ9" s="143"/>
      <c r="MA9" s="143"/>
      <c r="MB9" s="143"/>
      <c r="MC9" s="143"/>
      <c r="MD9" s="143"/>
      <c r="ME9" s="143"/>
      <c r="MF9" s="143"/>
      <c r="MG9" s="143"/>
      <c r="MH9" s="143"/>
      <c r="MI9" s="143"/>
      <c r="MJ9" s="143"/>
      <c r="MK9" s="143"/>
      <c r="ML9" s="143"/>
      <c r="MM9" s="143"/>
      <c r="MN9" s="143"/>
      <c r="MO9" s="143"/>
      <c r="MP9" s="143"/>
      <c r="MQ9" s="143"/>
      <c r="MR9" s="143"/>
      <c r="MS9" s="143"/>
      <c r="MT9" s="143"/>
      <c r="MU9" s="143"/>
      <c r="MV9" s="143"/>
      <c r="MW9" s="143"/>
      <c r="MX9" s="143"/>
      <c r="MY9" s="143"/>
      <c r="MZ9" s="143"/>
      <c r="NA9" s="143"/>
      <c r="NB9" s="143"/>
      <c r="NC9" s="143"/>
      <c r="ND9" s="143"/>
      <c r="NE9" s="143"/>
      <c r="NF9" s="143"/>
      <c r="NG9" s="143"/>
      <c r="NH9" s="143"/>
      <c r="NI9" s="143"/>
      <c r="NJ9" s="143"/>
      <c r="NK9" s="143"/>
      <c r="NL9" s="143"/>
      <c r="NM9" s="143"/>
      <c r="NN9" s="143"/>
      <c r="NO9" s="143"/>
      <c r="NP9" s="143"/>
      <c r="NQ9" s="143"/>
      <c r="NR9" s="143"/>
      <c r="NS9" s="143"/>
      <c r="NT9" s="143"/>
      <c r="NU9" s="143"/>
      <c r="NV9" s="143"/>
      <c r="NW9" s="143"/>
      <c r="NX9" s="143"/>
      <c r="NY9" s="143"/>
      <c r="NZ9" s="143"/>
      <c r="OA9" s="143"/>
      <c r="OB9" s="143"/>
      <c r="OC9" s="143"/>
      <c r="OD9" s="143"/>
      <c r="OE9" s="143"/>
      <c r="OF9" s="143"/>
      <c r="OG9" s="143"/>
      <c r="OH9" s="143"/>
      <c r="OI9" s="143"/>
      <c r="OJ9" s="143"/>
      <c r="OK9" s="143"/>
      <c r="OL9" s="143"/>
      <c r="OM9" s="143"/>
      <c r="ON9" s="143"/>
      <c r="OO9" s="143"/>
      <c r="OP9" s="143"/>
      <c r="OQ9" s="143"/>
      <c r="OR9" s="143"/>
      <c r="OS9" s="143"/>
      <c r="OT9" s="143"/>
      <c r="OU9" s="143"/>
      <c r="OV9" s="143"/>
      <c r="OW9" s="143"/>
      <c r="OX9" s="143"/>
      <c r="OY9" s="143"/>
      <c r="OZ9" s="143"/>
      <c r="PA9" s="143"/>
      <c r="PB9" s="143"/>
      <c r="PC9" s="143"/>
      <c r="PD9" s="143"/>
      <c r="PE9" s="143"/>
      <c r="PF9" s="143"/>
      <c r="PG9" s="143"/>
      <c r="PH9" s="143"/>
      <c r="PI9" s="143"/>
      <c r="PJ9" s="143"/>
      <c r="PK9" s="143"/>
      <c r="PL9" s="143"/>
      <c r="PM9" s="143"/>
      <c r="PN9" s="143"/>
      <c r="PO9" s="143"/>
      <c r="PP9" s="143"/>
      <c r="PQ9" s="143"/>
      <c r="PR9" s="143"/>
      <c r="PS9" s="143"/>
      <c r="PT9" s="143"/>
      <c r="PU9" s="143"/>
      <c r="PV9" s="143"/>
      <c r="PW9" s="143"/>
      <c r="PX9" s="143"/>
      <c r="PY9" s="143"/>
      <c r="PZ9" s="143"/>
      <c r="QA9" s="143"/>
      <c r="QB9" s="143"/>
      <c r="QC9" s="143"/>
      <c r="QD9" s="143"/>
      <c r="QE9" s="143"/>
      <c r="QF9" s="143"/>
      <c r="QG9" s="143"/>
      <c r="QH9" s="143"/>
      <c r="QI9" s="143"/>
      <c r="QJ9" s="143"/>
      <c r="QK9" s="143"/>
      <c r="QL9" s="143"/>
      <c r="QM9" s="143"/>
      <c r="QN9" s="143"/>
      <c r="QO9" s="143"/>
      <c r="QP9" s="143"/>
      <c r="QQ9" s="143"/>
      <c r="QR9" s="143"/>
      <c r="QS9" s="143"/>
      <c r="QT9" s="143"/>
      <c r="QU9" s="143"/>
      <c r="QV9" s="143"/>
      <c r="QW9" s="143"/>
      <c r="QX9" s="143"/>
      <c r="QY9" s="143"/>
      <c r="QZ9" s="143"/>
      <c r="RA9" s="143"/>
      <c r="RB9" s="143"/>
      <c r="RC9" s="143"/>
      <c r="RD9" s="143"/>
      <c r="RE9" s="143"/>
      <c r="RF9" s="143"/>
      <c r="RG9" s="143"/>
      <c r="RH9" s="143"/>
      <c r="RI9" s="143"/>
      <c r="RJ9" s="143"/>
      <c r="RK9" s="143"/>
      <c r="RL9" s="143"/>
      <c r="RM9" s="143"/>
      <c r="RN9" s="143"/>
      <c r="RO9" s="143"/>
      <c r="RP9" s="143"/>
      <c r="RQ9" s="143"/>
      <c r="RR9" s="143"/>
      <c r="RS9" s="143"/>
      <c r="RT9" s="143"/>
      <c r="RU9" s="143"/>
      <c r="RV9" s="143"/>
      <c r="RW9" s="143"/>
      <c r="RX9" s="143"/>
      <c r="RY9" s="143"/>
      <c r="RZ9" s="143"/>
      <c r="SA9" s="143"/>
      <c r="SB9" s="143"/>
      <c r="SC9" s="143"/>
      <c r="SD9" s="143"/>
      <c r="SE9" s="143"/>
      <c r="SF9" s="143"/>
      <c r="SG9" s="143"/>
      <c r="SH9" s="143"/>
      <c r="SI9" s="143"/>
      <c r="SJ9" s="143"/>
      <c r="SK9" s="143"/>
      <c r="SL9" s="143"/>
      <c r="SM9" s="143"/>
      <c r="SN9" s="143"/>
      <c r="SO9" s="143"/>
      <c r="SP9" s="143"/>
      <c r="SQ9" s="143"/>
      <c r="SR9" s="143"/>
      <c r="SS9" s="143"/>
      <c r="ST9" s="143"/>
      <c r="SU9" s="143"/>
      <c r="SV9" s="143"/>
      <c r="SW9" s="143"/>
      <c r="SX9" s="143"/>
      <c r="SY9" s="143"/>
      <c r="SZ9" s="143"/>
      <c r="TA9" s="143"/>
      <c r="TB9" s="143"/>
      <c r="TC9" s="143"/>
      <c r="TD9" s="143"/>
      <c r="TE9" s="143"/>
      <c r="TF9" s="143"/>
      <c r="TG9" s="143"/>
      <c r="TH9" s="143"/>
      <c r="TI9" s="143"/>
      <c r="TJ9" s="143"/>
      <c r="TK9" s="143"/>
      <c r="TL9" s="143"/>
      <c r="TM9" s="143"/>
      <c r="TN9" s="143"/>
      <c r="TO9" s="143"/>
      <c r="TP9" s="143"/>
    </row>
    <row r="10" spans="1:536" s="431" customFormat="1" ht="13.2" customHeight="1" outlineLevel="1"/>
    <row r="11" spans="1:536" s="446" customFormat="1" ht="16.2" thickBot="1">
      <c r="A11" s="446" t="s">
        <v>55</v>
      </c>
    </row>
    <row r="12" spans="1:536" s="138" customFormat="1" ht="43.95" customHeight="1" outlineLevel="1" thickBot="1">
      <c r="A12" s="144" t="s">
        <v>9</v>
      </c>
      <c r="B12" s="205">
        <v>45473</v>
      </c>
      <c r="C12" s="205">
        <v>45657</v>
      </c>
      <c r="D12" s="205">
        <v>45747</v>
      </c>
      <c r="E12" s="205">
        <v>45838</v>
      </c>
      <c r="F12" s="182" t="s">
        <v>118</v>
      </c>
      <c r="G12" s="182" t="s">
        <v>110</v>
      </c>
      <c r="H12" s="182" t="s">
        <v>105</v>
      </c>
    </row>
    <row r="13" spans="1:536" s="138" customFormat="1" ht="17.399999999999999" customHeight="1" outlineLevel="1">
      <c r="A13" s="136" t="s">
        <v>1</v>
      </c>
      <c r="B13" s="363">
        <v>43</v>
      </c>
      <c r="C13" s="202">
        <v>43</v>
      </c>
      <c r="D13" s="363">
        <v>42</v>
      </c>
      <c r="E13" s="363">
        <v>40</v>
      </c>
      <c r="F13" s="162">
        <f>E13/D13-1</f>
        <v>-4.7619047619047672E-2</v>
      </c>
      <c r="G13" s="162">
        <f>E13/C13-1</f>
        <v>-6.9767441860465129E-2</v>
      </c>
      <c r="H13" s="228">
        <f>E13/B13-1</f>
        <v>-6.9767441860465129E-2</v>
      </c>
    </row>
    <row r="14" spans="1:536" s="138" customFormat="1" ht="17.399999999999999" customHeight="1" outlineLevel="1">
      <c r="A14" s="139" t="s">
        <v>10</v>
      </c>
      <c r="B14" s="364">
        <v>2</v>
      </c>
      <c r="C14" s="203">
        <v>2</v>
      </c>
      <c r="D14" s="364">
        <v>2</v>
      </c>
      <c r="E14" s="364">
        <v>2</v>
      </c>
      <c r="F14" s="163">
        <f t="shared" ref="F14:F15" si="1">E14/D14-1</f>
        <v>0</v>
      </c>
      <c r="G14" s="163">
        <f>E14/C14-1</f>
        <v>0</v>
      </c>
      <c r="H14" s="229">
        <f>E14/B14-1</f>
        <v>0</v>
      </c>
    </row>
    <row r="15" spans="1:536" s="138" customFormat="1" ht="17.399999999999999" customHeight="1" outlineLevel="1">
      <c r="A15" s="139" t="s">
        <v>101</v>
      </c>
      <c r="B15" s="364">
        <v>6</v>
      </c>
      <c r="C15" s="203">
        <v>4</v>
      </c>
      <c r="D15" s="364">
        <v>4</v>
      </c>
      <c r="E15" s="364">
        <v>3</v>
      </c>
      <c r="F15" s="163">
        <f t="shared" si="1"/>
        <v>-0.25</v>
      </c>
      <c r="G15" s="163">
        <f>E15/C15-1</f>
        <v>-0.25</v>
      </c>
      <c r="H15" s="229">
        <f>E15/B15-1</f>
        <v>-0.5</v>
      </c>
    </row>
    <row r="16" spans="1:536" s="138" customFormat="1" ht="17.399999999999999" customHeight="1" outlineLevel="1" thickBot="1">
      <c r="A16" s="141" t="s">
        <v>0</v>
      </c>
      <c r="B16" s="362">
        <f>SUM(B13:B15)</f>
        <v>51</v>
      </c>
      <c r="C16" s="200">
        <f>SUM(C13:C15)</f>
        <v>49</v>
      </c>
      <c r="D16" s="362">
        <f>SUM(D13:D15)</f>
        <v>48</v>
      </c>
      <c r="E16" s="362">
        <f>SUM(E13:E15)</f>
        <v>45</v>
      </c>
      <c r="F16" s="164">
        <f>E16/D16-1</f>
        <v>-6.25E-2</v>
      </c>
      <c r="G16" s="164">
        <f>E16/C16-1</f>
        <v>-8.1632653061224469E-2</v>
      </c>
      <c r="H16" s="230">
        <f>E16/B16-1</f>
        <v>-0.11764705882352944</v>
      </c>
    </row>
    <row r="17" spans="1:20" s="4" customFormat="1" ht="12.75" customHeight="1" outlineLevel="1">
      <c r="A17" s="449" t="s">
        <v>102</v>
      </c>
      <c r="B17" s="449"/>
      <c r="C17" s="449"/>
      <c r="D17" s="449"/>
      <c r="E17" s="449"/>
      <c r="F17" s="449"/>
      <c r="G17" s="449"/>
      <c r="H17" s="449"/>
      <c r="I17" s="138"/>
      <c r="J17" s="179"/>
      <c r="K17" s="1"/>
      <c r="L17" s="1"/>
      <c r="M17" s="1"/>
      <c r="N17" s="1"/>
      <c r="O17" s="1"/>
    </row>
    <row r="18" spans="1:20" s="447" customFormat="1" ht="13.2" customHeight="1" outlineLevel="1">
      <c r="A18" s="447" t="s">
        <v>16</v>
      </c>
    </row>
    <row r="19" spans="1:20" s="433" customFormat="1" ht="21" customHeight="1" thickBot="1">
      <c r="A19" s="433" t="s">
        <v>54</v>
      </c>
    </row>
    <row r="20" spans="1:20" ht="17.25" customHeight="1" outlineLevel="1">
      <c r="A20" s="434" t="s">
        <v>9</v>
      </c>
      <c r="B20" s="436">
        <v>45473</v>
      </c>
      <c r="C20" s="437"/>
      <c r="D20" s="436">
        <v>45657</v>
      </c>
      <c r="E20" s="437"/>
      <c r="F20" s="436">
        <v>45747</v>
      </c>
      <c r="G20" s="437"/>
      <c r="H20" s="436">
        <v>45838</v>
      </c>
      <c r="I20" s="437"/>
      <c r="J20" s="438" t="s">
        <v>111</v>
      </c>
      <c r="K20" s="440" t="s">
        <v>119</v>
      </c>
      <c r="L20" s="440" t="s">
        <v>88</v>
      </c>
      <c r="M20" s="442" t="s">
        <v>106</v>
      </c>
      <c r="N20" s="442" t="s">
        <v>112</v>
      </c>
    </row>
    <row r="21" spans="1:20" ht="87" customHeight="1" outlineLevel="1" thickBot="1">
      <c r="A21" s="435"/>
      <c r="B21" s="185" t="s">
        <v>23</v>
      </c>
      <c r="C21" s="186" t="s">
        <v>12</v>
      </c>
      <c r="D21" s="185" t="s">
        <v>23</v>
      </c>
      <c r="E21" s="186" t="s">
        <v>12</v>
      </c>
      <c r="F21" s="185" t="s">
        <v>23</v>
      </c>
      <c r="G21" s="186" t="s">
        <v>12</v>
      </c>
      <c r="H21" s="185" t="s">
        <v>23</v>
      </c>
      <c r="I21" s="186" t="s">
        <v>12</v>
      </c>
      <c r="J21" s="439"/>
      <c r="K21" s="441"/>
      <c r="L21" s="441"/>
      <c r="M21" s="443"/>
      <c r="N21" s="443"/>
    </row>
    <row r="22" spans="1:20" ht="17.399999999999999" customHeight="1" outlineLevel="1">
      <c r="A22" s="214" t="s">
        <v>1</v>
      </c>
      <c r="B22" s="357">
        <v>2459.2399751600001</v>
      </c>
      <c r="C22" s="363">
        <v>43</v>
      </c>
      <c r="D22" s="215">
        <v>2735.3134503199999</v>
      </c>
      <c r="E22" s="202">
        <v>43</v>
      </c>
      <c r="F22" s="357">
        <v>2853.8586086</v>
      </c>
      <c r="G22" s="363">
        <v>42</v>
      </c>
      <c r="H22" s="215">
        <v>2991.1169530699999</v>
      </c>
      <c r="I22" s="202">
        <v>40</v>
      </c>
      <c r="J22" s="216">
        <f>H22/F22-1</f>
        <v>4.8095705952767576E-2</v>
      </c>
      <c r="K22" s="216">
        <f>H22/D22-1</f>
        <v>9.3518899166775249E-2</v>
      </c>
      <c r="L22" s="216">
        <f>H22/B22-1</f>
        <v>0.21627697308205773</v>
      </c>
      <c r="M22" s="217">
        <f t="shared" ref="M22:M27" si="2">H22-B22</f>
        <v>531.87697790999982</v>
      </c>
      <c r="N22" s="119">
        <f>H22/I22</f>
        <v>74.777923826749998</v>
      </c>
      <c r="O22" s="44"/>
      <c r="P22" s="44"/>
      <c r="Q22" s="44"/>
    </row>
    <row r="23" spans="1:20" ht="17.399999999999999" customHeight="1" outlineLevel="1">
      <c r="A23" s="218" t="s">
        <v>10</v>
      </c>
      <c r="B23" s="358">
        <v>426.00029797000002</v>
      </c>
      <c r="C23" s="364">
        <v>2</v>
      </c>
      <c r="D23" s="219">
        <v>419.69583295000001</v>
      </c>
      <c r="E23" s="203">
        <v>2</v>
      </c>
      <c r="F23" s="358">
        <v>424.06888325</v>
      </c>
      <c r="G23" s="364">
        <v>2</v>
      </c>
      <c r="H23" s="219">
        <v>429.49352343999999</v>
      </c>
      <c r="I23" s="203">
        <v>2</v>
      </c>
      <c r="J23" s="220">
        <f t="shared" ref="J23:J27" si="3">H23/F23-1</f>
        <v>1.2791884536366815E-2</v>
      </c>
      <c r="K23" s="220">
        <f t="shared" ref="K23:K27" si="4">H23/D23-1</f>
        <v>2.3344740930909325E-2</v>
      </c>
      <c r="L23" s="220">
        <f t="shared" ref="L23:L27" si="5">H23/B23-1</f>
        <v>8.2000540531217414E-3</v>
      </c>
      <c r="M23" s="221">
        <f t="shared" si="2"/>
        <v>3.4932254699999703</v>
      </c>
      <c r="N23" s="120">
        <f>H23/I23</f>
        <v>214.74676171999999</v>
      </c>
      <c r="O23" s="44"/>
      <c r="P23" s="44"/>
    </row>
    <row r="24" spans="1:20" ht="17.399999999999999" customHeight="1" outlineLevel="1">
      <c r="A24" s="218" t="s">
        <v>11</v>
      </c>
      <c r="B24" s="358">
        <v>178.8779073</v>
      </c>
      <c r="C24" s="364">
        <v>6</v>
      </c>
      <c r="D24" s="219">
        <v>185.38784681999999</v>
      </c>
      <c r="E24" s="203">
        <v>4</v>
      </c>
      <c r="F24" s="358">
        <v>189.09810082000001</v>
      </c>
      <c r="G24" s="364">
        <v>4</v>
      </c>
      <c r="H24" s="219">
        <v>191.97023050999999</v>
      </c>
      <c r="I24" s="203">
        <v>3</v>
      </c>
      <c r="J24" s="220">
        <f t="shared" si="3"/>
        <v>1.5188569729390977E-2</v>
      </c>
      <c r="K24" s="220">
        <f t="shared" si="4"/>
        <v>3.5506015107835465E-2</v>
      </c>
      <c r="L24" s="220">
        <f t="shared" si="5"/>
        <v>7.3191392987634663E-2</v>
      </c>
      <c r="M24" s="221">
        <f>H24-B24</f>
        <v>13.092323209999989</v>
      </c>
      <c r="N24" s="120">
        <f>H24/I24</f>
        <v>63.990076836666667</v>
      </c>
      <c r="O24" s="134"/>
      <c r="P24" s="44"/>
    </row>
    <row r="25" spans="1:20" ht="17.399999999999999" customHeight="1" outlineLevel="1">
      <c r="A25" s="222" t="s">
        <v>25</v>
      </c>
      <c r="B25" s="360">
        <f>SUM(B22:B24)</f>
        <v>3064.1181804299999</v>
      </c>
      <c r="C25" s="359">
        <f t="shared" ref="C25" si="6">SUM(C22:C24)</f>
        <v>51</v>
      </c>
      <c r="D25" s="224">
        <f>SUM(D22:D24)</f>
        <v>3340.3971300899998</v>
      </c>
      <c r="E25" s="223">
        <f t="shared" ref="E25:I25" si="7">SUM(E22:E24)</f>
        <v>49</v>
      </c>
      <c r="F25" s="360">
        <f>SUM(F22:F24)</f>
        <v>3467.0255926700002</v>
      </c>
      <c r="G25" s="359">
        <f t="shared" ref="G25" si="8">SUM(G22:G24)</f>
        <v>48</v>
      </c>
      <c r="H25" s="224">
        <f>SUM(H22:H24)</f>
        <v>3612.5807070199999</v>
      </c>
      <c r="I25" s="223">
        <f t="shared" si="7"/>
        <v>45</v>
      </c>
      <c r="J25" s="225">
        <f t="shared" si="3"/>
        <v>4.1982705480378524E-2</v>
      </c>
      <c r="K25" s="225">
        <f t="shared" si="4"/>
        <v>8.1482400543993583E-2</v>
      </c>
      <c r="L25" s="225">
        <f t="shared" si="5"/>
        <v>0.17899522612833163</v>
      </c>
      <c r="M25" s="226">
        <f t="shared" si="2"/>
        <v>548.46252658999992</v>
      </c>
      <c r="N25" s="121">
        <f>H25/I25</f>
        <v>80.279571267111109</v>
      </c>
      <c r="O25" s="44"/>
    </row>
    <row r="26" spans="1:20" s="4" customFormat="1" ht="17.399999999999999" customHeight="1" outlineLevel="1">
      <c r="A26" s="187" t="s">
        <v>22</v>
      </c>
      <c r="B26" s="355">
        <v>2255.1999999999998</v>
      </c>
      <c r="C26" s="353">
        <v>1</v>
      </c>
      <c r="D26" s="212">
        <v>2395.596</v>
      </c>
      <c r="E26" s="188">
        <v>1</v>
      </c>
      <c r="F26" s="355">
        <v>2473.0609999999997</v>
      </c>
      <c r="G26" s="353">
        <v>1</v>
      </c>
      <c r="H26" s="212">
        <v>2567.7249999999999</v>
      </c>
      <c r="I26" s="188">
        <v>1</v>
      </c>
      <c r="J26" s="189">
        <f t="shared" si="3"/>
        <v>3.8278069162062778E-2</v>
      </c>
      <c r="K26" s="201">
        <f t="shared" si="4"/>
        <v>7.1852265573994822E-2</v>
      </c>
      <c r="L26" s="201">
        <f t="shared" si="5"/>
        <v>0.13857972685349429</v>
      </c>
      <c r="M26" s="190">
        <f t="shared" si="2"/>
        <v>312.52500000000009</v>
      </c>
      <c r="N26" s="20" t="s">
        <v>7</v>
      </c>
      <c r="O26" s="44"/>
      <c r="P26" s="1"/>
      <c r="Q26" s="1"/>
      <c r="R26" s="1"/>
    </row>
    <row r="27" spans="1:20" s="4" customFormat="1" ht="17.399999999999999" customHeight="1" outlineLevel="1" thickBot="1">
      <c r="A27" s="191" t="s">
        <v>26</v>
      </c>
      <c r="B27" s="356">
        <f>SUM(B25:B26)</f>
        <v>5319.3181804300002</v>
      </c>
      <c r="C27" s="354">
        <f t="shared" ref="C27" si="9">SUM(C25:C26)</f>
        <v>52</v>
      </c>
      <c r="D27" s="213">
        <f>SUM(D25:D26)</f>
        <v>5735.9931300899998</v>
      </c>
      <c r="E27" s="192">
        <f t="shared" ref="E27" si="10">SUM(E25:E26)</f>
        <v>50</v>
      </c>
      <c r="F27" s="356">
        <f>SUM(F25:F26)</f>
        <v>5940.0865926699998</v>
      </c>
      <c r="G27" s="354">
        <f t="shared" ref="G27:I27" si="11">SUM(G25:G26)</f>
        <v>49</v>
      </c>
      <c r="H27" s="213">
        <f>SUM(H25:H26)</f>
        <v>6180.3057070199993</v>
      </c>
      <c r="I27" s="192">
        <f t="shared" si="11"/>
        <v>46</v>
      </c>
      <c r="J27" s="193">
        <f t="shared" si="3"/>
        <v>4.0440338806916998E-2</v>
      </c>
      <c r="K27" s="193">
        <f t="shared" si="4"/>
        <v>7.7460444399630513E-2</v>
      </c>
      <c r="L27" s="193">
        <f t="shared" si="5"/>
        <v>0.1618605049341868</v>
      </c>
      <c r="M27" s="194">
        <f t="shared" si="2"/>
        <v>860.98752658999911</v>
      </c>
      <c r="N27" s="21">
        <f>H27/I27</f>
        <v>134.35447189173911</v>
      </c>
      <c r="O27" s="22"/>
      <c r="P27" s="22"/>
      <c r="Q27" s="22"/>
      <c r="R27" s="22"/>
      <c r="S27" s="22"/>
      <c r="T27" s="22"/>
    </row>
    <row r="28" spans="1:20" s="22" customFormat="1" ht="16.5" customHeight="1" outlineLevel="1">
      <c r="A28" s="429" t="s">
        <v>66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</row>
    <row r="29" spans="1:20" s="22" customFormat="1" ht="16.5" customHeight="1" outlineLevel="1">
      <c r="A29" s="430" t="s">
        <v>93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365"/>
      <c r="P29" s="124"/>
    </row>
    <row r="30" spans="1:20" outlineLevel="1">
      <c r="O30" s="44"/>
    </row>
    <row r="31" spans="1:20" outlineLevel="1">
      <c r="O31" s="44"/>
    </row>
    <row r="32" spans="1:20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s="432" customFormat="1" outlineLevel="1"/>
  </sheetData>
  <mergeCells count="22">
    <mergeCell ref="A1:XFD1"/>
    <mergeCell ref="A3:XFD3"/>
    <mergeCell ref="A11:XFD11"/>
    <mergeCell ref="A18:XFD18"/>
    <mergeCell ref="A2:XFD2"/>
    <mergeCell ref="A17:H17"/>
    <mergeCell ref="A9:H9"/>
    <mergeCell ref="A28:N28"/>
    <mergeCell ref="A29:N29"/>
    <mergeCell ref="A10:XFD10"/>
    <mergeCell ref="A44:XFD44"/>
    <mergeCell ref="A19:XFD19"/>
    <mergeCell ref="A20:A21"/>
    <mergeCell ref="D20:E20"/>
    <mergeCell ref="H20:I20"/>
    <mergeCell ref="J20:J21"/>
    <mergeCell ref="B20:C20"/>
    <mergeCell ref="L20:L21"/>
    <mergeCell ref="M20:M21"/>
    <mergeCell ref="N20:N21"/>
    <mergeCell ref="F20:G20"/>
    <mergeCell ref="K20:K21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P423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 outlineLevelRow="3"/>
  <cols>
    <col min="1" max="1" width="23.6640625" style="59" customWidth="1"/>
    <col min="2" max="2" width="17.33203125" style="59" customWidth="1"/>
    <col min="3" max="4" width="16.6640625" style="59" customWidth="1"/>
    <col min="5" max="5" width="15.109375" style="59" customWidth="1"/>
    <col min="6" max="7" width="13.109375" style="59" customWidth="1"/>
    <col min="8" max="8" width="13.33203125" style="59" customWidth="1"/>
    <col min="9" max="9" width="12.44140625" style="59" customWidth="1"/>
    <col min="10" max="11" width="13.6640625" style="59" customWidth="1"/>
    <col min="12" max="12" width="13.5546875" style="59" customWidth="1"/>
    <col min="13" max="13" width="11.21875" style="59" bestFit="1" customWidth="1"/>
    <col min="14" max="14" width="13.33203125" style="59" customWidth="1"/>
    <col min="15" max="15" width="13.44140625" style="59" customWidth="1"/>
    <col min="16" max="16" width="9.109375" style="59" customWidth="1"/>
    <col min="17" max="17" width="9.6640625" style="59" bestFit="1" customWidth="1"/>
    <col min="18" max="16384" width="9.109375" style="59"/>
  </cols>
  <sheetData>
    <row r="1" spans="1:15" s="480" customFormat="1" ht="31.95" customHeight="1">
      <c r="A1" s="480" t="s">
        <v>113</v>
      </c>
    </row>
    <row r="2" spans="1:15" s="481" customFormat="1" ht="7.5" customHeight="1"/>
    <row r="3" spans="1:15" s="482" customFormat="1" ht="27" customHeight="1" thickBot="1">
      <c r="A3" s="482" t="s">
        <v>27</v>
      </c>
    </row>
    <row r="4" spans="1:15" ht="61.5" customHeight="1" outlineLevel="1" thickBot="1">
      <c r="A4" s="53" t="s">
        <v>17</v>
      </c>
      <c r="B4" s="64" t="s">
        <v>28</v>
      </c>
      <c r="C4" s="66" t="s">
        <v>29</v>
      </c>
      <c r="D4" s="67" t="s">
        <v>30</v>
      </c>
      <c r="E4" s="54" t="s">
        <v>31</v>
      </c>
      <c r="F4" s="55" t="s">
        <v>32</v>
      </c>
      <c r="G4" s="55" t="s">
        <v>33</v>
      </c>
      <c r="H4" s="56" t="s">
        <v>34</v>
      </c>
      <c r="I4" s="57" t="s">
        <v>35</v>
      </c>
      <c r="J4" s="55" t="s">
        <v>36</v>
      </c>
      <c r="K4" s="55" t="s">
        <v>37</v>
      </c>
      <c r="L4" s="58" t="s">
        <v>38</v>
      </c>
      <c r="M4" s="178"/>
      <c r="N4" s="178"/>
      <c r="O4" s="178"/>
    </row>
    <row r="5" spans="1:15" s="249" customFormat="1" ht="18" hidden="1" customHeight="1" outlineLevel="2">
      <c r="A5" s="250">
        <v>44104</v>
      </c>
      <c r="B5" s="251">
        <f>SUM(C5:D5)</f>
        <v>671865</v>
      </c>
      <c r="C5" s="252">
        <f>SUM(E5:H5)</f>
        <v>277785</v>
      </c>
      <c r="D5" s="253">
        <f>SUM(I5:L5)</f>
        <v>394080</v>
      </c>
      <c r="E5" s="254">
        <v>2151</v>
      </c>
      <c r="F5" s="255">
        <v>167669</v>
      </c>
      <c r="G5" s="255">
        <v>74921</v>
      </c>
      <c r="H5" s="256">
        <v>33044</v>
      </c>
      <c r="I5" s="257">
        <v>2835</v>
      </c>
      <c r="J5" s="255">
        <v>235406</v>
      </c>
      <c r="K5" s="255">
        <v>94784</v>
      </c>
      <c r="L5" s="258">
        <v>61055</v>
      </c>
    </row>
    <row r="6" spans="1:15" ht="18" hidden="1" customHeight="1" outlineLevel="2">
      <c r="A6" s="76">
        <v>44196</v>
      </c>
      <c r="B6" s="77">
        <v>733622</v>
      </c>
      <c r="C6" s="78">
        <v>315436</v>
      </c>
      <c r="D6" s="79">
        <v>418186</v>
      </c>
      <c r="E6" s="80">
        <v>2313</v>
      </c>
      <c r="F6" s="81">
        <v>185970</v>
      </c>
      <c r="G6" s="81">
        <v>86027</v>
      </c>
      <c r="H6" s="82">
        <v>41126</v>
      </c>
      <c r="I6" s="83">
        <v>3356</v>
      </c>
      <c r="J6" s="81">
        <v>247598</v>
      </c>
      <c r="K6" s="81">
        <v>99215</v>
      </c>
      <c r="L6" s="84">
        <v>68017</v>
      </c>
    </row>
    <row r="7" spans="1:15" s="249" customFormat="1" ht="18" hidden="1" customHeight="1" outlineLevel="2">
      <c r="A7" s="239">
        <v>44286</v>
      </c>
      <c r="B7" s="240">
        <v>871203</v>
      </c>
      <c r="C7" s="241">
        <v>368062</v>
      </c>
      <c r="D7" s="242">
        <v>503141</v>
      </c>
      <c r="E7" s="243">
        <v>2547</v>
      </c>
      <c r="F7" s="244">
        <v>203732</v>
      </c>
      <c r="G7" s="244">
        <v>99965</v>
      </c>
      <c r="H7" s="245">
        <v>61818</v>
      </c>
      <c r="I7" s="246">
        <v>3597</v>
      </c>
      <c r="J7" s="244">
        <v>272824</v>
      </c>
      <c r="K7" s="244">
        <v>120470</v>
      </c>
      <c r="L7" s="247">
        <v>106250</v>
      </c>
    </row>
    <row r="8" spans="1:15" s="249" customFormat="1" ht="18" hidden="1" customHeight="1" outlineLevel="2">
      <c r="A8" s="239">
        <v>44377</v>
      </c>
      <c r="B8" s="240">
        <v>875601</v>
      </c>
      <c r="C8" s="241">
        <v>369611</v>
      </c>
      <c r="D8" s="242">
        <v>505990</v>
      </c>
      <c r="E8" s="243">
        <v>2382</v>
      </c>
      <c r="F8" s="244">
        <v>202343</v>
      </c>
      <c r="G8" s="244">
        <v>100126</v>
      </c>
      <c r="H8" s="245">
        <v>64760</v>
      </c>
      <c r="I8" s="246">
        <v>3448</v>
      </c>
      <c r="J8" s="244">
        <v>271640</v>
      </c>
      <c r="K8" s="244">
        <v>121059</v>
      </c>
      <c r="L8" s="247">
        <v>109843</v>
      </c>
    </row>
    <row r="9" spans="1:15" s="249" customFormat="1" ht="18" hidden="1" customHeight="1" outlineLevel="2">
      <c r="A9" s="239">
        <v>44469</v>
      </c>
      <c r="B9" s="240">
        <f>SUM(C9:D9)</f>
        <v>877012</v>
      </c>
      <c r="C9" s="241">
        <f>SUM(E9:H9)</f>
        <v>370307</v>
      </c>
      <c r="D9" s="242">
        <f>SUM(I9:L9)</f>
        <v>506705</v>
      </c>
      <c r="E9" s="243">
        <v>2313</v>
      </c>
      <c r="F9" s="244">
        <v>200616</v>
      </c>
      <c r="G9" s="244">
        <v>99960</v>
      </c>
      <c r="H9" s="245">
        <v>67418</v>
      </c>
      <c r="I9" s="246">
        <v>3385</v>
      </c>
      <c r="J9" s="244">
        <v>269492</v>
      </c>
      <c r="K9" s="244">
        <v>120972</v>
      </c>
      <c r="L9" s="247">
        <v>112856</v>
      </c>
    </row>
    <row r="10" spans="1:15" ht="18" hidden="1" customHeight="1" outlineLevel="2">
      <c r="A10" s="76">
        <v>44561</v>
      </c>
      <c r="B10" s="77">
        <v>877963</v>
      </c>
      <c r="C10" s="78">
        <v>370851</v>
      </c>
      <c r="D10" s="79">
        <v>507112</v>
      </c>
      <c r="E10" s="80">
        <v>2154</v>
      </c>
      <c r="F10" s="81">
        <v>199401</v>
      </c>
      <c r="G10" s="81">
        <v>99595</v>
      </c>
      <c r="H10" s="82">
        <v>69701</v>
      </c>
      <c r="I10" s="83">
        <v>3139</v>
      </c>
      <c r="J10" s="81">
        <v>267490</v>
      </c>
      <c r="K10" s="81">
        <v>120910</v>
      </c>
      <c r="L10" s="84">
        <v>115573</v>
      </c>
    </row>
    <row r="11" spans="1:15" s="249" customFormat="1" ht="18" hidden="1" customHeight="1" outlineLevel="2">
      <c r="A11" s="239">
        <v>44834</v>
      </c>
      <c r="B11" s="240">
        <v>875938</v>
      </c>
      <c r="C11" s="241">
        <v>369675</v>
      </c>
      <c r="D11" s="242">
        <v>506263</v>
      </c>
      <c r="E11" s="243">
        <v>1793</v>
      </c>
      <c r="F11" s="244">
        <v>191292</v>
      </c>
      <c r="G11" s="244">
        <v>99107</v>
      </c>
      <c r="H11" s="245">
        <v>77483</v>
      </c>
      <c r="I11" s="246">
        <v>2555</v>
      </c>
      <c r="J11" s="244">
        <v>258125</v>
      </c>
      <c r="K11" s="244">
        <v>120918</v>
      </c>
      <c r="L11" s="247">
        <v>124665</v>
      </c>
    </row>
    <row r="12" spans="1:15" ht="18" hidden="1" customHeight="1" outlineLevel="2">
      <c r="A12" s="76">
        <v>44926</v>
      </c>
      <c r="B12" s="77">
        <v>875070</v>
      </c>
      <c r="C12" s="78">
        <v>369279</v>
      </c>
      <c r="D12" s="79">
        <v>505791</v>
      </c>
      <c r="E12" s="80">
        <v>1677</v>
      </c>
      <c r="F12" s="81">
        <v>189045</v>
      </c>
      <c r="G12" s="81">
        <v>99089</v>
      </c>
      <c r="H12" s="82">
        <v>79468</v>
      </c>
      <c r="I12" s="83">
        <v>2393</v>
      </c>
      <c r="J12" s="81">
        <v>255427</v>
      </c>
      <c r="K12" s="81">
        <v>121009</v>
      </c>
      <c r="L12" s="84">
        <v>126962</v>
      </c>
      <c r="M12" s="174"/>
    </row>
    <row r="13" spans="1:15" s="249" customFormat="1" ht="18" hidden="1" customHeight="1" outlineLevel="2">
      <c r="A13" s="239">
        <v>45016</v>
      </c>
      <c r="B13" s="240">
        <v>874710</v>
      </c>
      <c r="C13" s="241">
        <v>369130</v>
      </c>
      <c r="D13" s="242">
        <v>505580</v>
      </c>
      <c r="E13" s="243">
        <v>1594</v>
      </c>
      <c r="F13" s="244">
        <v>186641</v>
      </c>
      <c r="G13" s="244">
        <v>98862</v>
      </c>
      <c r="H13" s="245">
        <v>82033</v>
      </c>
      <c r="I13" s="246">
        <v>2257</v>
      </c>
      <c r="J13" s="244">
        <v>252312</v>
      </c>
      <c r="K13" s="244">
        <v>120927</v>
      </c>
      <c r="L13" s="247">
        <v>130084</v>
      </c>
      <c r="M13" s="248"/>
    </row>
    <row r="14" spans="1:15" s="249" customFormat="1" ht="18" hidden="1" customHeight="1" outlineLevel="2">
      <c r="A14" s="239">
        <v>45107</v>
      </c>
      <c r="B14" s="240">
        <v>873709</v>
      </c>
      <c r="C14" s="241">
        <v>368687</v>
      </c>
      <c r="D14" s="242">
        <v>505022</v>
      </c>
      <c r="E14" s="243">
        <v>1494</v>
      </c>
      <c r="F14" s="244">
        <v>184065</v>
      </c>
      <c r="G14" s="244">
        <v>98678</v>
      </c>
      <c r="H14" s="245">
        <v>84450</v>
      </c>
      <c r="I14" s="246">
        <v>2130</v>
      </c>
      <c r="J14" s="244">
        <v>249050</v>
      </c>
      <c r="K14" s="244">
        <v>120972</v>
      </c>
      <c r="L14" s="247">
        <v>132870</v>
      </c>
      <c r="M14" s="248"/>
    </row>
    <row r="15" spans="1:15" s="249" customFormat="1" ht="18" hidden="1" customHeight="1" outlineLevel="2">
      <c r="A15" s="239">
        <v>45199</v>
      </c>
      <c r="B15" s="240">
        <v>873992</v>
      </c>
      <c r="C15" s="241">
        <v>368801</v>
      </c>
      <c r="D15" s="242">
        <v>505191</v>
      </c>
      <c r="E15" s="243">
        <v>1388</v>
      </c>
      <c r="F15" s="244">
        <v>181599</v>
      </c>
      <c r="G15" s="244">
        <v>98817</v>
      </c>
      <c r="H15" s="245">
        <v>86997</v>
      </c>
      <c r="I15" s="246">
        <v>2025</v>
      </c>
      <c r="J15" s="244">
        <v>246021</v>
      </c>
      <c r="K15" s="244">
        <v>121193</v>
      </c>
      <c r="L15" s="247">
        <v>135952</v>
      </c>
      <c r="M15" s="248"/>
    </row>
    <row r="16" spans="1:15" s="206" customFormat="1" ht="18" hidden="1" customHeight="1" outlineLevel="2" collapsed="1">
      <c r="A16" s="209" t="s">
        <v>95</v>
      </c>
      <c r="B16" s="77">
        <v>868819</v>
      </c>
      <c r="C16" s="78">
        <v>366187</v>
      </c>
      <c r="D16" s="79">
        <v>502632</v>
      </c>
      <c r="E16" s="80">
        <v>1666</v>
      </c>
      <c r="F16" s="81">
        <v>183728</v>
      </c>
      <c r="G16" s="81">
        <v>98462</v>
      </c>
      <c r="H16" s="82">
        <v>82331</v>
      </c>
      <c r="I16" s="83">
        <v>2255</v>
      </c>
      <c r="J16" s="81">
        <v>249492</v>
      </c>
      <c r="K16" s="81">
        <v>120469</v>
      </c>
      <c r="L16" s="84">
        <v>130416</v>
      </c>
      <c r="M16" s="174"/>
    </row>
    <row r="17" spans="1:16" s="249" customFormat="1" ht="18" hidden="1" customHeight="1" outlineLevel="2">
      <c r="A17" s="239">
        <v>45382</v>
      </c>
      <c r="B17" s="240">
        <v>868976</v>
      </c>
      <c r="C17" s="241">
        <v>366265</v>
      </c>
      <c r="D17" s="242">
        <v>502711</v>
      </c>
      <c r="E17" s="243">
        <v>1615</v>
      </c>
      <c r="F17" s="244">
        <v>181483</v>
      </c>
      <c r="G17" s="244">
        <v>98250</v>
      </c>
      <c r="H17" s="245">
        <v>84917</v>
      </c>
      <c r="I17" s="246">
        <v>2166</v>
      </c>
      <c r="J17" s="244">
        <v>246588</v>
      </c>
      <c r="K17" s="244">
        <v>120294</v>
      </c>
      <c r="L17" s="247">
        <v>133663</v>
      </c>
      <c r="M17" s="248"/>
    </row>
    <row r="18" spans="1:16" s="285" customFormat="1" ht="18" customHeight="1" outlineLevel="1" collapsed="1">
      <c r="A18" s="209">
        <v>45473</v>
      </c>
      <c r="B18" s="77">
        <v>869282</v>
      </c>
      <c r="C18" s="78">
        <v>366374</v>
      </c>
      <c r="D18" s="79">
        <v>502908</v>
      </c>
      <c r="E18" s="398">
        <v>1542</v>
      </c>
      <c r="F18" s="399">
        <v>179188</v>
      </c>
      <c r="G18" s="399">
        <v>98057</v>
      </c>
      <c r="H18" s="400">
        <v>87587</v>
      </c>
      <c r="I18" s="401">
        <v>2075</v>
      </c>
      <c r="J18" s="399">
        <v>243677</v>
      </c>
      <c r="K18" s="399">
        <v>120376</v>
      </c>
      <c r="L18" s="402">
        <v>136780</v>
      </c>
      <c r="M18" s="174"/>
    </row>
    <row r="19" spans="1:16" s="249" customFormat="1" ht="18" hidden="1" customHeight="1" outlineLevel="2">
      <c r="A19" s="239">
        <v>45565</v>
      </c>
      <c r="B19" s="240">
        <v>874769</v>
      </c>
      <c r="C19" s="241">
        <v>369140</v>
      </c>
      <c r="D19" s="242">
        <v>505629</v>
      </c>
      <c r="E19" s="243">
        <v>1478</v>
      </c>
      <c r="F19" s="244">
        <v>177663</v>
      </c>
      <c r="G19" s="244">
        <v>98959</v>
      </c>
      <c r="H19" s="245">
        <v>91040</v>
      </c>
      <c r="I19" s="246">
        <v>2024</v>
      </c>
      <c r="J19" s="244">
        <v>241560</v>
      </c>
      <c r="K19" s="244">
        <v>121472</v>
      </c>
      <c r="L19" s="247">
        <v>140573</v>
      </c>
      <c r="M19" s="248"/>
    </row>
    <row r="20" spans="1:16" s="249" customFormat="1" ht="18" customHeight="1" outlineLevel="1" collapsed="1">
      <c r="A20" s="239">
        <v>45657</v>
      </c>
      <c r="B20" s="240">
        <v>874623</v>
      </c>
      <c r="C20" s="241">
        <v>369047</v>
      </c>
      <c r="D20" s="242">
        <v>505576</v>
      </c>
      <c r="E20" s="243">
        <v>1453</v>
      </c>
      <c r="F20" s="244">
        <v>175628</v>
      </c>
      <c r="G20" s="244">
        <v>98959</v>
      </c>
      <c r="H20" s="245">
        <v>93007</v>
      </c>
      <c r="I20" s="246">
        <v>1951</v>
      </c>
      <c r="J20" s="244">
        <v>238925</v>
      </c>
      <c r="K20" s="244">
        <v>121697</v>
      </c>
      <c r="L20" s="247">
        <v>143003</v>
      </c>
      <c r="M20" s="248"/>
    </row>
    <row r="21" spans="1:16" s="249" customFormat="1" ht="18" customHeight="1" outlineLevel="1">
      <c r="A21" s="239">
        <v>45747</v>
      </c>
      <c r="B21" s="240">
        <v>876125</v>
      </c>
      <c r="C21" s="241">
        <v>369914</v>
      </c>
      <c r="D21" s="242">
        <v>506211</v>
      </c>
      <c r="E21" s="243">
        <v>1452</v>
      </c>
      <c r="F21" s="244">
        <v>173535</v>
      </c>
      <c r="G21" s="244">
        <v>99030</v>
      </c>
      <c r="H21" s="245">
        <v>95897</v>
      </c>
      <c r="I21" s="246">
        <v>1884</v>
      </c>
      <c r="J21" s="244">
        <v>235914</v>
      </c>
      <c r="K21" s="244">
        <v>121957</v>
      </c>
      <c r="L21" s="247">
        <v>146456</v>
      </c>
      <c r="M21" s="248"/>
    </row>
    <row r="22" spans="1:16" s="157" customFormat="1" ht="18" customHeight="1" outlineLevel="1" thickBot="1">
      <c r="A22" s="209">
        <v>45838</v>
      </c>
      <c r="B22" s="154">
        <f>SUM(C22:D22)</f>
        <v>876387</v>
      </c>
      <c r="C22" s="155">
        <f>SUM(E22:H22)</f>
        <v>370091</v>
      </c>
      <c r="D22" s="156">
        <f>SUM(I22:L22)</f>
        <v>506296</v>
      </c>
      <c r="E22" s="377">
        <v>1377</v>
      </c>
      <c r="F22" s="378">
        <v>171184</v>
      </c>
      <c r="G22" s="378">
        <v>99232</v>
      </c>
      <c r="H22" s="379">
        <v>98298</v>
      </c>
      <c r="I22" s="380">
        <v>1821</v>
      </c>
      <c r="J22" s="378">
        <v>232771</v>
      </c>
      <c r="K22" s="378">
        <v>122334</v>
      </c>
      <c r="L22" s="381">
        <v>149370</v>
      </c>
      <c r="M22" s="174">
        <f>B22/B21-1</f>
        <v>2.9904408617498213E-4</v>
      </c>
      <c r="N22" s="174">
        <f>B22/B18-1</f>
        <v>8.1734120803145238E-3</v>
      </c>
      <c r="O22" s="174"/>
      <c r="P22" s="174"/>
    </row>
    <row r="23" spans="1:16" ht="22.8" customHeight="1" outlineLevel="1">
      <c r="A23" s="485" t="s">
        <v>123</v>
      </c>
      <c r="B23" s="485"/>
      <c r="C23" s="485"/>
      <c r="D23" s="485"/>
      <c r="E23" s="485"/>
      <c r="F23" s="485"/>
      <c r="G23" s="485"/>
      <c r="H23" s="485"/>
      <c r="I23" s="485"/>
      <c r="J23" s="485"/>
      <c r="K23" s="485"/>
      <c r="L23" s="485"/>
      <c r="M23" s="231"/>
      <c r="N23" s="231"/>
      <c r="O23" s="71"/>
    </row>
    <row r="24" spans="1:16" ht="18" customHeight="1" outlineLevel="1">
      <c r="A24" s="146"/>
      <c r="B24" s="146"/>
      <c r="C24" s="146"/>
      <c r="D24" s="146"/>
      <c r="E24" s="146"/>
      <c r="F24" s="146"/>
      <c r="G24" s="146"/>
      <c r="H24" s="60"/>
      <c r="I24" s="60"/>
      <c r="J24" s="60"/>
      <c r="K24" s="60"/>
      <c r="L24" s="60"/>
      <c r="M24" s="177"/>
      <c r="N24" s="177"/>
    </row>
    <row r="25" spans="1:16" outlineLevel="1">
      <c r="A25" s="61"/>
      <c r="M25" s="104"/>
    </row>
    <row r="26" spans="1:16" outlineLevel="1">
      <c r="C26" s="62"/>
      <c r="L26" s="148"/>
    </row>
    <row r="27" spans="1:16" outlineLevel="1">
      <c r="C27" s="62"/>
    </row>
    <row r="28" spans="1:16" outlineLevel="1">
      <c r="C28" s="62"/>
    </row>
    <row r="29" spans="1:16" outlineLevel="1">
      <c r="C29" s="62"/>
    </row>
    <row r="30" spans="1:16" outlineLevel="1"/>
    <row r="31" spans="1:16" outlineLevel="1"/>
    <row r="32" spans="1:16" outlineLevel="1"/>
    <row r="33" spans="1:5" outlineLevel="1"/>
    <row r="34" spans="1:5" outlineLevel="1"/>
    <row r="35" spans="1:5" outlineLevel="1"/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outlineLevel="1"/>
    <row r="43" spans="1:5" s="486" customFormat="1"/>
    <row r="44" spans="1:5" s="483" customFormat="1" ht="27" customHeight="1" thickBot="1">
      <c r="A44" s="483" t="s">
        <v>49</v>
      </c>
    </row>
    <row r="45" spans="1:5" ht="53.4" outlineLevel="1" thickBot="1">
      <c r="A45" s="63" t="s">
        <v>39</v>
      </c>
      <c r="B45" s="63" t="s">
        <v>40</v>
      </c>
      <c r="C45" s="55" t="s">
        <v>63</v>
      </c>
      <c r="D45" s="55" t="s">
        <v>64</v>
      </c>
      <c r="E45" s="58" t="s">
        <v>65</v>
      </c>
    </row>
    <row r="46" spans="1:5" s="249" customFormat="1" ht="18" hidden="1" customHeight="1" outlineLevel="2">
      <c r="A46" s="259" t="s">
        <v>41</v>
      </c>
      <c r="B46" s="260">
        <f>SUM(C46:E46)</f>
        <v>3046</v>
      </c>
      <c r="C46" s="261">
        <v>3030</v>
      </c>
      <c r="D46" s="262">
        <v>0</v>
      </c>
      <c r="E46" s="263">
        <v>16</v>
      </c>
    </row>
    <row r="47" spans="1:5" ht="18" hidden="1" customHeight="1" outlineLevel="2">
      <c r="A47" s="113" t="s">
        <v>50</v>
      </c>
      <c r="B47" s="125">
        <v>3178</v>
      </c>
      <c r="C47" s="126">
        <v>3158</v>
      </c>
      <c r="D47" s="128">
        <v>0</v>
      </c>
      <c r="E47" s="127">
        <v>20</v>
      </c>
    </row>
    <row r="48" spans="1:5" s="249" customFormat="1" ht="18" hidden="1" customHeight="1" outlineLevel="2">
      <c r="A48" s="264" t="s">
        <v>67</v>
      </c>
      <c r="B48" s="265">
        <f>SUM(C48:E48)</f>
        <v>3255</v>
      </c>
      <c r="C48" s="266">
        <v>3231</v>
      </c>
      <c r="D48" s="267">
        <v>0</v>
      </c>
      <c r="E48" s="268">
        <v>24</v>
      </c>
    </row>
    <row r="49" spans="1:5" s="249" customFormat="1" ht="18" hidden="1" customHeight="1" outlineLevel="2">
      <c r="A49" s="264" t="s">
        <v>75</v>
      </c>
      <c r="B49" s="265">
        <v>1696</v>
      </c>
      <c r="C49" s="266">
        <v>1644</v>
      </c>
      <c r="D49" s="267">
        <v>0</v>
      </c>
      <c r="E49" s="268">
        <v>52</v>
      </c>
    </row>
    <row r="50" spans="1:5" s="249" customFormat="1" ht="18" hidden="1" customHeight="1" outlineLevel="2">
      <c r="A50" s="264" t="s">
        <v>77</v>
      </c>
      <c r="B50" s="265">
        <v>1163</v>
      </c>
      <c r="C50" s="266">
        <v>1109</v>
      </c>
      <c r="D50" s="267">
        <v>0</v>
      </c>
      <c r="E50" s="268">
        <v>54</v>
      </c>
    </row>
    <row r="51" spans="1:5" ht="18" hidden="1" customHeight="1" outlineLevel="2">
      <c r="A51" s="113" t="s">
        <v>81</v>
      </c>
      <c r="B51" s="125">
        <v>2175</v>
      </c>
      <c r="C51" s="126">
        <v>2206</v>
      </c>
      <c r="D51" s="128">
        <v>2</v>
      </c>
      <c r="E51" s="165">
        <v>-33</v>
      </c>
    </row>
    <row r="52" spans="1:5" s="249" customFormat="1" ht="21.75" hidden="1" customHeight="1" outlineLevel="2">
      <c r="A52" s="269" t="s">
        <v>90</v>
      </c>
      <c r="B52" s="270">
        <v>21</v>
      </c>
      <c r="C52" s="271">
        <v>26</v>
      </c>
      <c r="D52" s="272">
        <v>0</v>
      </c>
      <c r="E52" s="273">
        <v>-5</v>
      </c>
    </row>
    <row r="53" spans="1:5" ht="18" hidden="1" customHeight="1" outlineLevel="2">
      <c r="A53" s="113" t="s">
        <v>82</v>
      </c>
      <c r="B53" s="166">
        <v>-22</v>
      </c>
      <c r="C53" s="167">
        <v>-6</v>
      </c>
      <c r="D53" s="128">
        <v>0</v>
      </c>
      <c r="E53" s="168">
        <v>-16</v>
      </c>
    </row>
    <row r="54" spans="1:5" s="249" customFormat="1" ht="18" hidden="1" customHeight="1" outlineLevel="2">
      <c r="A54" s="264" t="s">
        <v>86</v>
      </c>
      <c r="B54" s="274">
        <v>82</v>
      </c>
      <c r="C54" s="275">
        <v>95</v>
      </c>
      <c r="D54" s="267">
        <v>-3</v>
      </c>
      <c r="E54" s="276">
        <v>-10</v>
      </c>
    </row>
    <row r="55" spans="1:5" s="249" customFormat="1" ht="18" hidden="1" customHeight="1" outlineLevel="2">
      <c r="A55" s="264" t="s">
        <v>87</v>
      </c>
      <c r="B55" s="274">
        <v>118</v>
      </c>
      <c r="C55" s="275">
        <v>140</v>
      </c>
      <c r="D55" s="267">
        <v>0</v>
      </c>
      <c r="E55" s="276">
        <v>-22</v>
      </c>
    </row>
    <row r="56" spans="1:5" s="249" customFormat="1" ht="18" hidden="1" customHeight="1" outlineLevel="2">
      <c r="A56" s="264" t="s">
        <v>89</v>
      </c>
      <c r="B56" s="274">
        <v>388</v>
      </c>
      <c r="C56" s="275">
        <v>389</v>
      </c>
      <c r="D56" s="267">
        <v>0</v>
      </c>
      <c r="E56" s="276">
        <v>-1</v>
      </c>
    </row>
    <row r="57" spans="1:5" s="206" customFormat="1" ht="18" hidden="1" customHeight="1" outlineLevel="2" collapsed="1">
      <c r="A57" s="211" t="s">
        <v>94</v>
      </c>
      <c r="B57" s="159">
        <v>312</v>
      </c>
      <c r="C57" s="160">
        <v>300</v>
      </c>
      <c r="D57" s="128">
        <v>0</v>
      </c>
      <c r="E57" s="169">
        <v>12</v>
      </c>
    </row>
    <row r="58" spans="1:5" s="249" customFormat="1" ht="18" hidden="1" customHeight="1" outlineLevel="2">
      <c r="A58" s="264" t="s">
        <v>96</v>
      </c>
      <c r="B58" s="274">
        <v>354</v>
      </c>
      <c r="C58" s="275">
        <v>393</v>
      </c>
      <c r="D58" s="267">
        <v>0</v>
      </c>
      <c r="E58" s="276">
        <v>-39</v>
      </c>
    </row>
    <row r="59" spans="1:5" s="285" customFormat="1" ht="18" customHeight="1" outlineLevel="1" collapsed="1">
      <c r="A59" s="211" t="s">
        <v>97</v>
      </c>
      <c r="B59" s="159">
        <v>423</v>
      </c>
      <c r="C59" s="403">
        <v>422</v>
      </c>
      <c r="D59" s="283">
        <v>1</v>
      </c>
      <c r="E59" s="404">
        <v>0</v>
      </c>
    </row>
    <row r="60" spans="1:5" s="249" customFormat="1" ht="18" hidden="1" customHeight="1" outlineLevel="2" collapsed="1">
      <c r="A60" s="264" t="s">
        <v>98</v>
      </c>
      <c r="B60" s="274">
        <v>923</v>
      </c>
      <c r="C60" s="275">
        <v>925</v>
      </c>
      <c r="D60" s="267">
        <v>0</v>
      </c>
      <c r="E60" s="276">
        <v>-2</v>
      </c>
    </row>
    <row r="61" spans="1:5" s="249" customFormat="1" ht="18" hidden="1" customHeight="1" outlineLevel="2" collapsed="1">
      <c r="A61" s="264" t="s">
        <v>103</v>
      </c>
      <c r="B61" s="274">
        <v>887</v>
      </c>
      <c r="C61" s="275">
        <v>889</v>
      </c>
      <c r="D61" s="267">
        <v>0</v>
      </c>
      <c r="E61" s="276">
        <v>-2</v>
      </c>
    </row>
    <row r="62" spans="1:5" s="249" customFormat="1" ht="18" customHeight="1" outlineLevel="1" collapsed="1">
      <c r="A62" s="264" t="s">
        <v>108</v>
      </c>
      <c r="B62" s="274">
        <v>673</v>
      </c>
      <c r="C62" s="275">
        <v>669</v>
      </c>
      <c r="D62" s="267">
        <v>0</v>
      </c>
      <c r="E62" s="276">
        <v>4</v>
      </c>
    </row>
    <row r="63" spans="1:5" ht="18" customHeight="1" outlineLevel="1">
      <c r="A63" s="237" t="s">
        <v>114</v>
      </c>
      <c r="B63" s="346">
        <f>SUM(C63:E63)</f>
        <v>454</v>
      </c>
      <c r="C63" s="382">
        <v>452</v>
      </c>
      <c r="D63" s="383">
        <v>0</v>
      </c>
      <c r="E63" s="384">
        <v>2</v>
      </c>
    </row>
    <row r="64" spans="1:5" s="249" customFormat="1" ht="18" hidden="1" customHeight="1" outlineLevel="2">
      <c r="A64" s="277">
        <v>44104</v>
      </c>
      <c r="B64" s="278">
        <f>SUM(C64:E64)</f>
        <v>67415</v>
      </c>
      <c r="C64" s="279">
        <v>62061</v>
      </c>
      <c r="D64" s="280">
        <v>8</v>
      </c>
      <c r="E64" s="281">
        <v>5346</v>
      </c>
    </row>
    <row r="65" spans="1:5" ht="18" hidden="1" customHeight="1" outlineLevel="2">
      <c r="A65" s="113">
        <v>44196</v>
      </c>
      <c r="B65" s="125">
        <v>73610</v>
      </c>
      <c r="C65" s="126">
        <v>68193</v>
      </c>
      <c r="D65" s="128">
        <v>6</v>
      </c>
      <c r="E65" s="127">
        <v>5411</v>
      </c>
    </row>
    <row r="66" spans="1:5" s="249" customFormat="1" ht="18" hidden="1" customHeight="1" outlineLevel="2">
      <c r="A66" s="264">
        <v>44286</v>
      </c>
      <c r="B66" s="265">
        <v>87321</v>
      </c>
      <c r="C66" s="266">
        <v>80550</v>
      </c>
      <c r="D66" s="267">
        <v>84</v>
      </c>
      <c r="E66" s="268">
        <v>6687</v>
      </c>
    </row>
    <row r="67" spans="1:5" s="249" customFormat="1" ht="18" hidden="1" customHeight="1" outlineLevel="2">
      <c r="A67" s="264">
        <v>44377</v>
      </c>
      <c r="B67" s="265">
        <v>89763</v>
      </c>
      <c r="C67" s="266">
        <v>82921</v>
      </c>
      <c r="D67" s="267">
        <v>84</v>
      </c>
      <c r="E67" s="268">
        <v>6758</v>
      </c>
    </row>
    <row r="68" spans="1:5" s="249" customFormat="1" ht="18" hidden="1" customHeight="1" outlineLevel="2">
      <c r="A68" s="264">
        <v>44469</v>
      </c>
      <c r="B68" s="265">
        <v>90798</v>
      </c>
      <c r="C68" s="266">
        <v>83946</v>
      </c>
      <c r="D68" s="267">
        <v>84</v>
      </c>
      <c r="E68" s="268">
        <v>6768</v>
      </c>
    </row>
    <row r="69" spans="1:5" ht="18" hidden="1" customHeight="1" outlineLevel="2">
      <c r="A69" s="113">
        <v>44561</v>
      </c>
      <c r="B69" s="125">
        <v>92905</v>
      </c>
      <c r="C69" s="126">
        <v>86096</v>
      </c>
      <c r="D69" s="128">
        <v>86</v>
      </c>
      <c r="E69" s="127">
        <v>6723</v>
      </c>
    </row>
    <row r="70" spans="1:5" s="249" customFormat="1" ht="18" hidden="1" customHeight="1" outlineLevel="2">
      <c r="A70" s="264">
        <v>44834</v>
      </c>
      <c r="B70" s="265">
        <v>93484</v>
      </c>
      <c r="C70" s="266">
        <v>86709</v>
      </c>
      <c r="D70" s="267">
        <v>84</v>
      </c>
      <c r="E70" s="268">
        <v>6691</v>
      </c>
    </row>
    <row r="71" spans="1:5" s="285" customFormat="1" ht="18" hidden="1" customHeight="1" outlineLevel="2">
      <c r="A71" s="211">
        <v>44926</v>
      </c>
      <c r="B71" s="125">
        <v>93458</v>
      </c>
      <c r="C71" s="282">
        <v>86698</v>
      </c>
      <c r="D71" s="283">
        <v>84</v>
      </c>
      <c r="E71" s="284">
        <v>6676</v>
      </c>
    </row>
    <row r="72" spans="1:5" s="249" customFormat="1" ht="18" hidden="1" customHeight="1" outlineLevel="2">
      <c r="A72" s="264">
        <v>45016</v>
      </c>
      <c r="B72" s="265">
        <v>93533</v>
      </c>
      <c r="C72" s="266">
        <v>86786</v>
      </c>
      <c r="D72" s="267">
        <v>84</v>
      </c>
      <c r="E72" s="268">
        <v>6663</v>
      </c>
    </row>
    <row r="73" spans="1:5" s="249" customFormat="1" ht="18" hidden="1" customHeight="1" outlineLevel="2">
      <c r="A73" s="264">
        <v>45107</v>
      </c>
      <c r="B73" s="265">
        <v>93657</v>
      </c>
      <c r="C73" s="266">
        <v>86929</v>
      </c>
      <c r="D73" s="267">
        <v>84</v>
      </c>
      <c r="E73" s="268">
        <v>6644</v>
      </c>
    </row>
    <row r="74" spans="1:5" s="249" customFormat="1" ht="18" hidden="1" customHeight="1" outlineLevel="2">
      <c r="A74" s="264">
        <v>45199</v>
      </c>
      <c r="B74" s="265">
        <v>94043</v>
      </c>
      <c r="C74" s="266">
        <v>87316</v>
      </c>
      <c r="D74" s="267">
        <v>84</v>
      </c>
      <c r="E74" s="268">
        <v>6643</v>
      </c>
    </row>
    <row r="75" spans="1:5" s="206" customFormat="1" ht="18" hidden="1" customHeight="1" outlineLevel="2">
      <c r="A75" s="211" t="s">
        <v>95</v>
      </c>
      <c r="B75" s="125">
        <v>93876</v>
      </c>
      <c r="C75" s="126">
        <v>87215</v>
      </c>
      <c r="D75" s="128">
        <v>84</v>
      </c>
      <c r="E75" s="127">
        <v>6577</v>
      </c>
    </row>
    <row r="76" spans="1:5" s="249" customFormat="1" ht="18" hidden="1" customHeight="1" outlineLevel="2">
      <c r="A76" s="264">
        <v>45382</v>
      </c>
      <c r="B76" s="265">
        <v>94234</v>
      </c>
      <c r="C76" s="266">
        <v>87609</v>
      </c>
      <c r="D76" s="267">
        <v>84</v>
      </c>
      <c r="E76" s="268">
        <v>6541</v>
      </c>
    </row>
    <row r="77" spans="1:5" s="285" customFormat="1" ht="18" customHeight="1" outlineLevel="1" collapsed="1">
      <c r="A77" s="211">
        <v>45473</v>
      </c>
      <c r="B77" s="125">
        <v>94648</v>
      </c>
      <c r="C77" s="282">
        <v>88025</v>
      </c>
      <c r="D77" s="283">
        <v>85</v>
      </c>
      <c r="E77" s="284">
        <v>6538</v>
      </c>
    </row>
    <row r="78" spans="1:5" s="249" customFormat="1" ht="18" hidden="1" customHeight="1" outlineLevel="2">
      <c r="A78" s="264">
        <v>45565</v>
      </c>
      <c r="B78" s="265">
        <v>96038</v>
      </c>
      <c r="C78" s="266">
        <v>89344</v>
      </c>
      <c r="D78" s="267">
        <v>85</v>
      </c>
      <c r="E78" s="268">
        <v>6609</v>
      </c>
    </row>
    <row r="79" spans="1:5" s="249" customFormat="1" ht="18" customHeight="1" outlineLevel="1" collapsed="1">
      <c r="A79" s="264">
        <v>45657</v>
      </c>
      <c r="B79" s="265">
        <v>96280</v>
      </c>
      <c r="C79" s="266">
        <v>89604</v>
      </c>
      <c r="D79" s="267">
        <v>85</v>
      </c>
      <c r="E79" s="268">
        <v>6591</v>
      </c>
    </row>
    <row r="80" spans="1:5" s="249" customFormat="1" ht="18" customHeight="1" outlineLevel="1">
      <c r="A80" s="264">
        <v>45747</v>
      </c>
      <c r="B80" s="265">
        <v>96956</v>
      </c>
      <c r="C80" s="266">
        <v>90273</v>
      </c>
      <c r="D80" s="267">
        <v>85</v>
      </c>
      <c r="E80" s="268">
        <v>6598</v>
      </c>
    </row>
    <row r="81" spans="1:7" ht="18" customHeight="1" outlineLevel="1" thickBot="1">
      <c r="A81" s="209">
        <v>45838</v>
      </c>
      <c r="B81" s="171">
        <f>SUM(C81:E81)</f>
        <v>97410</v>
      </c>
      <c r="C81" s="385">
        <v>90725</v>
      </c>
      <c r="D81" s="386">
        <v>85</v>
      </c>
      <c r="E81" s="387">
        <v>6600</v>
      </c>
      <c r="F81" s="233">
        <f>B81/B80-1</f>
        <v>4.6825364082676568E-3</v>
      </c>
      <c r="G81" s="233">
        <f>B81/B77-1</f>
        <v>2.918181049784474E-2</v>
      </c>
    </row>
    <row r="82" spans="1:7" ht="46.2" customHeight="1" outlineLevel="1">
      <c r="A82" s="466" t="s">
        <v>124</v>
      </c>
      <c r="B82" s="466"/>
      <c r="C82" s="466"/>
      <c r="D82" s="466"/>
      <c r="E82" s="466"/>
      <c r="F82" s="292">
        <f>B81-B80</f>
        <v>454</v>
      </c>
      <c r="G82" s="231">
        <f>B81-B77</f>
        <v>2762</v>
      </c>
    </row>
    <row r="83" spans="1:7" s="486" customFormat="1"/>
    <row r="84" spans="1:7" s="484" customFormat="1" ht="27" customHeight="1" thickBot="1">
      <c r="A84" s="484" t="s">
        <v>51</v>
      </c>
    </row>
    <row r="85" spans="1:7" ht="56.25" customHeight="1" outlineLevel="1" thickBot="1">
      <c r="A85" s="63" t="s">
        <v>39</v>
      </c>
      <c r="B85" s="63" t="s">
        <v>42</v>
      </c>
      <c r="C85" s="55" t="s">
        <v>43</v>
      </c>
      <c r="D85" s="58" t="s">
        <v>44</v>
      </c>
    </row>
    <row r="86" spans="1:7" s="249" customFormat="1" ht="18" hidden="1" customHeight="1" outlineLevel="2">
      <c r="A86" s="259" t="s">
        <v>41</v>
      </c>
      <c r="B86" s="286" t="s">
        <v>70</v>
      </c>
      <c r="C86" s="287" t="s">
        <v>70</v>
      </c>
      <c r="D86" s="288">
        <v>2989</v>
      </c>
    </row>
    <row r="87" spans="1:7" ht="18" hidden="1" customHeight="1" outlineLevel="2">
      <c r="A87" s="113" t="s">
        <v>50</v>
      </c>
      <c r="B87" s="114" t="s">
        <v>70</v>
      </c>
      <c r="C87" s="115" t="s">
        <v>70</v>
      </c>
      <c r="D87" s="116">
        <v>3098</v>
      </c>
    </row>
    <row r="88" spans="1:7" s="249" customFormat="1" ht="18" hidden="1" customHeight="1" outlineLevel="2">
      <c r="A88" s="264" t="s">
        <v>67</v>
      </c>
      <c r="B88" s="289" t="s">
        <v>70</v>
      </c>
      <c r="C88" s="290" t="s">
        <v>70</v>
      </c>
      <c r="D88" s="291">
        <v>2993</v>
      </c>
    </row>
    <row r="89" spans="1:7" s="249" customFormat="1" ht="18" hidden="1" customHeight="1" outlineLevel="2">
      <c r="A89" s="264" t="s">
        <v>75</v>
      </c>
      <c r="B89" s="289" t="s">
        <v>70</v>
      </c>
      <c r="C89" s="290" t="s">
        <v>70</v>
      </c>
      <c r="D89" s="291">
        <v>1689</v>
      </c>
    </row>
    <row r="90" spans="1:7" s="249" customFormat="1" ht="18" hidden="1" customHeight="1" outlineLevel="2" collapsed="1">
      <c r="A90" s="264" t="s">
        <v>77</v>
      </c>
      <c r="B90" s="289" t="s">
        <v>70</v>
      </c>
      <c r="C90" s="290" t="s">
        <v>70</v>
      </c>
      <c r="D90" s="291">
        <v>310</v>
      </c>
    </row>
    <row r="91" spans="1:7" ht="18" hidden="1" customHeight="1" outlineLevel="2">
      <c r="A91" s="113" t="s">
        <v>81</v>
      </c>
      <c r="B91" s="114" t="s">
        <v>70</v>
      </c>
      <c r="C91" s="115" t="s">
        <v>70</v>
      </c>
      <c r="D91" s="116">
        <v>2725</v>
      </c>
    </row>
    <row r="92" spans="1:7" s="249" customFormat="1" ht="18" hidden="1" customHeight="1" outlineLevel="2">
      <c r="A92" s="264" t="s">
        <v>90</v>
      </c>
      <c r="B92" s="289" t="s">
        <v>70</v>
      </c>
      <c r="C92" s="290" t="s">
        <v>70</v>
      </c>
      <c r="D92" s="291">
        <v>91</v>
      </c>
    </row>
    <row r="93" spans="1:7" ht="18" hidden="1" customHeight="1" outlineLevel="2">
      <c r="A93" s="113" t="s">
        <v>82</v>
      </c>
      <c r="B93" s="114" t="s">
        <v>70</v>
      </c>
      <c r="C93" s="115" t="s">
        <v>70</v>
      </c>
      <c r="D93" s="116">
        <v>127</v>
      </c>
    </row>
    <row r="94" spans="1:7" s="249" customFormat="1" ht="18" hidden="1" customHeight="1" outlineLevel="2">
      <c r="A94" s="264" t="s">
        <v>86</v>
      </c>
      <c r="B94" s="289" t="s">
        <v>70</v>
      </c>
      <c r="C94" s="290" t="s">
        <v>70</v>
      </c>
      <c r="D94" s="291">
        <v>210</v>
      </c>
    </row>
    <row r="95" spans="1:7" s="249" customFormat="1" ht="18" hidden="1" customHeight="1" outlineLevel="2">
      <c r="A95" s="264" t="s">
        <v>87</v>
      </c>
      <c r="B95" s="289" t="s">
        <v>70</v>
      </c>
      <c r="C95" s="290" t="s">
        <v>70</v>
      </c>
      <c r="D95" s="291">
        <v>296</v>
      </c>
    </row>
    <row r="96" spans="1:7" s="249" customFormat="1" ht="18" hidden="1" customHeight="1" outlineLevel="2">
      <c r="A96" s="264" t="s">
        <v>89</v>
      </c>
      <c r="B96" s="289" t="s">
        <v>70</v>
      </c>
      <c r="C96" s="290" t="s">
        <v>70</v>
      </c>
      <c r="D96" s="291">
        <v>481</v>
      </c>
    </row>
    <row r="97" spans="1:6" s="206" customFormat="1" ht="18" hidden="1" customHeight="1" outlineLevel="2">
      <c r="A97" s="211" t="s">
        <v>94</v>
      </c>
      <c r="B97" s="114" t="s">
        <v>70</v>
      </c>
      <c r="C97" s="115" t="s">
        <v>70</v>
      </c>
      <c r="D97" s="116">
        <v>397</v>
      </c>
    </row>
    <row r="98" spans="1:6" s="249" customFormat="1" ht="18" hidden="1" customHeight="1" outlineLevel="2">
      <c r="A98" s="264" t="s">
        <v>96</v>
      </c>
      <c r="B98" s="289" t="s">
        <v>70</v>
      </c>
      <c r="C98" s="290" t="s">
        <v>70</v>
      </c>
      <c r="D98" s="291">
        <v>527</v>
      </c>
      <c r="E98" s="292"/>
      <c r="F98" s="293"/>
    </row>
    <row r="99" spans="1:6" s="285" customFormat="1" ht="18" customHeight="1" outlineLevel="1" collapsed="1">
      <c r="A99" s="211" t="s">
        <v>97</v>
      </c>
      <c r="B99" s="114" t="s">
        <v>70</v>
      </c>
      <c r="C99" s="115" t="s">
        <v>70</v>
      </c>
      <c r="D99" s="116">
        <v>529</v>
      </c>
      <c r="E99" s="405"/>
      <c r="F99" s="148"/>
    </row>
    <row r="100" spans="1:6" s="249" customFormat="1" ht="18" customHeight="1" outlineLevel="2">
      <c r="A100" s="264" t="s">
        <v>98</v>
      </c>
      <c r="B100" s="289" t="s">
        <v>70</v>
      </c>
      <c r="C100" s="290" t="s">
        <v>70</v>
      </c>
      <c r="D100" s="291">
        <v>1002</v>
      </c>
      <c r="E100" s="292"/>
      <c r="F100" s="293"/>
    </row>
    <row r="101" spans="1:6" s="249" customFormat="1" ht="18" customHeight="1" outlineLevel="2" collapsed="1">
      <c r="A101" s="264" t="s">
        <v>103</v>
      </c>
      <c r="B101" s="289" t="s">
        <v>70</v>
      </c>
      <c r="C101" s="290" t="s">
        <v>70</v>
      </c>
      <c r="D101" s="291">
        <v>981</v>
      </c>
      <c r="E101" s="292"/>
      <c r="F101" s="293"/>
    </row>
    <row r="102" spans="1:6" s="249" customFormat="1" ht="18" customHeight="1" outlineLevel="1">
      <c r="A102" s="264" t="s">
        <v>108</v>
      </c>
      <c r="B102" s="289" t="s">
        <v>70</v>
      </c>
      <c r="C102" s="290" t="s">
        <v>70</v>
      </c>
      <c r="D102" s="291">
        <v>732</v>
      </c>
      <c r="E102" s="292"/>
      <c r="F102" s="293"/>
    </row>
    <row r="103" spans="1:6" ht="18" customHeight="1" outlineLevel="1">
      <c r="A103" s="227" t="s">
        <v>114</v>
      </c>
      <c r="B103" s="172" t="s">
        <v>70</v>
      </c>
      <c r="C103" s="173" t="s">
        <v>70</v>
      </c>
      <c r="D103" s="388">
        <v>507</v>
      </c>
      <c r="E103" s="231"/>
      <c r="F103" s="148"/>
    </row>
    <row r="104" spans="1:6" s="249" customFormat="1" ht="18" hidden="1" customHeight="1" outlineLevel="2">
      <c r="A104" s="294">
        <v>44104</v>
      </c>
      <c r="B104" s="295">
        <f>SUM(C104:D104)</f>
        <v>61740</v>
      </c>
      <c r="C104" s="296">
        <v>715</v>
      </c>
      <c r="D104" s="297">
        <v>61025</v>
      </c>
    </row>
    <row r="105" spans="1:6" ht="18" hidden="1" customHeight="1" outlineLevel="2">
      <c r="A105" s="113">
        <v>44196</v>
      </c>
      <c r="B105" s="125">
        <v>67809</v>
      </c>
      <c r="C105" s="129">
        <v>751</v>
      </c>
      <c r="D105" s="130">
        <v>67058</v>
      </c>
    </row>
    <row r="106" spans="1:6" s="249" customFormat="1" ht="18" hidden="1" customHeight="1" outlineLevel="2">
      <c r="A106" s="264">
        <v>44286</v>
      </c>
      <c r="B106" s="265">
        <v>81417</v>
      </c>
      <c r="C106" s="298">
        <v>2059</v>
      </c>
      <c r="D106" s="299">
        <v>79358</v>
      </c>
    </row>
    <row r="107" spans="1:6" s="249" customFormat="1" ht="18" hidden="1" customHeight="1" outlineLevel="2">
      <c r="A107" s="264">
        <v>44377</v>
      </c>
      <c r="B107" s="265">
        <v>83709</v>
      </c>
      <c r="C107" s="298">
        <v>2098</v>
      </c>
      <c r="D107" s="299">
        <v>81611</v>
      </c>
    </row>
    <row r="108" spans="1:6" s="249" customFormat="1" ht="18" hidden="1" customHeight="1" outlineLevel="2">
      <c r="A108" s="264">
        <v>44469</v>
      </c>
      <c r="B108" s="265">
        <v>83461</v>
      </c>
      <c r="C108" s="298">
        <v>2038</v>
      </c>
      <c r="D108" s="299">
        <v>81423</v>
      </c>
    </row>
    <row r="109" spans="1:6" ht="18" hidden="1" customHeight="1" outlineLevel="2">
      <c r="A109" s="113">
        <v>44561</v>
      </c>
      <c r="B109" s="125">
        <v>85510</v>
      </c>
      <c r="C109" s="129">
        <v>2025</v>
      </c>
      <c r="D109" s="130">
        <v>83485</v>
      </c>
    </row>
    <row r="110" spans="1:6" s="249" customFormat="1" ht="18" hidden="1" customHeight="1" outlineLevel="2">
      <c r="A110" s="264">
        <v>44834</v>
      </c>
      <c r="B110" s="265">
        <v>86076</v>
      </c>
      <c r="C110" s="298">
        <v>2015</v>
      </c>
      <c r="D110" s="299">
        <v>84061</v>
      </c>
    </row>
    <row r="111" spans="1:6" ht="18" hidden="1" customHeight="1" outlineLevel="2">
      <c r="A111" s="113">
        <v>44926</v>
      </c>
      <c r="B111" s="125">
        <v>86118</v>
      </c>
      <c r="C111" s="129">
        <v>1997</v>
      </c>
      <c r="D111" s="130">
        <v>84121</v>
      </c>
    </row>
    <row r="112" spans="1:6" s="249" customFormat="1" ht="18" hidden="1" customHeight="1" outlineLevel="2">
      <c r="A112" s="264">
        <v>45016</v>
      </c>
      <c r="B112" s="265">
        <v>86197</v>
      </c>
      <c r="C112" s="298">
        <v>1999</v>
      </c>
      <c r="D112" s="299">
        <v>84198</v>
      </c>
    </row>
    <row r="113" spans="1:12" s="249" customFormat="1" ht="18" hidden="1" customHeight="1" outlineLevel="2">
      <c r="A113" s="264">
        <v>45107</v>
      </c>
      <c r="B113" s="265">
        <v>86271</v>
      </c>
      <c r="C113" s="298">
        <v>1989</v>
      </c>
      <c r="D113" s="299">
        <v>84282</v>
      </c>
    </row>
    <row r="114" spans="1:12" s="249" customFormat="1" ht="18" hidden="1" customHeight="1" outlineLevel="2">
      <c r="A114" s="264">
        <v>45199</v>
      </c>
      <c r="B114" s="265">
        <v>86611</v>
      </c>
      <c r="C114" s="298">
        <v>1968</v>
      </c>
      <c r="D114" s="299">
        <v>84643</v>
      </c>
    </row>
    <row r="115" spans="1:12" s="206" customFormat="1" ht="18" hidden="1" customHeight="1" outlineLevel="2">
      <c r="A115" s="211" t="s">
        <v>95</v>
      </c>
      <c r="B115" s="125">
        <v>86427</v>
      </c>
      <c r="C115" s="129">
        <v>1917</v>
      </c>
      <c r="D115" s="130">
        <v>84510</v>
      </c>
      <c r="E115" s="231"/>
      <c r="K115" s="231"/>
      <c r="L115" s="148"/>
    </row>
    <row r="116" spans="1:12" s="249" customFormat="1" ht="18" hidden="1" customHeight="1" outlineLevel="2">
      <c r="A116" s="264">
        <v>45382</v>
      </c>
      <c r="B116" s="265">
        <v>86759</v>
      </c>
      <c r="C116" s="298">
        <v>1871</v>
      </c>
      <c r="D116" s="299">
        <v>84888</v>
      </c>
      <c r="E116" s="293"/>
      <c r="K116" s="292"/>
      <c r="L116" s="293"/>
    </row>
    <row r="117" spans="1:12" s="285" customFormat="1" ht="18" customHeight="1" outlineLevel="1" collapsed="1">
      <c r="A117" s="211">
        <v>45473</v>
      </c>
      <c r="B117" s="125">
        <v>87156</v>
      </c>
      <c r="C117" s="129">
        <v>1868</v>
      </c>
      <c r="D117" s="130">
        <v>85288</v>
      </c>
      <c r="E117" s="405"/>
      <c r="F117" s="148"/>
      <c r="K117" s="405"/>
      <c r="L117" s="148"/>
    </row>
    <row r="118" spans="1:12" s="249" customFormat="1" ht="18" hidden="1" customHeight="1" outlineLevel="2">
      <c r="A118" s="264">
        <v>45565</v>
      </c>
      <c r="B118" s="265">
        <v>88439</v>
      </c>
      <c r="C118" s="298">
        <v>1872</v>
      </c>
      <c r="D118" s="299">
        <v>86567</v>
      </c>
      <c r="E118" s="292"/>
      <c r="F118" s="347"/>
      <c r="K118" s="292"/>
      <c r="L118" s="293"/>
    </row>
    <row r="119" spans="1:12" s="249" customFormat="1" ht="18" customHeight="1" outlineLevel="1" collapsed="1">
      <c r="A119" s="264">
        <v>45657</v>
      </c>
      <c r="B119" s="265">
        <v>88821</v>
      </c>
      <c r="C119" s="298">
        <v>1861</v>
      </c>
      <c r="D119" s="299">
        <v>86960</v>
      </c>
      <c r="E119" s="292"/>
      <c r="F119" s="347"/>
      <c r="K119" s="292"/>
      <c r="L119" s="293"/>
    </row>
    <row r="120" spans="1:12" s="249" customFormat="1" ht="18" customHeight="1" outlineLevel="1">
      <c r="A120" s="264">
        <v>45747</v>
      </c>
      <c r="B120" s="265">
        <v>89377</v>
      </c>
      <c r="C120" s="298">
        <v>1906</v>
      </c>
      <c r="D120" s="299">
        <v>87471</v>
      </c>
      <c r="E120" s="292"/>
      <c r="F120" s="293"/>
      <c r="K120" s="292"/>
      <c r="L120" s="293"/>
    </row>
    <row r="121" spans="1:12" ht="18" customHeight="1" outlineLevel="1" thickBot="1">
      <c r="A121" s="209">
        <v>45838</v>
      </c>
      <c r="B121" s="171">
        <f>SUM(C121:D121)</f>
        <v>89774</v>
      </c>
      <c r="C121" s="389">
        <v>1905</v>
      </c>
      <c r="D121" s="390">
        <v>87869</v>
      </c>
      <c r="E121" s="233">
        <f>B121/B120-1</f>
        <v>4.441858643722707E-3</v>
      </c>
      <c r="F121" s="233">
        <f>B121/B116-1</f>
        <v>3.4751437891169745E-2</v>
      </c>
      <c r="K121" s="147"/>
      <c r="L121" s="148"/>
    </row>
    <row r="122" spans="1:12" ht="52.8" customHeight="1" outlineLevel="1">
      <c r="A122" s="466" t="s">
        <v>125</v>
      </c>
      <c r="B122" s="466"/>
      <c r="C122" s="466"/>
      <c r="D122" s="466"/>
      <c r="E122" s="292">
        <f>B121-B120</f>
        <v>397</v>
      </c>
      <c r="F122" s="231">
        <f>B121-B117</f>
        <v>2618</v>
      </c>
    </row>
    <row r="123" spans="1:12" s="492" customFormat="1" ht="12.75" customHeight="1"/>
    <row r="124" spans="1:12" s="490" customFormat="1" ht="27" customHeight="1" thickBot="1">
      <c r="A124" s="490" t="s">
        <v>52</v>
      </c>
    </row>
    <row r="125" spans="1:12" ht="61.5" customHeight="1" outlineLevel="1" thickBot="1">
      <c r="A125" s="53" t="s">
        <v>45</v>
      </c>
      <c r="B125" s="64" t="s">
        <v>76</v>
      </c>
      <c r="C125" s="66" t="s">
        <v>29</v>
      </c>
      <c r="D125" s="67" t="s">
        <v>30</v>
      </c>
      <c r="E125" s="54" t="s">
        <v>31</v>
      </c>
      <c r="F125" s="55" t="s">
        <v>32</v>
      </c>
      <c r="G125" s="55" t="s">
        <v>33</v>
      </c>
      <c r="H125" s="56" t="s">
        <v>34</v>
      </c>
      <c r="I125" s="57" t="s">
        <v>35</v>
      </c>
      <c r="J125" s="55" t="s">
        <v>36</v>
      </c>
      <c r="K125" s="55" t="s">
        <v>37</v>
      </c>
      <c r="L125" s="58" t="s">
        <v>38</v>
      </c>
    </row>
    <row r="126" spans="1:12" s="249" customFormat="1" ht="18" hidden="1" customHeight="1" outlineLevel="2">
      <c r="A126" s="300" t="s">
        <v>41</v>
      </c>
      <c r="B126" s="301">
        <f>SUM(C126:D126)</f>
        <v>91.384059030000003</v>
      </c>
      <c r="C126" s="302">
        <f>SUM(E126:H126)</f>
        <v>42.272307600000005</v>
      </c>
      <c r="D126" s="303">
        <f>SUM(I126:L126)</f>
        <v>49.111751430000005</v>
      </c>
      <c r="E126" s="304">
        <v>1.79297671</v>
      </c>
      <c r="F126" s="305">
        <v>31.336135780000003</v>
      </c>
      <c r="G126" s="305">
        <v>8.2319490900000005</v>
      </c>
      <c r="H126" s="306">
        <v>0.91124601999999988</v>
      </c>
      <c r="I126" s="307">
        <v>2.1734611400000001</v>
      </c>
      <c r="J126" s="305">
        <v>38.326615880000006</v>
      </c>
      <c r="K126" s="305">
        <v>6.6433100899999999</v>
      </c>
      <c r="L126" s="308">
        <v>1.9683643200000001</v>
      </c>
    </row>
    <row r="127" spans="1:12" ht="18" hidden="1" customHeight="1" outlineLevel="2">
      <c r="A127" s="75" t="s">
        <v>50</v>
      </c>
      <c r="B127" s="93">
        <f t="shared" ref="B127" si="0">SUM(C127:D127)</f>
        <v>122.74614704</v>
      </c>
      <c r="C127" s="108">
        <f t="shared" ref="C127" si="1">SUM(E127:H127)</f>
        <v>54.557447719999999</v>
      </c>
      <c r="D127" s="109">
        <f t="shared" ref="D127" si="2">SUM(I127:L127)</f>
        <v>68.188699319999998</v>
      </c>
      <c r="E127" s="101">
        <v>2.1926178799999998</v>
      </c>
      <c r="F127" s="102">
        <v>40.464185659999998</v>
      </c>
      <c r="G127" s="102">
        <v>10.6423915</v>
      </c>
      <c r="H127" s="106">
        <v>1.2582526800000002</v>
      </c>
      <c r="I127" s="107">
        <v>2.6358069799999999</v>
      </c>
      <c r="J127" s="102">
        <v>53.362579479999994</v>
      </c>
      <c r="K127" s="102">
        <v>9.3481533100000007</v>
      </c>
      <c r="L127" s="103">
        <v>2.8421595499999999</v>
      </c>
    </row>
    <row r="128" spans="1:12" s="249" customFormat="1" ht="18" hidden="1" customHeight="1" outlineLevel="2">
      <c r="A128" s="309" t="s">
        <v>67</v>
      </c>
      <c r="B128" s="310">
        <f t="shared" ref="B128" si="3">SUM(C128:D128)</f>
        <v>48.168103609999996</v>
      </c>
      <c r="C128" s="311">
        <f t="shared" ref="C128" si="4">SUM(E128:H128)</f>
        <v>20.629035319999996</v>
      </c>
      <c r="D128" s="312">
        <f t="shared" ref="D128" si="5">SUM(I128:L128)</f>
        <v>27.539068289999999</v>
      </c>
      <c r="E128" s="313">
        <v>0.55063768000000002</v>
      </c>
      <c r="F128" s="314">
        <v>14.007345739999998</v>
      </c>
      <c r="G128" s="314">
        <v>5.3987175799999996</v>
      </c>
      <c r="H128" s="315">
        <v>0.67233432000000004</v>
      </c>
      <c r="I128" s="316">
        <v>0.72465609000000009</v>
      </c>
      <c r="J128" s="314">
        <v>22.121923809999998</v>
      </c>
      <c r="K128" s="314">
        <v>3.6937208500000001</v>
      </c>
      <c r="L128" s="317">
        <v>0.99876754000000012</v>
      </c>
    </row>
    <row r="129" spans="1:14" s="249" customFormat="1" ht="18" hidden="1" customHeight="1" outlineLevel="2">
      <c r="A129" s="309" t="s">
        <v>75</v>
      </c>
      <c r="B129" s="310">
        <v>75.543347799999992</v>
      </c>
      <c r="C129" s="311">
        <v>31.616946849999998</v>
      </c>
      <c r="D129" s="312">
        <v>43.926400950000001</v>
      </c>
      <c r="E129" s="313">
        <v>0.73904122999999999</v>
      </c>
      <c r="F129" s="314">
        <v>21.986675709999997</v>
      </c>
      <c r="G129" s="314">
        <v>7.4999279899999989</v>
      </c>
      <c r="H129" s="315">
        <v>1.3913019199999999</v>
      </c>
      <c r="I129" s="316">
        <v>1.0500311500000001</v>
      </c>
      <c r="J129" s="314">
        <v>34.822737219999993</v>
      </c>
      <c r="K129" s="314">
        <v>6.1702201899999993</v>
      </c>
      <c r="L129" s="317">
        <v>1.8834123900000002</v>
      </c>
    </row>
    <row r="130" spans="1:14" s="249" customFormat="1" ht="18" hidden="1" customHeight="1" outlineLevel="2">
      <c r="A130" s="309" t="s">
        <v>77</v>
      </c>
      <c r="B130" s="310">
        <v>101.17895799999999</v>
      </c>
      <c r="C130" s="311">
        <v>41.93637871</v>
      </c>
      <c r="D130" s="312">
        <v>59.242579289999995</v>
      </c>
      <c r="E130" s="313">
        <v>0.81057839999999992</v>
      </c>
      <c r="F130" s="314">
        <v>28.51836729</v>
      </c>
      <c r="G130" s="314">
        <v>8.5122970200000001</v>
      </c>
      <c r="H130" s="315">
        <v>4.0951359999999992</v>
      </c>
      <c r="I130" s="316">
        <v>1.1665742100000001</v>
      </c>
      <c r="J130" s="314">
        <v>46.367900399999996</v>
      </c>
      <c r="K130" s="314">
        <v>9.2151205400000009</v>
      </c>
      <c r="L130" s="317">
        <v>2.4929841400000003</v>
      </c>
    </row>
    <row r="131" spans="1:14" ht="18" hidden="1" customHeight="1" outlineLevel="2">
      <c r="A131" s="75" t="s">
        <v>81</v>
      </c>
      <c r="B131" s="93">
        <v>134.27626731000004</v>
      </c>
      <c r="C131" s="108">
        <v>55.380193730000016</v>
      </c>
      <c r="D131" s="109">
        <v>78.896073580000007</v>
      </c>
      <c r="E131" s="101">
        <v>1.0466004</v>
      </c>
      <c r="F131" s="102">
        <v>37.754061080000007</v>
      </c>
      <c r="G131" s="102">
        <v>11.283092180000001</v>
      </c>
      <c r="H131" s="106">
        <v>5.2964400700000001</v>
      </c>
      <c r="I131" s="107">
        <v>1.4676798299999998</v>
      </c>
      <c r="J131" s="102">
        <v>61.991376600000002</v>
      </c>
      <c r="K131" s="102">
        <v>11.827170260000001</v>
      </c>
      <c r="L131" s="103">
        <v>3.60984689</v>
      </c>
    </row>
    <row r="132" spans="1:14" s="249" customFormat="1" ht="18" hidden="1" customHeight="1" outlineLevel="2">
      <c r="A132" s="309" t="s">
        <v>90</v>
      </c>
      <c r="B132" s="310">
        <f>SUM(C132:D132)</f>
        <v>74.167336060000011</v>
      </c>
      <c r="C132" s="311">
        <f>SUM(E132:H132)</f>
        <v>30.875764250000003</v>
      </c>
      <c r="D132" s="312">
        <f>SUM(I132:L132)</f>
        <v>43.291571810000008</v>
      </c>
      <c r="E132" s="313">
        <v>0.33822677000000001</v>
      </c>
      <c r="F132" s="314">
        <v>24.180339850000003</v>
      </c>
      <c r="G132" s="314">
        <v>4.7838266699999998</v>
      </c>
      <c r="H132" s="315">
        <v>1.5733709600000001</v>
      </c>
      <c r="I132" s="316">
        <v>0.4810107099999999</v>
      </c>
      <c r="J132" s="314">
        <v>34.992253640000008</v>
      </c>
      <c r="K132" s="314">
        <v>5.5736273700000005</v>
      </c>
      <c r="L132" s="317">
        <v>2.2446800899999997</v>
      </c>
    </row>
    <row r="133" spans="1:14" ht="18" hidden="1" customHeight="1" outlineLevel="2">
      <c r="A133" s="75" t="s">
        <v>82</v>
      </c>
      <c r="B133" s="93">
        <v>93.409556919999986</v>
      </c>
      <c r="C133" s="108">
        <v>38.19413818999999</v>
      </c>
      <c r="D133" s="109">
        <v>55.215418729999996</v>
      </c>
      <c r="E133" s="101">
        <v>0.36760233000000003</v>
      </c>
      <c r="F133" s="102">
        <v>28.872654879999995</v>
      </c>
      <c r="G133" s="102">
        <v>6.8747005899999989</v>
      </c>
      <c r="H133" s="106">
        <v>2.0791803900000003</v>
      </c>
      <c r="I133" s="107">
        <v>0.48262314999999995</v>
      </c>
      <c r="J133" s="102">
        <v>44.670900349999997</v>
      </c>
      <c r="K133" s="102">
        <v>7.516381560000001</v>
      </c>
      <c r="L133" s="103">
        <v>2.5455136700000001</v>
      </c>
    </row>
    <row r="134" spans="1:14" s="249" customFormat="1" ht="18" hidden="1" customHeight="1" outlineLevel="2">
      <c r="A134" s="309" t="s">
        <v>86</v>
      </c>
      <c r="B134" s="310">
        <v>30.116069959999997</v>
      </c>
      <c r="C134" s="311">
        <v>10.75837915</v>
      </c>
      <c r="D134" s="312">
        <v>19.357690809999998</v>
      </c>
      <c r="E134" s="313">
        <v>0.15600239000000002</v>
      </c>
      <c r="F134" s="314">
        <v>7.4617740999999986</v>
      </c>
      <c r="G134" s="314">
        <v>2.1886656300000005</v>
      </c>
      <c r="H134" s="315">
        <v>0.95193703000000018</v>
      </c>
      <c r="I134" s="316">
        <v>0.19768797999999999</v>
      </c>
      <c r="J134" s="314">
        <v>14.9751896</v>
      </c>
      <c r="K134" s="314">
        <v>3.1260050099999996</v>
      </c>
      <c r="L134" s="317">
        <v>1.0588082199999997</v>
      </c>
    </row>
    <row r="135" spans="1:14" s="249" customFormat="1" ht="18" hidden="1" customHeight="1" outlineLevel="2">
      <c r="A135" s="309" t="s">
        <v>87</v>
      </c>
      <c r="B135" s="310">
        <v>54.505608260000002</v>
      </c>
      <c r="C135" s="311">
        <v>20.18299549</v>
      </c>
      <c r="D135" s="312">
        <v>34.322612769999999</v>
      </c>
      <c r="E135" s="313">
        <v>0.27134809000000004</v>
      </c>
      <c r="F135" s="314">
        <v>14.709590440000001</v>
      </c>
      <c r="G135" s="314">
        <v>3.8604235599999996</v>
      </c>
      <c r="H135" s="315">
        <v>1.3416333999999999</v>
      </c>
      <c r="I135" s="316">
        <v>0.36612027000000008</v>
      </c>
      <c r="J135" s="314">
        <v>26.839129610000001</v>
      </c>
      <c r="K135" s="314">
        <v>5.29443573</v>
      </c>
      <c r="L135" s="317">
        <v>1.8229271599999999</v>
      </c>
    </row>
    <row r="136" spans="1:14" s="249" customFormat="1" ht="18" hidden="1" customHeight="1" outlineLevel="2">
      <c r="A136" s="309" t="s">
        <v>89</v>
      </c>
      <c r="B136" s="310">
        <v>81.489913630000004</v>
      </c>
      <c r="C136" s="311">
        <v>28.58174129</v>
      </c>
      <c r="D136" s="312">
        <v>52.90817234</v>
      </c>
      <c r="E136" s="313">
        <v>0.32332573000000003</v>
      </c>
      <c r="F136" s="314">
        <v>21.141552010000002</v>
      </c>
      <c r="G136" s="314">
        <v>5.1089340599999993</v>
      </c>
      <c r="H136" s="315">
        <v>2.0079294899999995</v>
      </c>
      <c r="I136" s="316">
        <v>0.48069870000000003</v>
      </c>
      <c r="J136" s="314">
        <v>41.295429630000001</v>
      </c>
      <c r="K136" s="314">
        <v>8.2996355699999995</v>
      </c>
      <c r="L136" s="317">
        <v>2.83240844</v>
      </c>
    </row>
    <row r="137" spans="1:14" s="206" customFormat="1" ht="18" hidden="1" customHeight="1" outlineLevel="2">
      <c r="A137" s="208" t="s">
        <v>94</v>
      </c>
      <c r="B137" s="93">
        <f>SUM(C137:D137)</f>
        <v>46.896866379999992</v>
      </c>
      <c r="C137" s="108">
        <f>SUM(E137:H137)</f>
        <v>17.453757109999998</v>
      </c>
      <c r="D137" s="109">
        <f>SUM(I137:L137)</f>
        <v>29.443109269999997</v>
      </c>
      <c r="E137" s="101">
        <v>0.33551727000000003</v>
      </c>
      <c r="F137" s="102">
        <v>12.921116169999999</v>
      </c>
      <c r="G137" s="102">
        <v>3.2857447199999998</v>
      </c>
      <c r="H137" s="106">
        <v>0.91137895000000002</v>
      </c>
      <c r="I137" s="107">
        <v>0.42363682999999996</v>
      </c>
      <c r="J137" s="102">
        <v>23.860254809999997</v>
      </c>
      <c r="K137" s="102">
        <v>4.2667312999999991</v>
      </c>
      <c r="L137" s="103">
        <v>0.89248632999999999</v>
      </c>
      <c r="M137" s="175"/>
    </row>
    <row r="138" spans="1:14" s="249" customFormat="1" ht="18" hidden="1" customHeight="1" outlineLevel="2">
      <c r="A138" s="309" t="s">
        <v>96</v>
      </c>
      <c r="B138" s="310">
        <v>48.347280459999993</v>
      </c>
      <c r="C138" s="311">
        <v>17.832620000000002</v>
      </c>
      <c r="D138" s="312">
        <v>30.514660459999995</v>
      </c>
      <c r="E138" s="313">
        <v>0.26089802000000001</v>
      </c>
      <c r="F138" s="314">
        <v>13.178991620000001</v>
      </c>
      <c r="G138" s="314">
        <v>3.5147518700000004</v>
      </c>
      <c r="H138" s="315">
        <v>0.87797848999999994</v>
      </c>
      <c r="I138" s="316">
        <v>0.38573740000000001</v>
      </c>
      <c r="J138" s="314">
        <v>24.160772509999997</v>
      </c>
      <c r="K138" s="314">
        <v>4.7029323499999993</v>
      </c>
      <c r="L138" s="317">
        <v>1.2652181999999998</v>
      </c>
      <c r="M138" s="318"/>
    </row>
    <row r="139" spans="1:14" s="285" customFormat="1" ht="18" customHeight="1" outlineLevel="1" collapsed="1">
      <c r="A139" s="208" t="s">
        <v>97</v>
      </c>
      <c r="B139" s="93">
        <v>54.565027119999996</v>
      </c>
      <c r="C139" s="108">
        <v>21.373263740000002</v>
      </c>
      <c r="D139" s="109">
        <v>33.191763379999998</v>
      </c>
      <c r="E139" s="406">
        <v>0.36121645000000002</v>
      </c>
      <c r="F139" s="407">
        <v>14.777654120000003</v>
      </c>
      <c r="G139" s="407">
        <v>4.9941404699999996</v>
      </c>
      <c r="H139" s="408">
        <v>1.2402526999999997</v>
      </c>
      <c r="I139" s="409">
        <v>0.51159549000000004</v>
      </c>
      <c r="J139" s="407">
        <v>25.372187959999998</v>
      </c>
      <c r="K139" s="407">
        <v>5.2938654199999995</v>
      </c>
      <c r="L139" s="410">
        <v>2.0141145100000002</v>
      </c>
      <c r="M139" s="175"/>
    </row>
    <row r="140" spans="1:14" s="249" customFormat="1" ht="18" hidden="1" customHeight="1" outlineLevel="2">
      <c r="A140" s="309" t="s">
        <v>98</v>
      </c>
      <c r="B140" s="310">
        <v>56.689480949999997</v>
      </c>
      <c r="C140" s="311">
        <v>21.70957336</v>
      </c>
      <c r="D140" s="312">
        <v>34.979907589999996</v>
      </c>
      <c r="E140" s="313">
        <v>0.52012586999999999</v>
      </c>
      <c r="F140" s="314">
        <v>15.961094490000002</v>
      </c>
      <c r="G140" s="314">
        <v>4.40046859</v>
      </c>
      <c r="H140" s="315">
        <v>0.82788441000000002</v>
      </c>
      <c r="I140" s="316">
        <v>0.55110875999999998</v>
      </c>
      <c r="J140" s="314">
        <v>27.692904210000002</v>
      </c>
      <c r="K140" s="314">
        <v>5.4912038700000005</v>
      </c>
      <c r="L140" s="317">
        <v>1.24469075</v>
      </c>
      <c r="M140" s="318"/>
    </row>
    <row r="141" spans="1:14" s="249" customFormat="1" ht="18" hidden="1" customHeight="1" outlineLevel="2">
      <c r="A141" s="309" t="s">
        <v>103</v>
      </c>
      <c r="B141" s="310">
        <v>57.912702890000006</v>
      </c>
      <c r="C141" s="311">
        <v>21.95441542</v>
      </c>
      <c r="D141" s="312">
        <v>35.958287470000002</v>
      </c>
      <c r="E141" s="313">
        <v>0.46563722999999996</v>
      </c>
      <c r="F141" s="314">
        <v>16.172296370000002</v>
      </c>
      <c r="G141" s="314">
        <v>4.2378763900000003</v>
      </c>
      <c r="H141" s="315">
        <v>1.0786054299999996</v>
      </c>
      <c r="I141" s="316">
        <v>0.63473873999999997</v>
      </c>
      <c r="J141" s="314">
        <v>28.496131900000002</v>
      </c>
      <c r="K141" s="314">
        <v>5.503848249999999</v>
      </c>
      <c r="L141" s="317">
        <v>1.3235685800000001</v>
      </c>
      <c r="M141" s="318"/>
    </row>
    <row r="142" spans="1:14" s="249" customFormat="1" ht="18" customHeight="1" outlineLevel="1" collapsed="1">
      <c r="A142" s="309" t="s">
        <v>108</v>
      </c>
      <c r="B142" s="310">
        <v>64.703898929999994</v>
      </c>
      <c r="C142" s="311">
        <v>25.203393909999996</v>
      </c>
      <c r="D142" s="312">
        <v>39.500505019999999</v>
      </c>
      <c r="E142" s="313">
        <v>0.60142496999999995</v>
      </c>
      <c r="F142" s="314">
        <v>17.595522089999996</v>
      </c>
      <c r="G142" s="314">
        <v>5.6587060999999999</v>
      </c>
      <c r="H142" s="315">
        <v>1.34774075</v>
      </c>
      <c r="I142" s="316">
        <v>0.67265596999999999</v>
      </c>
      <c r="J142" s="314">
        <v>30.326615409999995</v>
      </c>
      <c r="K142" s="314">
        <v>6.7544769099999984</v>
      </c>
      <c r="L142" s="317">
        <v>1.7467567299999998</v>
      </c>
      <c r="M142" s="318"/>
    </row>
    <row r="143" spans="1:14" ht="18" customHeight="1" outlineLevel="1" thickBot="1">
      <c r="A143" s="132" t="s">
        <v>114</v>
      </c>
      <c r="B143" s="110">
        <f>SUM(C143:D143)</f>
        <v>65.497243909999995</v>
      </c>
      <c r="C143" s="111">
        <f>SUM(E143:H143)</f>
        <v>25.932594080000001</v>
      </c>
      <c r="D143" s="112">
        <f>SUM(I143:L143)</f>
        <v>39.564649829999993</v>
      </c>
      <c r="E143" s="391">
        <v>0.49588130000000002</v>
      </c>
      <c r="F143" s="392">
        <v>18.714512500000001</v>
      </c>
      <c r="G143" s="392">
        <v>5.4140382000000002</v>
      </c>
      <c r="H143" s="393">
        <v>1.30816208</v>
      </c>
      <c r="I143" s="394">
        <v>0.72735861000000013</v>
      </c>
      <c r="J143" s="392">
        <v>30.064717609999999</v>
      </c>
      <c r="K143" s="392">
        <v>7.2147962899999989</v>
      </c>
      <c r="L143" s="395">
        <v>1.5577773199999998</v>
      </c>
      <c r="M143" s="232">
        <f>B143/B142-1</f>
        <v>1.2261161894714823E-2</v>
      </c>
      <c r="N143" s="232">
        <f>B143/B139-1</f>
        <v>0.20035208203888089</v>
      </c>
    </row>
    <row r="144" spans="1:14" ht="22.2" customHeight="1" outlineLevel="1">
      <c r="A144" s="489" t="s">
        <v>126</v>
      </c>
      <c r="B144" s="489"/>
      <c r="C144" s="489"/>
      <c r="D144" s="489"/>
      <c r="E144" s="489"/>
      <c r="F144" s="489"/>
      <c r="G144" s="489"/>
      <c r="H144" s="489"/>
      <c r="I144" s="489"/>
      <c r="J144" s="489"/>
      <c r="K144" s="489"/>
      <c r="L144" s="489"/>
    </row>
    <row r="145" spans="1:8" outlineLevel="1">
      <c r="A145" s="148"/>
    </row>
    <row r="146" spans="1:8" outlineLevel="1">
      <c r="A146" s="148"/>
    </row>
    <row r="147" spans="1:8" outlineLevel="1">
      <c r="A147" s="161"/>
      <c r="B147" s="105"/>
      <c r="C147" s="105"/>
      <c r="D147" s="105"/>
      <c r="E147" s="105"/>
      <c r="F147" s="105"/>
      <c r="G147" s="105"/>
      <c r="H147" s="105"/>
    </row>
    <row r="148" spans="1:8" outlineLevel="1"/>
    <row r="149" spans="1:8" outlineLevel="1"/>
    <row r="150" spans="1:8" outlineLevel="1"/>
    <row r="151" spans="1:8" outlineLevel="1"/>
    <row r="152" spans="1:8" outlineLevel="1"/>
    <row r="153" spans="1:8" outlineLevel="1"/>
    <row r="154" spans="1:8" outlineLevel="1"/>
    <row r="155" spans="1:8" outlineLevel="1"/>
    <row r="156" spans="1:8" outlineLevel="1"/>
    <row r="157" spans="1:8" outlineLevel="1"/>
    <row r="158" spans="1:8" outlineLevel="1"/>
    <row r="159" spans="1:8" outlineLevel="1"/>
    <row r="160" spans="1:8" outlineLevel="1"/>
    <row r="161" spans="1:13" outlineLevel="1"/>
    <row r="162" spans="1:13" outlineLevel="1">
      <c r="C162" s="70"/>
    </row>
    <row r="163" spans="1:13" ht="13.8" outlineLevel="1" thickBot="1">
      <c r="C163" s="70"/>
    </row>
    <row r="164" spans="1:13" ht="58.5" customHeight="1" outlineLevel="1" thickBot="1">
      <c r="A164" s="53" t="s">
        <v>17</v>
      </c>
      <c r="B164" s="64" t="s">
        <v>59</v>
      </c>
      <c r="C164" s="57" t="s">
        <v>57</v>
      </c>
      <c r="D164" s="57" t="s">
        <v>58</v>
      </c>
      <c r="E164" s="98" t="s">
        <v>60</v>
      </c>
    </row>
    <row r="165" spans="1:13" ht="18" hidden="1" customHeight="1" outlineLevel="2">
      <c r="A165" s="86">
        <v>44196</v>
      </c>
      <c r="B165" s="87">
        <v>1358.5644664500001</v>
      </c>
      <c r="C165" s="88">
        <v>812.58432588000005</v>
      </c>
      <c r="D165" s="88">
        <v>9.4245659999999995E-2</v>
      </c>
      <c r="E165" s="99">
        <v>545.88589490999993</v>
      </c>
    </row>
    <row r="166" spans="1:13" s="249" customFormat="1" ht="18" hidden="1" customHeight="1" outlineLevel="2">
      <c r="A166" s="319">
        <v>44286</v>
      </c>
      <c r="B166" s="320">
        <v>1435.31311321</v>
      </c>
      <c r="C166" s="321">
        <v>851.17474957000013</v>
      </c>
      <c r="D166" s="321">
        <v>0.26953666000000004</v>
      </c>
      <c r="E166" s="322">
        <v>583.86882697999988</v>
      </c>
    </row>
    <row r="167" spans="1:13" s="249" customFormat="1" ht="18" hidden="1" customHeight="1" outlineLevel="2">
      <c r="A167" s="319">
        <v>44377</v>
      </c>
      <c r="B167" s="320">
        <v>1484.96023573</v>
      </c>
      <c r="C167" s="321">
        <v>867.31560099000001</v>
      </c>
      <c r="D167" s="321">
        <v>0.27553666000000004</v>
      </c>
      <c r="E167" s="322">
        <v>617.36909808000007</v>
      </c>
    </row>
    <row r="168" spans="1:13" s="249" customFormat="1" ht="18" hidden="1" customHeight="1" outlineLevel="2">
      <c r="A168" s="319">
        <v>44469</v>
      </c>
      <c r="B168" s="320">
        <v>1529.0423952699998</v>
      </c>
      <c r="C168" s="321">
        <v>878.87227212999983</v>
      </c>
      <c r="D168" s="321">
        <v>0.34136666000000004</v>
      </c>
      <c r="E168" s="322">
        <v>649.82875648000004</v>
      </c>
    </row>
    <row r="169" spans="1:13" ht="18" hidden="1" customHeight="1" outlineLevel="2">
      <c r="A169" s="94">
        <v>44561</v>
      </c>
      <c r="B169" s="95">
        <v>1578.9821198500003</v>
      </c>
      <c r="C169" s="96">
        <v>893.76309992000029</v>
      </c>
      <c r="D169" s="96">
        <v>0.28753666000000005</v>
      </c>
      <c r="E169" s="97">
        <v>684.93148326999994</v>
      </c>
    </row>
    <row r="170" spans="1:13" s="249" customFormat="1" ht="18" hidden="1" customHeight="1" outlineLevel="2">
      <c r="A170" s="319">
        <v>44834</v>
      </c>
      <c r="B170" s="320">
        <f>SUM(C170:E170)</f>
        <v>1676.8689347999998</v>
      </c>
      <c r="C170" s="321">
        <v>916.02210634999994</v>
      </c>
      <c r="D170" s="321">
        <v>0.30593666000000003</v>
      </c>
      <c r="E170" s="322">
        <v>760.54089178999993</v>
      </c>
    </row>
    <row r="171" spans="1:13" ht="18" hidden="1" customHeight="1" outlineLevel="2">
      <c r="A171" s="94">
        <v>44926</v>
      </c>
      <c r="B171" s="95">
        <v>1706.3199409999997</v>
      </c>
      <c r="C171" s="96">
        <v>924.7984468599999</v>
      </c>
      <c r="D171" s="96">
        <v>0.31193666000000003</v>
      </c>
      <c r="E171" s="97">
        <v>781.20955747999994</v>
      </c>
    </row>
    <row r="172" spans="1:13" s="249" customFormat="1" ht="18" hidden="1" customHeight="1" outlineLevel="2">
      <c r="A172" s="319">
        <v>45016</v>
      </c>
      <c r="B172" s="320">
        <v>1736.2636563699998</v>
      </c>
      <c r="C172" s="321">
        <v>931.40780945999984</v>
      </c>
      <c r="D172" s="321">
        <v>0.31793666000000004</v>
      </c>
      <c r="E172" s="322">
        <v>804.53791024999987</v>
      </c>
    </row>
    <row r="173" spans="1:13" s="249" customFormat="1" ht="18" hidden="1" customHeight="1" outlineLevel="2">
      <c r="A173" s="319">
        <v>45107</v>
      </c>
      <c r="B173" s="320">
        <v>1773.69234254</v>
      </c>
      <c r="C173" s="321">
        <v>940.70919450999997</v>
      </c>
      <c r="D173" s="321">
        <v>0.32393666000000004</v>
      </c>
      <c r="E173" s="322">
        <v>832.65921136999998</v>
      </c>
    </row>
    <row r="174" spans="1:13" s="249" customFormat="1" ht="18" hidden="1" customHeight="1" outlineLevel="2">
      <c r="A174" s="319">
        <v>45199</v>
      </c>
      <c r="B174" s="320">
        <v>1815.1898946800002</v>
      </c>
      <c r="C174" s="321">
        <v>949.22702619000006</v>
      </c>
      <c r="D174" s="321">
        <v>0.32993666000000005</v>
      </c>
      <c r="E174" s="322">
        <v>865.63293183000008</v>
      </c>
    </row>
    <row r="175" spans="1:13" s="206" customFormat="1" ht="18" hidden="1" customHeight="1" outlineLevel="2">
      <c r="A175" s="210" t="s">
        <v>95</v>
      </c>
      <c r="B175" s="95">
        <f>SUM(C175:E175)</f>
        <v>1837.3829910200002</v>
      </c>
      <c r="C175" s="96">
        <v>943.29379161000008</v>
      </c>
      <c r="D175" s="96">
        <v>0.33593666000000005</v>
      </c>
      <c r="E175" s="97">
        <v>893.75326274999998</v>
      </c>
      <c r="L175" s="104"/>
      <c r="M175" s="148"/>
    </row>
    <row r="176" spans="1:13" s="249" customFormat="1" ht="18.600000000000001" hidden="1" customHeight="1" outlineLevel="2">
      <c r="A176" s="319">
        <v>45382</v>
      </c>
      <c r="B176" s="320">
        <v>1865.5377120799999</v>
      </c>
      <c r="C176" s="321">
        <v>953.18292604999999</v>
      </c>
      <c r="D176" s="321">
        <v>0.34193666000000006</v>
      </c>
      <c r="E176" s="322">
        <v>912.01284936999991</v>
      </c>
      <c r="F176" s="323"/>
      <c r="L176" s="324"/>
      <c r="M176" s="293"/>
    </row>
    <row r="177" spans="1:13" s="285" customFormat="1" ht="18.600000000000001" customHeight="1" outlineLevel="1" collapsed="1">
      <c r="A177" s="210">
        <v>45473</v>
      </c>
      <c r="B177" s="95">
        <v>1935.7604974599999</v>
      </c>
      <c r="C177" s="96">
        <v>961.36538866999979</v>
      </c>
      <c r="D177" s="96">
        <v>0.35693666000000002</v>
      </c>
      <c r="E177" s="97">
        <v>974.03817213000002</v>
      </c>
      <c r="F177" s="411"/>
      <c r="L177" s="412"/>
      <c r="M177" s="148"/>
    </row>
    <row r="178" spans="1:13" s="249" customFormat="1" ht="18.600000000000001" hidden="1" customHeight="1" outlineLevel="2">
      <c r="A178" s="319">
        <v>45565</v>
      </c>
      <c r="B178" s="320">
        <v>2016.02128644</v>
      </c>
      <c r="C178" s="321">
        <v>993.26349417999984</v>
      </c>
      <c r="D178" s="321">
        <v>0.36293666000000002</v>
      </c>
      <c r="E178" s="322">
        <v>1022.3948556000003</v>
      </c>
      <c r="F178" s="323"/>
      <c r="G178" s="348"/>
      <c r="L178" s="324"/>
      <c r="M178" s="293"/>
    </row>
    <row r="179" spans="1:13" s="249" customFormat="1" ht="18.600000000000001" customHeight="1" outlineLevel="1" collapsed="1">
      <c r="A179" s="319">
        <v>45657</v>
      </c>
      <c r="B179" s="320">
        <v>2071.0931437999998</v>
      </c>
      <c r="C179" s="321">
        <v>1004.1358936400001</v>
      </c>
      <c r="D179" s="321">
        <v>0.36893666000000003</v>
      </c>
      <c r="E179" s="322">
        <v>1066.5883134999999</v>
      </c>
      <c r="F179" s="323"/>
      <c r="G179" s="348"/>
      <c r="L179" s="324"/>
      <c r="M179" s="293"/>
    </row>
    <row r="180" spans="1:13" s="249" customFormat="1" ht="18.600000000000001" customHeight="1" outlineLevel="1">
      <c r="A180" s="319">
        <v>45747</v>
      </c>
      <c r="B180" s="320">
        <v>2135.78980843</v>
      </c>
      <c r="C180" s="321">
        <v>1017.0209560000002</v>
      </c>
      <c r="D180" s="321">
        <v>0.37493666000000003</v>
      </c>
      <c r="E180" s="322">
        <v>1118.3939157699999</v>
      </c>
      <c r="F180" s="323"/>
      <c r="G180" s="348"/>
      <c r="L180" s="324"/>
      <c r="M180" s="293"/>
    </row>
    <row r="181" spans="1:13" ht="18.600000000000001" customHeight="1" outlineLevel="1" thickBot="1">
      <c r="A181" s="209">
        <v>45838</v>
      </c>
      <c r="B181" s="85">
        <f>SUM(C181:E181)</f>
        <v>2201.3218762300003</v>
      </c>
      <c r="C181" s="396">
        <v>1030.3002894400001</v>
      </c>
      <c r="D181" s="396">
        <v>0.38093666000000004</v>
      </c>
      <c r="E181" s="397">
        <v>1170.6406501299998</v>
      </c>
      <c r="F181" s="233">
        <f>B181/B180-1</f>
        <v>3.0682826344307967E-2</v>
      </c>
      <c r="G181" s="233">
        <f>B181/B177-1</f>
        <v>0.13718710507754217</v>
      </c>
      <c r="L181" s="104"/>
      <c r="M181" s="148"/>
    </row>
    <row r="182" spans="1:13" ht="52.8" customHeight="1" outlineLevel="1">
      <c r="A182" s="466" t="s">
        <v>121</v>
      </c>
      <c r="B182" s="466"/>
      <c r="C182" s="466"/>
      <c r="D182" s="466"/>
      <c r="E182" s="466"/>
      <c r="F182" s="238"/>
      <c r="G182" s="234"/>
      <c r="H182" s="68"/>
      <c r="I182" s="68"/>
      <c r="J182" s="68"/>
      <c r="K182" s="68"/>
      <c r="L182" s="104"/>
      <c r="M182" s="148"/>
    </row>
    <row r="183" spans="1:13" outlineLevel="1"/>
    <row r="184" spans="1:13" s="206" customFormat="1" outlineLevel="1"/>
    <row r="185" spans="1:13" s="206" customFormat="1" outlineLevel="1"/>
    <row r="186" spans="1:13" outlineLevel="1"/>
    <row r="187" spans="1:13" s="491" customFormat="1" ht="27" customHeight="1" thickBot="1">
      <c r="A187" s="491" t="s">
        <v>53</v>
      </c>
    </row>
    <row r="188" spans="1:13" ht="59.25" customHeight="1" outlineLevel="1" thickBot="1">
      <c r="A188" s="53" t="s">
        <v>45</v>
      </c>
      <c r="B188" s="64" t="s">
        <v>76</v>
      </c>
      <c r="C188" s="57" t="s">
        <v>46</v>
      </c>
      <c r="D188" s="55" t="s">
        <v>47</v>
      </c>
      <c r="E188" s="58" t="s">
        <v>48</v>
      </c>
    </row>
    <row r="189" spans="1:13" s="249" customFormat="1" ht="17.25" hidden="1" customHeight="1" outlineLevel="2">
      <c r="A189" s="300" t="s">
        <v>41</v>
      </c>
      <c r="B189" s="301">
        <v>34.052609150000002</v>
      </c>
      <c r="C189" s="304">
        <v>6.2995849000000002</v>
      </c>
      <c r="D189" s="305">
        <v>12.74424752</v>
      </c>
      <c r="E189" s="308">
        <v>15.008776730000001</v>
      </c>
    </row>
    <row r="190" spans="1:13" ht="17.25" hidden="1" customHeight="1" outlineLevel="2">
      <c r="A190" s="113" t="s">
        <v>50</v>
      </c>
      <c r="B190" s="95">
        <v>49.286982139999999</v>
      </c>
      <c r="C190" s="117">
        <v>7.6061179499999998</v>
      </c>
      <c r="D190" s="117">
        <v>26.58219772999999</v>
      </c>
      <c r="E190" s="118">
        <v>15.098666459999999</v>
      </c>
    </row>
    <row r="191" spans="1:13" s="249" customFormat="1" ht="17.25" hidden="1" customHeight="1" outlineLevel="2">
      <c r="A191" s="264" t="s">
        <v>67</v>
      </c>
      <c r="B191" s="320">
        <v>16.95117604</v>
      </c>
      <c r="C191" s="325">
        <v>5.5346813399999979</v>
      </c>
      <c r="D191" s="325">
        <v>10.155549280000001</v>
      </c>
      <c r="E191" s="326">
        <v>1.2609454199999999</v>
      </c>
    </row>
    <row r="192" spans="1:13" s="249" customFormat="1" ht="17.25" hidden="1" customHeight="1" outlineLevel="2">
      <c r="A192" s="264" t="s">
        <v>75</v>
      </c>
      <c r="B192" s="320">
        <v>32.289297920000003</v>
      </c>
      <c r="C192" s="325">
        <v>9.1577329200000026</v>
      </c>
      <c r="D192" s="325">
        <v>19.864463630000003</v>
      </c>
      <c r="E192" s="326">
        <v>3.2671013700000002</v>
      </c>
    </row>
    <row r="193" spans="1:13" s="249" customFormat="1" ht="17.25" hidden="1" customHeight="1" outlineLevel="2">
      <c r="A193" s="264" t="s">
        <v>77</v>
      </c>
      <c r="B193" s="320">
        <v>24.302089899999999</v>
      </c>
      <c r="C193" s="325">
        <v>7.9697178499999977</v>
      </c>
      <c r="D193" s="325">
        <v>13.59161353</v>
      </c>
      <c r="E193" s="326">
        <v>2.7407585200000004</v>
      </c>
    </row>
    <row r="194" spans="1:13" ht="17.25" hidden="1" customHeight="1" outlineLevel="2">
      <c r="A194" s="113" t="s">
        <v>81</v>
      </c>
      <c r="B194" s="95">
        <v>35.997266830000001</v>
      </c>
      <c r="C194" s="117">
        <v>5.5361998300000002</v>
      </c>
      <c r="D194" s="117">
        <v>28.18176557</v>
      </c>
      <c r="E194" s="118">
        <v>2.2793014300000003</v>
      </c>
    </row>
    <row r="195" spans="1:13" s="249" customFormat="1" ht="17.25" hidden="1" customHeight="1" outlineLevel="2">
      <c r="A195" s="264" t="s">
        <v>90</v>
      </c>
      <c r="B195" s="320">
        <f>SUM(C195:E195)</f>
        <v>46.375554390000005</v>
      </c>
      <c r="C195" s="325">
        <v>15.710355070000002</v>
      </c>
      <c r="D195" s="325">
        <v>17.092275369999999</v>
      </c>
      <c r="E195" s="326">
        <v>13.572923950000002</v>
      </c>
      <c r="L195" s="293"/>
    </row>
    <row r="196" spans="1:13" ht="17.25" hidden="1" customHeight="1" outlineLevel="2">
      <c r="A196" s="113" t="s">
        <v>82</v>
      </c>
      <c r="B196" s="95">
        <v>56.489724789999997</v>
      </c>
      <c r="C196" s="117">
        <v>21.349300839999994</v>
      </c>
      <c r="D196" s="117">
        <v>20.521105819999999</v>
      </c>
      <c r="E196" s="118">
        <v>14.619318130000002</v>
      </c>
      <c r="L196" s="148"/>
    </row>
    <row r="197" spans="1:13" s="249" customFormat="1" ht="17.25" hidden="1" customHeight="1" outlineLevel="2">
      <c r="A197" s="264" t="s">
        <v>86</v>
      </c>
      <c r="B197" s="320">
        <v>17.694670629999997</v>
      </c>
      <c r="C197" s="325">
        <v>7.5207614399999994</v>
      </c>
      <c r="D197" s="325">
        <v>9.2155005699999997</v>
      </c>
      <c r="E197" s="326">
        <v>0.95840862000000004</v>
      </c>
      <c r="L197" s="293"/>
    </row>
    <row r="198" spans="1:13" s="249" customFormat="1" ht="17.25" hidden="1" customHeight="1" outlineLevel="2">
      <c r="A198" s="264" t="s">
        <v>87</v>
      </c>
      <c r="B198" s="320">
        <v>28.213705330000003</v>
      </c>
      <c r="C198" s="325">
        <v>12.721020490000001</v>
      </c>
      <c r="D198" s="325">
        <v>13.004507890000003</v>
      </c>
      <c r="E198" s="326">
        <v>2.4881769500000002</v>
      </c>
      <c r="L198" s="293"/>
    </row>
    <row r="199" spans="1:13" s="249" customFormat="1" ht="17.25" hidden="1" customHeight="1" outlineLevel="2">
      <c r="A199" s="264" t="s">
        <v>89</v>
      </c>
      <c r="B199" s="320">
        <v>30.589777730000002</v>
      </c>
      <c r="C199" s="325">
        <v>10.762908379999999</v>
      </c>
      <c r="D199" s="325">
        <v>13.548116949999999</v>
      </c>
      <c r="E199" s="326">
        <v>6.2787524000000001</v>
      </c>
      <c r="L199" s="293"/>
    </row>
    <row r="200" spans="1:13" s="206" customFormat="1" ht="17.25" hidden="1" customHeight="1" outlineLevel="2">
      <c r="A200" s="211" t="s">
        <v>94</v>
      </c>
      <c r="B200" s="95">
        <f>SUM(C200:E200)</f>
        <v>22.837647189999998</v>
      </c>
      <c r="C200" s="117">
        <v>9.4938751400000001</v>
      </c>
      <c r="D200" s="117">
        <v>11.123807010000002</v>
      </c>
      <c r="E200" s="118">
        <v>2.2199650399999999</v>
      </c>
      <c r="L200" s="104"/>
      <c r="M200" s="148"/>
    </row>
    <row r="201" spans="1:13" s="249" customFormat="1" ht="17.25" hidden="1" customHeight="1" outlineLevel="2">
      <c r="A201" s="264" t="s">
        <v>96</v>
      </c>
      <c r="B201" s="320">
        <v>19.306824290000005</v>
      </c>
      <c r="C201" s="325">
        <v>9.103090550000001</v>
      </c>
      <c r="D201" s="325">
        <v>8.2690622800000018</v>
      </c>
      <c r="E201" s="326">
        <v>1.9346714599999999</v>
      </c>
      <c r="L201" s="324"/>
      <c r="M201" s="293"/>
    </row>
    <row r="202" spans="1:13" s="285" customFormat="1" ht="17.25" customHeight="1" outlineLevel="1" collapsed="1">
      <c r="A202" s="211" t="s">
        <v>97</v>
      </c>
      <c r="B202" s="95">
        <v>23.943014269999999</v>
      </c>
      <c r="C202" s="413">
        <v>9.3174794399999996</v>
      </c>
      <c r="D202" s="413">
        <v>13.11651573</v>
      </c>
      <c r="E202" s="414">
        <v>1.5090191000000002</v>
      </c>
      <c r="L202" s="412"/>
      <c r="M202" s="148"/>
    </row>
    <row r="203" spans="1:13" s="249" customFormat="1" ht="17.25" hidden="1" customHeight="1" outlineLevel="2">
      <c r="A203" s="264" t="s">
        <v>98</v>
      </c>
      <c r="B203" s="320">
        <v>26.000531610000003</v>
      </c>
      <c r="C203" s="325">
        <v>10.578345030000001</v>
      </c>
      <c r="D203" s="325">
        <v>13.639926480000002</v>
      </c>
      <c r="E203" s="326">
        <v>1.7822601000000002</v>
      </c>
      <c r="L203" s="324"/>
      <c r="M203" s="293"/>
    </row>
    <row r="204" spans="1:13" s="249" customFormat="1" ht="17.25" hidden="1" customHeight="1" outlineLevel="2" collapsed="1">
      <c r="A204" s="264" t="s">
        <v>103</v>
      </c>
      <c r="B204" s="320">
        <v>20.409237300000004</v>
      </c>
      <c r="C204" s="325">
        <v>11.386182060000001</v>
      </c>
      <c r="D204" s="325">
        <v>7.7862335700000003</v>
      </c>
      <c r="E204" s="326">
        <v>1.2368216699999999</v>
      </c>
      <c r="L204" s="324"/>
      <c r="M204" s="293"/>
    </row>
    <row r="205" spans="1:13" s="249" customFormat="1" ht="17.25" customHeight="1" outlineLevel="1" collapsed="1">
      <c r="A205" s="264" t="s">
        <v>108</v>
      </c>
      <c r="B205" s="320">
        <v>21.83882384</v>
      </c>
      <c r="C205" s="325">
        <v>10.13253315</v>
      </c>
      <c r="D205" s="325">
        <v>10.43901406</v>
      </c>
      <c r="E205" s="326">
        <v>1.2672766299999998</v>
      </c>
      <c r="L205" s="324"/>
      <c r="M205" s="293"/>
    </row>
    <row r="206" spans="1:13" ht="17.25" customHeight="1" outlineLevel="1" thickBot="1">
      <c r="A206" s="65" t="s">
        <v>114</v>
      </c>
      <c r="B206" s="100">
        <f>SUM(C206:E206)</f>
        <v>18.799961320000001</v>
      </c>
      <c r="C206" s="391">
        <v>10.556785140000001</v>
      </c>
      <c r="D206" s="392">
        <v>7.9938399399999991</v>
      </c>
      <c r="E206" s="395">
        <v>0.24933623999999999</v>
      </c>
      <c r="F206" s="233">
        <f>B206/B205-1</f>
        <v>-0.13914955046406929</v>
      </c>
      <c r="G206" s="233">
        <f>B206/B202-1</f>
        <v>-0.21480390447096354</v>
      </c>
      <c r="L206" s="104"/>
      <c r="M206" s="148"/>
    </row>
    <row r="207" spans="1:13" ht="33.6" customHeight="1" outlineLevel="1">
      <c r="A207" s="466" t="s">
        <v>122</v>
      </c>
      <c r="B207" s="466"/>
      <c r="C207" s="466"/>
      <c r="D207" s="466"/>
      <c r="E207" s="466"/>
      <c r="L207" s="104"/>
      <c r="M207" s="148"/>
    </row>
    <row r="208" spans="1:13" s="206" customFormat="1" ht="33.6" customHeight="1" outlineLevel="1">
      <c r="A208" s="352"/>
      <c r="B208" s="352"/>
      <c r="C208" s="352"/>
      <c r="D208" s="352"/>
      <c r="E208" s="352"/>
      <c r="L208" s="104"/>
      <c r="M208" s="148"/>
    </row>
    <row r="209" spans="1:14" s="206" customFormat="1" outlineLevel="1">
      <c r="A209" s="352"/>
      <c r="B209" s="352"/>
      <c r="C209" s="352"/>
      <c r="D209" s="352"/>
      <c r="E209" s="352"/>
      <c r="L209" s="104"/>
      <c r="M209" s="148"/>
    </row>
    <row r="210" spans="1:14" outlineLevel="1">
      <c r="B210" s="148"/>
      <c r="C210" s="104"/>
      <c r="D210" s="104"/>
      <c r="E210" s="104"/>
    </row>
    <row r="211" spans="1:14" outlineLevel="1">
      <c r="B211" s="148"/>
    </row>
    <row r="212" spans="1:14" ht="13.8" outlineLevel="1" thickBot="1"/>
    <row r="213" spans="1:14" ht="58.5" customHeight="1" outlineLevel="1" thickBot="1">
      <c r="A213" s="53" t="s">
        <v>17</v>
      </c>
      <c r="B213" s="64" t="s">
        <v>61</v>
      </c>
      <c r="C213" s="57" t="s">
        <v>46</v>
      </c>
      <c r="D213" s="55" t="s">
        <v>47</v>
      </c>
      <c r="E213" s="58" t="s">
        <v>48</v>
      </c>
    </row>
    <row r="214" spans="1:14" ht="18" hidden="1" customHeight="1" outlineLevel="2">
      <c r="A214" s="86">
        <v>44196</v>
      </c>
      <c r="B214" s="87">
        <v>485.06214112999999</v>
      </c>
      <c r="C214" s="88">
        <v>74.726024010000003</v>
      </c>
      <c r="D214" s="88">
        <v>337.55070436</v>
      </c>
      <c r="E214" s="99">
        <v>72.78541276</v>
      </c>
    </row>
    <row r="215" spans="1:14" s="249" customFormat="1" ht="18" hidden="1" customHeight="1" outlineLevel="2">
      <c r="A215" s="319">
        <v>44286</v>
      </c>
      <c r="B215" s="320">
        <v>513.87548874999993</v>
      </c>
      <c r="C215" s="321">
        <v>80.361509639999994</v>
      </c>
      <c r="D215" s="321">
        <v>358.48446243999996</v>
      </c>
      <c r="E215" s="322">
        <v>75.029516670000007</v>
      </c>
    </row>
    <row r="216" spans="1:14" s="249" customFormat="1" ht="18" hidden="1" customHeight="1" outlineLevel="2">
      <c r="A216" s="319">
        <v>44377</v>
      </c>
      <c r="B216" s="320">
        <v>537.31776513</v>
      </c>
      <c r="C216" s="321">
        <v>86.190473859999997</v>
      </c>
      <c r="D216" s="321">
        <v>372.49425043999997</v>
      </c>
      <c r="E216" s="322">
        <v>78.633040829999999</v>
      </c>
    </row>
    <row r="217" spans="1:14" s="249" customFormat="1" ht="18" hidden="1" customHeight="1" outlineLevel="2">
      <c r="A217" s="319">
        <v>44469</v>
      </c>
      <c r="B217" s="320">
        <v>553.04136058999995</v>
      </c>
      <c r="C217" s="321">
        <v>91.162626279999998</v>
      </c>
      <c r="D217" s="321">
        <v>381.35169292999996</v>
      </c>
      <c r="E217" s="322">
        <v>80.527041379999986</v>
      </c>
    </row>
    <row r="218" spans="1:14" ht="18" hidden="1" customHeight="1" outlineLevel="2">
      <c r="A218" s="94">
        <v>44561</v>
      </c>
      <c r="B218" s="95">
        <v>575.24596227999996</v>
      </c>
      <c r="C218" s="96">
        <v>99.264693539999982</v>
      </c>
      <c r="D218" s="96">
        <v>394.80064450999998</v>
      </c>
      <c r="E218" s="97">
        <v>81.180624230000006</v>
      </c>
    </row>
    <row r="219" spans="1:14" s="249" customFormat="1" ht="18" hidden="1" customHeight="1" outlineLevel="2">
      <c r="A219" s="319">
        <v>44834</v>
      </c>
      <c r="B219" s="320">
        <f>SUM(C219:E219)</f>
        <v>633.49336416999995</v>
      </c>
      <c r="C219" s="321">
        <v>119.35273222999999</v>
      </c>
      <c r="D219" s="321">
        <v>419.06738482999998</v>
      </c>
      <c r="E219" s="322">
        <v>95.073247109999983</v>
      </c>
      <c r="L219" s="293"/>
      <c r="M219" s="293"/>
      <c r="N219" s="293"/>
    </row>
    <row r="220" spans="1:14" ht="18" hidden="1" customHeight="1" outlineLevel="2">
      <c r="A220" s="94">
        <v>44926</v>
      </c>
      <c r="B220" s="95">
        <v>650.19815142999994</v>
      </c>
      <c r="C220" s="96">
        <v>127.04755206000003</v>
      </c>
      <c r="D220" s="96">
        <v>426.90719270999995</v>
      </c>
      <c r="E220" s="97">
        <v>96.243406659999991</v>
      </c>
      <c r="L220" s="148"/>
      <c r="M220" s="148"/>
      <c r="N220" s="148"/>
    </row>
    <row r="221" spans="1:14" s="249" customFormat="1" ht="18" hidden="1" customHeight="1" outlineLevel="2">
      <c r="A221" s="319">
        <v>45016</v>
      </c>
      <c r="B221" s="320">
        <v>667.94693591999999</v>
      </c>
      <c r="C221" s="321">
        <v>134.53680701999997</v>
      </c>
      <c r="D221" s="321">
        <v>436.19091534000006</v>
      </c>
      <c r="E221" s="322">
        <v>97.219213559999986</v>
      </c>
      <c r="L221" s="293"/>
      <c r="M221" s="293"/>
      <c r="N221" s="293"/>
    </row>
    <row r="222" spans="1:14" s="249" customFormat="1" ht="18" hidden="1" customHeight="1" outlineLevel="2">
      <c r="A222" s="319">
        <v>45107</v>
      </c>
      <c r="B222" s="320">
        <v>686.72451295999997</v>
      </c>
      <c r="C222" s="321">
        <v>142.22139732999997</v>
      </c>
      <c r="D222" s="321">
        <v>445.04662714000006</v>
      </c>
      <c r="E222" s="322">
        <v>99.456488489999998</v>
      </c>
      <c r="L222" s="293"/>
      <c r="M222" s="293"/>
      <c r="N222" s="293"/>
    </row>
    <row r="223" spans="1:14" s="249" customFormat="1" ht="18" hidden="1" customHeight="1" outlineLevel="2">
      <c r="A223" s="319">
        <v>45199</v>
      </c>
      <c r="B223" s="320">
        <v>708.77435780999986</v>
      </c>
      <c r="C223" s="321">
        <v>150.66445367</v>
      </c>
      <c r="D223" s="321">
        <v>454.2613433599999</v>
      </c>
      <c r="E223" s="322">
        <v>103.84856078</v>
      </c>
      <c r="L223" s="293"/>
      <c r="M223" s="293"/>
      <c r="N223" s="293"/>
    </row>
    <row r="224" spans="1:14" s="206" customFormat="1" ht="18" hidden="1" customHeight="1" outlineLevel="2">
      <c r="A224" s="210" t="s">
        <v>95</v>
      </c>
      <c r="B224" s="95">
        <f>SUM(C224:E224)</f>
        <v>717.84816105999971</v>
      </c>
      <c r="C224" s="96">
        <v>158.86442789999998</v>
      </c>
      <c r="D224" s="96">
        <v>453.99707778999976</v>
      </c>
      <c r="E224" s="97">
        <v>104.98665537000001</v>
      </c>
      <c r="L224" s="104"/>
      <c r="M224" s="148"/>
    </row>
    <row r="225" spans="1:13" s="249" customFormat="1" ht="18" hidden="1" customHeight="1" outlineLevel="2">
      <c r="A225" s="319">
        <v>45382</v>
      </c>
      <c r="B225" s="320">
        <v>733.41124050000008</v>
      </c>
      <c r="C225" s="321">
        <v>167.08898094</v>
      </c>
      <c r="D225" s="321">
        <v>459.86624114</v>
      </c>
      <c r="E225" s="322">
        <v>106.45601842000002</v>
      </c>
      <c r="F225" s="323"/>
      <c r="L225" s="324"/>
      <c r="M225" s="293"/>
    </row>
    <row r="226" spans="1:13" s="285" customFormat="1" ht="18" customHeight="1" outlineLevel="1" collapsed="1">
      <c r="A226" s="210">
        <v>45473</v>
      </c>
      <c r="B226" s="95">
        <v>756.59797707000007</v>
      </c>
      <c r="C226" s="96">
        <v>177.30959211000001</v>
      </c>
      <c r="D226" s="96">
        <v>470.87704998000004</v>
      </c>
      <c r="E226" s="97">
        <v>108.41133498000001</v>
      </c>
      <c r="F226" s="411"/>
      <c r="L226" s="412"/>
      <c r="M226" s="148"/>
    </row>
    <row r="227" spans="1:13" s="249" customFormat="1" ht="18" hidden="1" customHeight="1" outlineLevel="2">
      <c r="A227" s="319">
        <v>45565</v>
      </c>
      <c r="B227" s="320">
        <v>794.19460199999992</v>
      </c>
      <c r="C227" s="321">
        <v>189.19317841000003</v>
      </c>
      <c r="D227" s="321">
        <v>494.46825966999995</v>
      </c>
      <c r="E227" s="322">
        <v>110.53316392000001</v>
      </c>
      <c r="F227" s="323"/>
      <c r="G227" s="348"/>
      <c r="L227" s="324"/>
      <c r="M227" s="293"/>
    </row>
    <row r="228" spans="1:13" s="249" customFormat="1" ht="18" customHeight="1" outlineLevel="1" collapsed="1">
      <c r="A228" s="319">
        <v>45657</v>
      </c>
      <c r="B228" s="320">
        <v>813.22861766999995</v>
      </c>
      <c r="C228" s="321">
        <v>200.60672586999999</v>
      </c>
      <c r="D228" s="321">
        <v>501.44916268000003</v>
      </c>
      <c r="E228" s="322">
        <v>111.17272911999999</v>
      </c>
      <c r="F228" s="323"/>
      <c r="G228" s="348"/>
      <c r="L228" s="324"/>
      <c r="M228" s="293"/>
    </row>
    <row r="229" spans="1:13" s="249" customFormat="1" ht="18" customHeight="1" outlineLevel="1">
      <c r="A229" s="319">
        <v>45747</v>
      </c>
      <c r="B229" s="320">
        <v>835.06978401000003</v>
      </c>
      <c r="C229" s="321">
        <v>210.92628844000001</v>
      </c>
      <c r="D229" s="321">
        <v>511.69702091000005</v>
      </c>
      <c r="E229" s="322">
        <v>112.44647466000001</v>
      </c>
      <c r="F229" s="323"/>
      <c r="G229" s="348"/>
      <c r="L229" s="324"/>
      <c r="M229" s="293"/>
    </row>
    <row r="230" spans="1:13" ht="18" customHeight="1" outlineLevel="1" thickBot="1">
      <c r="A230" s="209">
        <v>45838</v>
      </c>
      <c r="B230" s="85">
        <f>SUM(C230:E230)</f>
        <v>850.54395717</v>
      </c>
      <c r="C230" s="396">
        <v>504.01029326999992</v>
      </c>
      <c r="D230" s="396">
        <v>105.88575918999999</v>
      </c>
      <c r="E230" s="397">
        <v>240.64790471000001</v>
      </c>
      <c r="F230" s="233">
        <f>B230/B229-1</f>
        <v>1.8530395251152632E-2</v>
      </c>
      <c r="G230" s="233">
        <f>B230/B226-1</f>
        <v>0.12416895491026159</v>
      </c>
      <c r="L230" s="104"/>
      <c r="M230" s="148"/>
    </row>
    <row r="231" spans="1:13" ht="55.8" customHeight="1" outlineLevel="1">
      <c r="A231" s="466" t="s">
        <v>120</v>
      </c>
      <c r="B231" s="466"/>
      <c r="C231" s="466"/>
      <c r="D231" s="466"/>
      <c r="E231" s="466"/>
      <c r="F231" s="68"/>
      <c r="G231" s="176"/>
      <c r="H231" s="68"/>
      <c r="I231" s="68"/>
      <c r="J231" s="68"/>
      <c r="K231" s="68"/>
      <c r="L231" s="104"/>
      <c r="M231" s="148"/>
    </row>
    <row r="232" spans="1:13" s="206" customFormat="1" ht="15.6" outlineLevel="1">
      <c r="A232" s="352"/>
      <c r="B232" s="352"/>
      <c r="C232" s="352"/>
      <c r="D232" s="352"/>
      <c r="E232" s="352"/>
      <c r="F232" s="68"/>
      <c r="G232" s="176"/>
      <c r="H232" s="68"/>
      <c r="I232" s="68"/>
      <c r="J232" s="68"/>
      <c r="K232" s="68"/>
      <c r="L232" s="104"/>
      <c r="M232" s="148"/>
    </row>
    <row r="233" spans="1:13" s="206" customFormat="1" ht="15.6" outlineLevel="1">
      <c r="A233" s="352"/>
      <c r="B233" s="352"/>
      <c r="C233" s="352"/>
      <c r="D233" s="352"/>
      <c r="E233" s="352"/>
      <c r="F233" s="68"/>
      <c r="G233" s="176"/>
      <c r="H233" s="68"/>
      <c r="I233" s="68"/>
      <c r="J233" s="68"/>
      <c r="K233" s="68"/>
      <c r="L233" s="104"/>
      <c r="M233" s="148"/>
    </row>
    <row r="234" spans="1:13" outlineLevel="1"/>
    <row r="235" spans="1:13" s="493" customFormat="1" ht="27" customHeight="1" thickBot="1">
      <c r="A235" s="493" t="s">
        <v>68</v>
      </c>
    </row>
    <row r="236" spans="1:13" ht="45.6" customHeight="1" outlineLevel="1" thickBot="1">
      <c r="A236" s="69" t="s">
        <v>17</v>
      </c>
      <c r="B236" s="487" t="s">
        <v>56</v>
      </c>
      <c r="C236" s="488"/>
      <c r="D236" s="494"/>
      <c r="E236" s="487" t="s">
        <v>69</v>
      </c>
      <c r="F236" s="488"/>
      <c r="G236" s="488"/>
      <c r="H236" s="367"/>
      <c r="I236" s="367"/>
      <c r="J236" s="336"/>
      <c r="L236" s="73"/>
    </row>
    <row r="237" spans="1:13" s="249" customFormat="1" ht="18" hidden="1" customHeight="1" outlineLevel="2">
      <c r="A237" s="327">
        <v>44104</v>
      </c>
      <c r="B237" s="457">
        <v>1766.95</v>
      </c>
      <c r="C237" s="458"/>
      <c r="D237" s="459"/>
      <c r="E237" s="460" t="s">
        <v>62</v>
      </c>
      <c r="F237" s="461"/>
      <c r="G237" s="462"/>
      <c r="H237" s="328"/>
      <c r="I237" s="328"/>
      <c r="J237" s="328"/>
      <c r="K237" s="329"/>
      <c r="L237" s="329"/>
    </row>
    <row r="238" spans="1:13" ht="18" hidden="1" customHeight="1" outlineLevel="2">
      <c r="A238" s="131">
        <v>44196</v>
      </c>
      <c r="B238" s="463">
        <v>1913.74</v>
      </c>
      <c r="C238" s="464"/>
      <c r="D238" s="465"/>
      <c r="E238" s="463">
        <v>1040.32026228</v>
      </c>
      <c r="F238" s="464"/>
      <c r="G238" s="464"/>
      <c r="H238" s="74"/>
      <c r="I238" s="74"/>
      <c r="J238" s="74"/>
      <c r="K238" s="73"/>
      <c r="L238" s="73"/>
    </row>
    <row r="239" spans="1:13" s="249" customFormat="1" ht="18" hidden="1" customHeight="1" outlineLevel="2">
      <c r="A239" s="330">
        <v>44286</v>
      </c>
      <c r="B239" s="467">
        <v>2000.7540743</v>
      </c>
      <c r="C239" s="468"/>
      <c r="D239" s="469"/>
      <c r="E239" s="467">
        <v>1079.4221667899999</v>
      </c>
      <c r="F239" s="468"/>
      <c r="G239" s="468"/>
      <c r="H239" s="331"/>
      <c r="I239" s="328"/>
      <c r="J239" s="328"/>
      <c r="K239" s="329"/>
      <c r="L239" s="329"/>
    </row>
    <row r="240" spans="1:13" s="249" customFormat="1" ht="18" hidden="1" customHeight="1" outlineLevel="2">
      <c r="A240" s="330">
        <v>44377</v>
      </c>
      <c r="B240" s="467">
        <v>2060.32907574</v>
      </c>
      <c r="C240" s="468"/>
      <c r="D240" s="469"/>
      <c r="E240" s="467">
        <v>1112.9112242799999</v>
      </c>
      <c r="F240" s="468"/>
      <c r="G240" s="468"/>
      <c r="H240" s="332"/>
      <c r="I240" s="332"/>
      <c r="J240" s="333"/>
      <c r="K240" s="332"/>
      <c r="L240" s="331"/>
    </row>
    <row r="241" spans="1:12" s="249" customFormat="1" ht="18" hidden="1" customHeight="1" outlineLevel="2" collapsed="1">
      <c r="A241" s="330">
        <v>44469</v>
      </c>
      <c r="B241" s="467">
        <v>2115.0163060300001</v>
      </c>
      <c r="C241" s="468"/>
      <c r="D241" s="469"/>
      <c r="E241" s="467">
        <v>1142.45030686</v>
      </c>
      <c r="F241" s="468"/>
      <c r="G241" s="468"/>
      <c r="J241" s="333"/>
      <c r="L241" s="328"/>
    </row>
    <row r="242" spans="1:12" ht="18" hidden="1" customHeight="1" outlineLevel="2">
      <c r="A242" s="131">
        <v>44561</v>
      </c>
      <c r="B242" s="463">
        <v>2187.5267414599998</v>
      </c>
      <c r="C242" s="464"/>
      <c r="D242" s="465"/>
      <c r="E242" s="463">
        <v>1183.9801034899999</v>
      </c>
      <c r="F242" s="464"/>
      <c r="G242" s="464"/>
      <c r="H242" s="150"/>
      <c r="I242" s="150"/>
      <c r="J242" s="149"/>
      <c r="L242" s="150"/>
    </row>
    <row r="243" spans="1:12" s="249" customFormat="1" ht="18" hidden="1" customHeight="1" outlineLevel="2">
      <c r="A243" s="330">
        <v>44834</v>
      </c>
      <c r="B243" s="467">
        <v>2298.8843553199999</v>
      </c>
      <c r="C243" s="468"/>
      <c r="D243" s="469"/>
      <c r="E243" s="467">
        <v>1256.0060773</v>
      </c>
      <c r="F243" s="468"/>
      <c r="G243" s="468"/>
      <c r="H243" s="331"/>
      <c r="I243" s="331"/>
      <c r="J243" s="333"/>
      <c r="L243" s="331"/>
    </row>
    <row r="244" spans="1:12" ht="18" hidden="1" customHeight="1" outlineLevel="2">
      <c r="A244" s="131">
        <v>44926</v>
      </c>
      <c r="B244" s="463">
        <v>2358.9104324700002</v>
      </c>
      <c r="C244" s="464"/>
      <c r="D244" s="465"/>
      <c r="E244" s="463">
        <v>1303.41498323</v>
      </c>
      <c r="F244" s="464"/>
      <c r="G244" s="464"/>
      <c r="H244" s="236"/>
      <c r="I244" s="236"/>
      <c r="J244" s="336"/>
      <c r="L244" s="158"/>
    </row>
    <row r="245" spans="1:12" s="249" customFormat="1" ht="18" hidden="1" customHeight="1" outlineLevel="2">
      <c r="A245" s="330">
        <v>45016</v>
      </c>
      <c r="B245" s="467">
        <v>2431.54511783</v>
      </c>
      <c r="C245" s="468"/>
      <c r="D245" s="469"/>
      <c r="E245" s="467">
        <v>1363.68522302</v>
      </c>
      <c r="F245" s="468"/>
      <c r="G245" s="468"/>
      <c r="H245" s="334"/>
      <c r="I245" s="334"/>
      <c r="J245" s="333"/>
      <c r="L245" s="331"/>
    </row>
    <row r="246" spans="1:12" s="249" customFormat="1" ht="18" hidden="1" customHeight="1" outlineLevel="2">
      <c r="A246" s="330">
        <v>45107</v>
      </c>
      <c r="B246" s="467">
        <v>2543.5561247300002</v>
      </c>
      <c r="C246" s="468"/>
      <c r="D246" s="469"/>
      <c r="E246" s="467">
        <v>1454.0931539999999</v>
      </c>
      <c r="F246" s="468"/>
      <c r="G246" s="468"/>
      <c r="H246" s="334"/>
      <c r="I246" s="334"/>
      <c r="J246" s="333"/>
      <c r="L246" s="331"/>
    </row>
    <row r="247" spans="1:12" s="249" customFormat="1" ht="18" hidden="1" customHeight="1" outlineLevel="2">
      <c r="A247" s="319">
        <v>45199</v>
      </c>
      <c r="B247" s="467">
        <v>2664.5549352100002</v>
      </c>
      <c r="C247" s="468"/>
      <c r="D247" s="469"/>
      <c r="E247" s="467">
        <v>1558.20012514</v>
      </c>
      <c r="F247" s="468"/>
      <c r="G247" s="468"/>
      <c r="H247" s="335"/>
      <c r="I247" s="335"/>
      <c r="J247" s="336"/>
      <c r="L247" s="331"/>
    </row>
    <row r="248" spans="1:12" s="206" customFormat="1" ht="18" hidden="1" customHeight="1" outlineLevel="2">
      <c r="A248" s="210" t="s">
        <v>95</v>
      </c>
      <c r="B248" s="463">
        <v>2769.3864294800001</v>
      </c>
      <c r="C248" s="464"/>
      <c r="D248" s="465"/>
      <c r="E248" s="463">
        <v>1650.37350343</v>
      </c>
      <c r="F248" s="464"/>
      <c r="G248" s="464"/>
      <c r="H248" s="233"/>
      <c r="I248" s="233"/>
      <c r="L248" s="235"/>
    </row>
    <row r="249" spans="1:12" s="249" customFormat="1" ht="18" hidden="1" customHeight="1" outlineLevel="2">
      <c r="A249" s="319">
        <v>45382</v>
      </c>
      <c r="B249" s="467">
        <v>2854.9356968900001</v>
      </c>
      <c r="C249" s="468"/>
      <c r="D249" s="469"/>
      <c r="E249" s="467">
        <v>1723.3361804969998</v>
      </c>
      <c r="F249" s="468"/>
      <c r="G249" s="468"/>
      <c r="H249" s="233"/>
      <c r="I249" s="233"/>
      <c r="J249" s="336"/>
      <c r="K249" s="337"/>
      <c r="L249" s="235"/>
    </row>
    <row r="250" spans="1:12" s="285" customFormat="1" ht="18" customHeight="1" outlineLevel="1" collapsed="1">
      <c r="A250" s="210">
        <v>45473</v>
      </c>
      <c r="B250" s="463">
        <v>3056.24895642</v>
      </c>
      <c r="C250" s="464"/>
      <c r="D250" s="465"/>
      <c r="E250" s="463">
        <v>1877.62068469</v>
      </c>
      <c r="F250" s="464"/>
      <c r="G250" s="464"/>
      <c r="H250" s="233">
        <f>B254/B250-1</f>
        <v>0.17926334218262219</v>
      </c>
      <c r="I250" s="233">
        <f>E254/E250-1</f>
        <v>0.20442898892188799</v>
      </c>
      <c r="J250" s="415"/>
      <c r="K250" s="416"/>
      <c r="L250" s="417"/>
    </row>
    <row r="251" spans="1:12" s="249" customFormat="1" ht="18" hidden="1" customHeight="1" outlineLevel="2">
      <c r="A251" s="319">
        <v>45565</v>
      </c>
      <c r="B251" s="467">
        <v>3180.173809039999</v>
      </c>
      <c r="C251" s="468"/>
      <c r="D251" s="469"/>
      <c r="E251" s="467">
        <v>1958.7508334199997</v>
      </c>
      <c r="F251" s="468"/>
      <c r="G251" s="468"/>
      <c r="H251" s="335"/>
      <c r="I251" s="335"/>
      <c r="J251" s="336"/>
      <c r="K251" s="337"/>
      <c r="L251" s="235"/>
    </row>
    <row r="252" spans="1:12" s="249" customFormat="1" ht="18" customHeight="1" outlineLevel="1" collapsed="1">
      <c r="A252" s="319">
        <v>45657</v>
      </c>
      <c r="B252" s="467">
        <v>3329.75970998</v>
      </c>
      <c r="C252" s="468"/>
      <c r="D252" s="469"/>
      <c r="E252" s="467">
        <v>2072.5141243100002</v>
      </c>
      <c r="F252" s="468"/>
      <c r="G252" s="468"/>
      <c r="H252" s="335">
        <f>B254-B250</f>
        <v>547.8734024700002</v>
      </c>
      <c r="I252" s="335">
        <f>E254-E250</f>
        <v>383.8400981499999</v>
      </c>
      <c r="J252" s="336">
        <f>I252/H252</f>
        <v>0.70059998609079721</v>
      </c>
      <c r="K252" s="337"/>
      <c r="L252" s="235"/>
    </row>
    <row r="253" spans="1:12" s="249" customFormat="1" ht="18" customHeight="1" outlineLevel="1">
      <c r="A253" s="319">
        <v>45747</v>
      </c>
      <c r="B253" s="467">
        <v>3456.9820705699999</v>
      </c>
      <c r="C253" s="468"/>
      <c r="D253" s="469"/>
      <c r="E253" s="467">
        <v>2161.7211254700001</v>
      </c>
      <c r="F253" s="468"/>
      <c r="G253" s="468"/>
      <c r="H253" s="335">
        <f>B254-B253</f>
        <v>147.14028832000031</v>
      </c>
      <c r="I253" s="335">
        <f>E254-E253</f>
        <v>99.739657369999804</v>
      </c>
      <c r="J253" s="336">
        <f>I253/H253</f>
        <v>0.67785416563195977</v>
      </c>
      <c r="K253" s="337"/>
      <c r="L253" s="235"/>
    </row>
    <row r="254" spans="1:12" ht="18" customHeight="1" outlineLevel="1" thickBot="1">
      <c r="A254" s="209">
        <v>45838</v>
      </c>
      <c r="B254" s="496">
        <v>3604.1223588900002</v>
      </c>
      <c r="C254" s="497"/>
      <c r="D254" s="498"/>
      <c r="E254" s="496">
        <v>2261.4607828399999</v>
      </c>
      <c r="F254" s="497"/>
      <c r="G254" s="497"/>
      <c r="H254" s="233">
        <f>B254/B253-1</f>
        <v>4.256321997520196E-2</v>
      </c>
      <c r="I254" s="233">
        <f>E254/E253-1</f>
        <v>4.6139002942997331E-2</v>
      </c>
      <c r="J254" s="149"/>
      <c r="L254" s="150"/>
    </row>
    <row r="255" spans="1:12" ht="45.6" customHeight="1" outlineLevel="1" collapsed="1">
      <c r="A255" s="466" t="s">
        <v>127</v>
      </c>
      <c r="B255" s="466"/>
      <c r="C255" s="466"/>
      <c r="D255" s="466"/>
      <c r="E255" s="466"/>
      <c r="F255" s="466"/>
      <c r="G255" s="466"/>
      <c r="H255" s="207"/>
      <c r="I255" s="207"/>
      <c r="J255" s="207"/>
      <c r="K255" s="207"/>
      <c r="L255" s="235"/>
    </row>
    <row r="256" spans="1:12" s="492" customFormat="1" ht="18" customHeight="1" outlineLevel="1"/>
    <row r="257" spans="1:16" s="471" customFormat="1" ht="27" customHeight="1">
      <c r="A257" s="471" t="s">
        <v>72</v>
      </c>
    </row>
    <row r="258" spans="1:16" s="495" customFormat="1" ht="24.75" customHeight="1" outlineLevel="1">
      <c r="A258" s="495" t="s">
        <v>79</v>
      </c>
    </row>
    <row r="259" spans="1:16" s="5" customFormat="1" ht="19.2" customHeight="1" outlineLevel="2" thickBot="1">
      <c r="A259" s="472">
        <v>45838</v>
      </c>
      <c r="B259" s="472"/>
      <c r="C259" s="472"/>
      <c r="D259" s="472"/>
      <c r="E259" s="472"/>
      <c r="F259" s="472"/>
      <c r="H259" s="473" t="s">
        <v>115</v>
      </c>
      <c r="I259" s="473"/>
      <c r="J259" s="473"/>
      <c r="K259" s="473"/>
      <c r="L259" s="473"/>
      <c r="M259" s="473"/>
      <c r="N259" s="473"/>
      <c r="O259" s="473"/>
    </row>
    <row r="260" spans="1:16" s="1" customFormat="1" ht="45" customHeight="1" outlineLevel="2" thickBot="1">
      <c r="A260" s="11" t="s">
        <v>9</v>
      </c>
      <c r="B260" s="12" t="s">
        <v>5</v>
      </c>
      <c r="C260" s="12" t="s">
        <v>8</v>
      </c>
      <c r="D260" s="12" t="s">
        <v>6</v>
      </c>
      <c r="E260" s="12" t="s">
        <v>3</v>
      </c>
      <c r="F260" s="13" t="s">
        <v>2</v>
      </c>
      <c r="G260" s="43" t="s">
        <v>24</v>
      </c>
      <c r="H260" s="23" t="s">
        <v>83</v>
      </c>
      <c r="I260" s="13" t="s">
        <v>84</v>
      </c>
      <c r="J260" s="13" t="s">
        <v>91</v>
      </c>
      <c r="K260" s="24" t="s">
        <v>88</v>
      </c>
      <c r="L260" s="23" t="s">
        <v>85</v>
      </c>
      <c r="M260" s="13" t="s">
        <v>84</v>
      </c>
      <c r="N260" s="13" t="s">
        <v>92</v>
      </c>
      <c r="O260" s="24" t="s">
        <v>88</v>
      </c>
    </row>
    <row r="261" spans="1:16" s="1" customFormat="1" ht="16.5" customHeight="1" outlineLevel="2">
      <c r="A261" s="16" t="s">
        <v>1</v>
      </c>
      <c r="B261" s="199">
        <v>1750.2530226000003</v>
      </c>
      <c r="C261" s="199">
        <v>1136.9574930199999</v>
      </c>
      <c r="D261" s="199">
        <v>40.486536879999996</v>
      </c>
      <c r="E261" s="199">
        <v>22.059307090000001</v>
      </c>
      <c r="F261" s="198">
        <v>42.780048710000003</v>
      </c>
      <c r="G261" s="2"/>
      <c r="H261" s="50">
        <f>B261-B268</f>
        <v>34.40127726000037</v>
      </c>
      <c r="I261" s="19">
        <f>H261/B268</f>
        <v>2.004909652213786E-2</v>
      </c>
      <c r="J261" s="25">
        <f>B261-B282</f>
        <v>329.35254556999939</v>
      </c>
      <c r="K261" s="19">
        <f>J261/B282</f>
        <v>0.23179142444826234</v>
      </c>
      <c r="L261" s="50">
        <f>C261-C268</f>
        <v>113.91362479000009</v>
      </c>
      <c r="M261" s="19">
        <f>L261/C268</f>
        <v>0.1113477420934897</v>
      </c>
      <c r="N261" s="25">
        <f>C261-C282</f>
        <v>190.73394691999977</v>
      </c>
      <c r="O261" s="26">
        <f>N261/C282</f>
        <v>0.20157387512299588</v>
      </c>
    </row>
    <row r="262" spans="1:16" s="1" customFormat="1" ht="16.5" customHeight="1" outlineLevel="2">
      <c r="A262" s="17" t="s">
        <v>10</v>
      </c>
      <c r="B262" s="199">
        <v>256.96523837000001</v>
      </c>
      <c r="C262" s="199">
        <v>171.09416306</v>
      </c>
      <c r="D262" s="199">
        <v>0</v>
      </c>
      <c r="E262" s="199">
        <v>0</v>
      </c>
      <c r="F262" s="198">
        <v>1.4341220100000001</v>
      </c>
      <c r="G262" s="2"/>
      <c r="H262" s="50">
        <f t="shared" ref="H262" si="6">B262-B269</f>
        <v>2.9750499799999375</v>
      </c>
      <c r="I262" s="19">
        <f>H262/B269</f>
        <v>1.1713247660700067E-2</v>
      </c>
      <c r="J262" s="25">
        <f>B262-B283</f>
        <v>-8.9484870599999908</v>
      </c>
      <c r="K262" s="19">
        <f>J262/B283</f>
        <v>-3.365184345234417E-2</v>
      </c>
      <c r="L262" s="50">
        <f t="shared" ref="L262:L263" si="7">C262-C269</f>
        <v>3.2482333199999971</v>
      </c>
      <c r="M262" s="19">
        <f t="shared" ref="M262:M263" si="8">L262/C269</f>
        <v>1.935247000050367E-2</v>
      </c>
      <c r="N262" s="25">
        <f>C262-C283</f>
        <v>12.865422629999983</v>
      </c>
      <c r="O262" s="26">
        <f>N262/C283</f>
        <v>8.1309012477992978E-2</v>
      </c>
    </row>
    <row r="263" spans="1:16" s="1" customFormat="1" ht="16.5" customHeight="1" outlineLevel="2">
      <c r="A263" s="17" t="s">
        <v>11</v>
      </c>
      <c r="B263" s="198">
        <v>113.09210896999998</v>
      </c>
      <c r="C263" s="198">
        <v>66.468479800000011</v>
      </c>
      <c r="D263" s="198">
        <v>0</v>
      </c>
      <c r="E263" s="198">
        <v>7.0059836999999998</v>
      </c>
      <c r="F263" s="198">
        <v>5.4455869799999999</v>
      </c>
      <c r="G263" s="45"/>
      <c r="H263" s="50">
        <f>B263-B270</f>
        <v>1.4489097799999939</v>
      </c>
      <c r="I263" s="19">
        <f t="shared" ref="I263" si="9">H263/B270</f>
        <v>1.2978038882011673E-2</v>
      </c>
      <c r="J263" s="25">
        <f t="shared" ref="J263" si="10">B263-B284</f>
        <v>8.952674409999986</v>
      </c>
      <c r="K263" s="19">
        <f>J263/B284</f>
        <v>8.5968148836470748E-2</v>
      </c>
      <c r="L263" s="50">
        <f t="shared" si="7"/>
        <v>1.8046726300000131</v>
      </c>
      <c r="M263" s="19">
        <f t="shared" si="8"/>
        <v>2.7908542799769908E-2</v>
      </c>
      <c r="N263" s="25">
        <f>C263-C284</f>
        <v>6.9972392700000086</v>
      </c>
      <c r="O263" s="26">
        <f>N263/C284</f>
        <v>0.11765753005388012</v>
      </c>
    </row>
    <row r="264" spans="1:16" s="8" customFormat="1" ht="16.5" customHeight="1" outlineLevel="2" thickBot="1">
      <c r="A264" s="27" t="s">
        <v>0</v>
      </c>
      <c r="B264" s="28">
        <f>SUM(B261:B263)</f>
        <v>2120.3103699400003</v>
      </c>
      <c r="C264" s="196">
        <f t="shared" ref="C264:E264" si="11">SUM(C261:C263)</f>
        <v>1374.52013588</v>
      </c>
      <c r="D264" s="28">
        <f t="shared" si="11"/>
        <v>40.486536879999996</v>
      </c>
      <c r="E264" s="28">
        <f t="shared" si="11"/>
        <v>29.065290789999999</v>
      </c>
      <c r="F264" s="29">
        <f>SUM(F261:F263)</f>
        <v>49.659757700000007</v>
      </c>
      <c r="G264" s="90"/>
      <c r="H264" s="51">
        <f>B264-B271</f>
        <v>38.825237020000259</v>
      </c>
      <c r="I264" s="30">
        <f>H264/B271</f>
        <v>1.8652661220565379E-2</v>
      </c>
      <c r="J264" s="28">
        <f>B264-B285</f>
        <v>329.35673291999933</v>
      </c>
      <c r="K264" s="30">
        <f>J264/B285</f>
        <v>0.18390020049208072</v>
      </c>
      <c r="L264" s="51">
        <f>C264-C271</f>
        <v>118.96653074000028</v>
      </c>
      <c r="M264" s="30">
        <f>L264/C271</f>
        <v>9.4752251320034231E-2</v>
      </c>
      <c r="N264" s="28">
        <f>C264-C285</f>
        <v>210.59660882000003</v>
      </c>
      <c r="O264" s="31">
        <f>N264/C285</f>
        <v>0.18093680892588729</v>
      </c>
    </row>
    <row r="265" spans="1:16" s="432" customFormat="1" ht="7.5" customHeight="1" outlineLevel="2"/>
    <row r="266" spans="1:16" s="5" customFormat="1" ht="15" customHeight="1" outlineLevel="3" thickBot="1">
      <c r="A266" s="472">
        <v>45747</v>
      </c>
      <c r="B266" s="472"/>
      <c r="C266" s="472"/>
      <c r="D266" s="472"/>
      <c r="E266" s="472"/>
      <c r="F266" s="472"/>
      <c r="G266" s="91"/>
      <c r="H266" s="1"/>
      <c r="I266" s="1"/>
      <c r="J266" s="1"/>
    </row>
    <row r="267" spans="1:16" s="1" customFormat="1" ht="27" customHeight="1" outlineLevel="3" thickBot="1">
      <c r="A267" s="180" t="s">
        <v>9</v>
      </c>
      <c r="B267" s="181" t="s">
        <v>5</v>
      </c>
      <c r="C267" s="181" t="s">
        <v>8</v>
      </c>
      <c r="D267" s="181" t="s">
        <v>6</v>
      </c>
      <c r="E267" s="181" t="s">
        <v>3</v>
      </c>
      <c r="F267" s="182" t="s">
        <v>2</v>
      </c>
      <c r="H267" s="38"/>
      <c r="I267" s="38"/>
      <c r="J267" s="38"/>
      <c r="K267" s="8"/>
      <c r="M267" s="38"/>
      <c r="N267" s="38"/>
      <c r="O267" s="38"/>
      <c r="P267" s="8"/>
    </row>
    <row r="268" spans="1:16" s="1" customFormat="1" ht="16.5" customHeight="1" outlineLevel="3">
      <c r="A268" s="183" t="s">
        <v>1</v>
      </c>
      <c r="B268" s="199">
        <v>1715.85174534</v>
      </c>
      <c r="C268" s="199">
        <v>1023.0438682299998</v>
      </c>
      <c r="D268" s="199">
        <v>37.834680380000002</v>
      </c>
      <c r="E268" s="199">
        <v>22.082581090000001</v>
      </c>
      <c r="F268" s="198">
        <v>55.276352060000001</v>
      </c>
      <c r="G268" s="145"/>
      <c r="M268" s="38"/>
      <c r="N268" s="38"/>
      <c r="O268" s="38"/>
      <c r="P268" s="8"/>
    </row>
    <row r="269" spans="1:16" s="1" customFormat="1" ht="16.5" customHeight="1" outlineLevel="3">
      <c r="A269" s="184" t="s">
        <v>10</v>
      </c>
      <c r="B269" s="199">
        <v>253.99018839000007</v>
      </c>
      <c r="C269" s="199">
        <v>167.84592974</v>
      </c>
      <c r="D269" s="199">
        <v>0</v>
      </c>
      <c r="E269" s="199">
        <v>0</v>
      </c>
      <c r="F269" s="198">
        <v>2.2343943300000002</v>
      </c>
      <c r="M269" s="38"/>
      <c r="N269" s="38"/>
      <c r="O269" s="38"/>
      <c r="P269" s="8"/>
    </row>
    <row r="270" spans="1:16" s="1" customFormat="1" ht="16.5" customHeight="1" outlineLevel="3">
      <c r="A270" s="184" t="s">
        <v>11</v>
      </c>
      <c r="B270" s="198">
        <v>111.64319918999999</v>
      </c>
      <c r="C270" s="198">
        <v>64.663807169999998</v>
      </c>
      <c r="D270" s="198">
        <v>0</v>
      </c>
      <c r="E270" s="198">
        <v>7.0059836999999998</v>
      </c>
      <c r="F270" s="198">
        <v>5.7851107600000011</v>
      </c>
      <c r="O270" s="38"/>
      <c r="P270" s="8"/>
    </row>
    <row r="271" spans="1:16" s="8" customFormat="1" ht="16.5" customHeight="1" outlineLevel="3" thickBot="1">
      <c r="A271" s="195" t="s">
        <v>0</v>
      </c>
      <c r="B271" s="196">
        <f>SUM(B268:B270)</f>
        <v>2081.4851329200001</v>
      </c>
      <c r="C271" s="196">
        <f t="shared" ref="C271:E271" si="12">SUM(C268:C270)</f>
        <v>1255.5536051399997</v>
      </c>
      <c r="D271" s="196">
        <f t="shared" si="12"/>
        <v>37.834680380000002</v>
      </c>
      <c r="E271" s="196">
        <f t="shared" si="12"/>
        <v>29.08856479</v>
      </c>
      <c r="F271" s="197">
        <f>SUM(F268:F270)</f>
        <v>63.295857150000003</v>
      </c>
      <c r="G271" s="45"/>
    </row>
    <row r="272" spans="1:16" s="474" customFormat="1" ht="7.5" customHeight="1" outlineLevel="3"/>
    <row r="273" spans="1:16" s="5" customFormat="1" ht="15" customHeight="1" outlineLevel="3" thickBot="1">
      <c r="A273" s="472">
        <v>45657</v>
      </c>
      <c r="B273" s="472"/>
      <c r="C273" s="472"/>
      <c r="D273" s="472"/>
      <c r="E273" s="472"/>
      <c r="F273" s="472"/>
      <c r="G273" s="91"/>
      <c r="H273" s="179"/>
      <c r="I273" s="179"/>
      <c r="J273" s="179"/>
    </row>
    <row r="274" spans="1:16" s="179" customFormat="1" ht="27" customHeight="1" outlineLevel="3" thickBot="1">
      <c r="A274" s="180" t="s">
        <v>9</v>
      </c>
      <c r="B274" s="181" t="s">
        <v>5</v>
      </c>
      <c r="C274" s="181" t="s">
        <v>8</v>
      </c>
      <c r="D274" s="181" t="s">
        <v>6</v>
      </c>
      <c r="E274" s="181" t="s">
        <v>3</v>
      </c>
      <c r="F274" s="182" t="s">
        <v>2</v>
      </c>
      <c r="H274" s="38"/>
      <c r="I274" s="38"/>
      <c r="J274" s="38"/>
      <c r="K274" s="8"/>
      <c r="M274" s="38"/>
      <c r="N274" s="38"/>
      <c r="O274" s="38"/>
      <c r="P274" s="8"/>
    </row>
    <row r="275" spans="1:16" s="179" customFormat="1" ht="16.5" customHeight="1" outlineLevel="3">
      <c r="A275" s="183" t="s">
        <v>1</v>
      </c>
      <c r="B275" s="199">
        <v>1649.50538456</v>
      </c>
      <c r="C275" s="199">
        <v>983.39353969999991</v>
      </c>
      <c r="D275" s="199">
        <v>32.655611189999995</v>
      </c>
      <c r="E275" s="199">
        <v>21.859307090000001</v>
      </c>
      <c r="F275" s="198">
        <v>46.51032867</v>
      </c>
      <c r="G275" s="145"/>
      <c r="M275" s="38"/>
      <c r="N275" s="38"/>
      <c r="O275" s="38"/>
      <c r="P275" s="8"/>
    </row>
    <row r="276" spans="1:16" s="179" customFormat="1" ht="16.5" customHeight="1" outlineLevel="3">
      <c r="A276" s="184" t="s">
        <v>10</v>
      </c>
      <c r="B276" s="199">
        <v>252.65456512</v>
      </c>
      <c r="C276" s="199">
        <v>165.52647265000002</v>
      </c>
      <c r="D276" s="199">
        <v>0</v>
      </c>
      <c r="E276" s="199">
        <v>0</v>
      </c>
      <c r="F276" s="198">
        <v>1.5164243899999998</v>
      </c>
      <c r="M276" s="38"/>
      <c r="N276" s="38"/>
      <c r="O276" s="38"/>
      <c r="P276" s="8"/>
    </row>
    <row r="277" spans="1:16" s="179" customFormat="1" ht="16.5" customHeight="1" outlineLevel="3">
      <c r="A277" s="184" t="s">
        <v>11</v>
      </c>
      <c r="B277" s="198">
        <v>109.24424186999998</v>
      </c>
      <c r="C277" s="198">
        <v>63.128237590000005</v>
      </c>
      <c r="D277" s="198">
        <v>0</v>
      </c>
      <c r="E277" s="198">
        <v>7.0059836999999998</v>
      </c>
      <c r="F277" s="198">
        <v>6.0093836600000001</v>
      </c>
      <c r="O277" s="38"/>
      <c r="P277" s="8"/>
    </row>
    <row r="278" spans="1:16" s="8" customFormat="1" ht="16.5" customHeight="1" outlineLevel="3" thickBot="1">
      <c r="A278" s="195" t="s">
        <v>0</v>
      </c>
      <c r="B278" s="196">
        <f>SUM(B275:B277)</f>
        <v>2011.40419155</v>
      </c>
      <c r="C278" s="196">
        <f t="shared" ref="C278:E278" si="13">SUM(C275:C277)</f>
        <v>1212.04824994</v>
      </c>
      <c r="D278" s="196">
        <f t="shared" si="13"/>
        <v>32.655611189999995</v>
      </c>
      <c r="E278" s="196">
        <f t="shared" si="13"/>
        <v>28.865290790000003</v>
      </c>
      <c r="F278" s="197">
        <f>SUM(F275:F277)</f>
        <v>54.036136719999995</v>
      </c>
      <c r="G278" s="90"/>
    </row>
    <row r="279" spans="1:16" s="474" customFormat="1" ht="7.5" customHeight="1" outlineLevel="3"/>
    <row r="280" spans="1:16" s="5" customFormat="1" ht="15" customHeight="1" outlineLevel="3" thickBot="1">
      <c r="A280" s="472">
        <v>45473</v>
      </c>
      <c r="B280" s="472"/>
      <c r="C280" s="472"/>
      <c r="D280" s="472"/>
      <c r="E280" s="472"/>
      <c r="F280" s="472"/>
      <c r="G280" s="91"/>
      <c r="H280" s="1"/>
      <c r="I280" s="1"/>
      <c r="J280" s="1"/>
    </row>
    <row r="281" spans="1:16" s="1" customFormat="1" ht="27" customHeight="1" outlineLevel="3" thickBot="1">
      <c r="A281" s="180" t="s">
        <v>9</v>
      </c>
      <c r="B281" s="181" t="s">
        <v>5</v>
      </c>
      <c r="C281" s="181" t="s">
        <v>8</v>
      </c>
      <c r="D281" s="181" t="s">
        <v>6</v>
      </c>
      <c r="E281" s="181" t="s">
        <v>3</v>
      </c>
      <c r="F281" s="182" t="s">
        <v>2</v>
      </c>
      <c r="H281" s="38"/>
      <c r="I281" s="38"/>
      <c r="J281" s="38"/>
      <c r="K281" s="8"/>
      <c r="M281" s="38"/>
      <c r="N281" s="38"/>
      <c r="O281" s="38"/>
      <c r="P281" s="8"/>
    </row>
    <row r="282" spans="1:16" s="1" customFormat="1" ht="16.5" customHeight="1" outlineLevel="3">
      <c r="A282" s="183" t="s">
        <v>1</v>
      </c>
      <c r="B282" s="199">
        <v>1420.900477030001</v>
      </c>
      <c r="C282" s="199">
        <v>946.22354610000014</v>
      </c>
      <c r="D282" s="199">
        <v>27.830086899999998</v>
      </c>
      <c r="E282" s="199">
        <v>21.91131309</v>
      </c>
      <c r="F282" s="198">
        <v>42.801548169999997</v>
      </c>
      <c r="G282" s="145"/>
      <c r="M282" s="38"/>
      <c r="N282" s="38"/>
      <c r="O282" s="38"/>
      <c r="P282" s="8"/>
    </row>
    <row r="283" spans="1:16" s="1" customFormat="1" ht="16.5" customHeight="1" outlineLevel="3">
      <c r="A283" s="184" t="s">
        <v>10</v>
      </c>
      <c r="B283" s="199">
        <v>265.91372543</v>
      </c>
      <c r="C283" s="199">
        <v>158.22874043000002</v>
      </c>
      <c r="D283" s="199">
        <v>0</v>
      </c>
      <c r="E283" s="199">
        <v>0</v>
      </c>
      <c r="F283" s="198">
        <v>1.8594606599999999</v>
      </c>
      <c r="M283" s="38"/>
      <c r="N283" s="38"/>
      <c r="O283" s="38"/>
      <c r="P283" s="8"/>
    </row>
    <row r="284" spans="1:16" s="1" customFormat="1" ht="16.5" customHeight="1" outlineLevel="3">
      <c r="A284" s="184" t="s">
        <v>11</v>
      </c>
      <c r="B284" s="198">
        <v>104.13943456</v>
      </c>
      <c r="C284" s="198">
        <v>59.471240530000003</v>
      </c>
      <c r="D284" s="198">
        <v>0</v>
      </c>
      <c r="E284" s="198">
        <v>7.0059836999999998</v>
      </c>
      <c r="F284" s="198">
        <v>8.2612485099999997</v>
      </c>
      <c r="O284" s="38"/>
      <c r="P284" s="8"/>
    </row>
    <row r="285" spans="1:16" s="8" customFormat="1" ht="16.5" customHeight="1" outlineLevel="3" thickBot="1">
      <c r="A285" s="195" t="s">
        <v>0</v>
      </c>
      <c r="B285" s="196">
        <f>SUM(B282:B284)</f>
        <v>1790.953637020001</v>
      </c>
      <c r="C285" s="196">
        <f t="shared" ref="C285:E285" si="14">SUM(C282:C284)</f>
        <v>1163.92352706</v>
      </c>
      <c r="D285" s="196">
        <f t="shared" si="14"/>
        <v>27.830086899999998</v>
      </c>
      <c r="E285" s="196">
        <f t="shared" si="14"/>
        <v>28.917296790000002</v>
      </c>
      <c r="F285" s="197">
        <f>SUM(F282:F284)</f>
        <v>52.922257340000002</v>
      </c>
      <c r="G285" s="90"/>
    </row>
    <row r="286" spans="1:16" s="474" customFormat="1" ht="7.5" customHeight="1" outlineLevel="3" thickBot="1"/>
    <row r="287" spans="1:16" s="49" customFormat="1" ht="36.6" customHeight="1" outlineLevel="3" collapsed="1">
      <c r="A287" s="456" t="s">
        <v>128</v>
      </c>
      <c r="B287" s="456"/>
      <c r="C287" s="456"/>
      <c r="D287" s="456"/>
      <c r="E287" s="456"/>
      <c r="F287" s="456"/>
      <c r="G287" s="1"/>
      <c r="H287" s="122"/>
      <c r="I287" s="46"/>
      <c r="J287" s="46"/>
      <c r="K287" s="46"/>
      <c r="L287" s="47"/>
      <c r="M287" s="48"/>
      <c r="N287" s="48"/>
      <c r="O287" s="48"/>
    </row>
    <row r="288" spans="1:16" s="475" customFormat="1" ht="12" customHeight="1" outlineLevel="2"/>
    <row r="289" spans="1:8" s="6" customFormat="1" ht="13.8" outlineLevel="2">
      <c r="A289" s="470" t="s">
        <v>74</v>
      </c>
      <c r="B289" s="470"/>
      <c r="C289" s="470"/>
      <c r="D289" s="470"/>
      <c r="E289" s="470"/>
      <c r="F289" s="470"/>
      <c r="G289" s="470"/>
      <c r="H289" s="470"/>
    </row>
    <row r="290" spans="1:8" s="1" customFormat="1" ht="12.6" customHeight="1" outlineLevel="2"/>
    <row r="291" spans="1:8" s="1" customFormat="1" ht="12.6" customHeight="1" outlineLevel="2"/>
    <row r="292" spans="1:8" s="1" customFormat="1" ht="12.6" customHeight="1" outlineLevel="2"/>
    <row r="293" spans="1:8" s="1" customFormat="1" ht="12.6" customHeight="1" outlineLevel="2"/>
    <row r="294" spans="1:8" s="1" customFormat="1" ht="12.6" customHeight="1" outlineLevel="2"/>
    <row r="295" spans="1:8" s="1" customFormat="1" ht="12.6" customHeight="1" outlineLevel="2"/>
    <row r="296" spans="1:8" s="1" customFormat="1" ht="12.6" customHeight="1" outlineLevel="2"/>
    <row r="297" spans="1:8" s="1" customFormat="1" ht="12.6" customHeight="1" outlineLevel="2"/>
    <row r="298" spans="1:8" s="1" customFormat="1" ht="12.6" customHeight="1" outlineLevel="2"/>
    <row r="299" spans="1:8" s="1" customFormat="1" ht="12.6" customHeight="1" outlineLevel="2"/>
    <row r="300" spans="1:8" s="1" customFormat="1" ht="12.6" customHeight="1" outlineLevel="2"/>
    <row r="301" spans="1:8" s="1" customFormat="1" ht="12.6" customHeight="1" outlineLevel="2"/>
    <row r="302" spans="1:8" s="1" customFormat="1" ht="12.6" customHeight="1" outlineLevel="2"/>
    <row r="303" spans="1:8" s="1" customFormat="1" ht="12.6" customHeight="1" outlineLevel="2"/>
    <row r="304" spans="1:8" s="1" customFormat="1" ht="12.6" customHeight="1" outlineLevel="2"/>
    <row r="305" s="1" customFormat="1" ht="12.6" customHeight="1" outlineLevel="2"/>
    <row r="306" s="1" customFormat="1" ht="12.6" customHeight="1" outlineLevel="2"/>
    <row r="307" s="1" customFormat="1" ht="12.6" customHeight="1" outlineLevel="2"/>
    <row r="308" s="1" customFormat="1" ht="12.6" customHeight="1" outlineLevel="2"/>
    <row r="309" s="1" customFormat="1" ht="12.6" customHeight="1" outlineLevel="2"/>
    <row r="310" s="1" customFormat="1" ht="12.6" customHeight="1" outlineLevel="2"/>
    <row r="311" s="1" customFormat="1" ht="12.6" customHeight="1" outlineLevel="2"/>
    <row r="312" s="1" customFormat="1" ht="12.6" customHeight="1" outlineLevel="2"/>
    <row r="313" s="1" customFormat="1" ht="12.6" customHeight="1" outlineLevel="2"/>
    <row r="314" s="1" customFormat="1" ht="12.6" customHeight="1" outlineLevel="2"/>
    <row r="315" s="1" customFormat="1" ht="12.6" customHeight="1" outlineLevel="2"/>
    <row r="316" s="1" customFormat="1" ht="12.6" customHeight="1" outlineLevel="2"/>
    <row r="317" s="1" customFormat="1" ht="12.6" customHeight="1" outlineLevel="2"/>
    <row r="318" s="1" customFormat="1" ht="12.6" customHeight="1" outlineLevel="2"/>
    <row r="319" s="1" customFormat="1" ht="12.6" customHeight="1" outlineLevel="2"/>
    <row r="320" s="1" customFormat="1" ht="12.6" customHeight="1" outlineLevel="2"/>
    <row r="321" spans="1:15" s="1" customFormat="1" ht="12.6" customHeight="1" outlineLevel="2"/>
    <row r="322" spans="1:15" s="432" customFormat="1" outlineLevel="2" collapsed="1"/>
    <row r="323" spans="1:15" s="455" customFormat="1" ht="21" customHeight="1" outlineLevel="1" thickBot="1">
      <c r="A323" s="455" t="s">
        <v>73</v>
      </c>
    </row>
    <row r="324" spans="1:15" s="10" customFormat="1" ht="29.4" customHeight="1" outlineLevel="2" thickBot="1">
      <c r="A324" s="11" t="s">
        <v>17</v>
      </c>
      <c r="B324" s="12" t="s">
        <v>5</v>
      </c>
      <c r="C324" s="12" t="s">
        <v>8</v>
      </c>
      <c r="D324" s="12" t="s">
        <v>6</v>
      </c>
      <c r="E324" s="12" t="s">
        <v>3</v>
      </c>
      <c r="F324" s="13" t="s">
        <v>2</v>
      </c>
      <c r="G324" s="13" t="s">
        <v>18</v>
      </c>
      <c r="H324" s="3" t="s">
        <v>24</v>
      </c>
    </row>
    <row r="325" spans="1:15" s="10" customFormat="1" ht="18" customHeight="1" outlineLevel="2">
      <c r="A325" s="40">
        <v>45473</v>
      </c>
      <c r="B325" s="25">
        <v>2929.1206370200007</v>
      </c>
      <c r="C325" s="25">
        <v>2273.2785270599998</v>
      </c>
      <c r="D325" s="25">
        <v>27.830086899999998</v>
      </c>
      <c r="E325" s="25">
        <v>36.595296789999999</v>
      </c>
      <c r="F325" s="14">
        <v>52.922257340000002</v>
      </c>
      <c r="G325" s="32">
        <v>5319.7468051100013</v>
      </c>
      <c r="H325" s="152"/>
      <c r="I325" s="152"/>
      <c r="J325" s="151"/>
      <c r="K325" s="151"/>
      <c r="L325" s="151"/>
      <c r="M325" s="151"/>
      <c r="N325" s="135"/>
      <c r="O325" s="133"/>
    </row>
    <row r="326" spans="1:15" s="10" customFormat="1" ht="18" customHeight="1" outlineLevel="3">
      <c r="A326" s="338">
        <v>45565</v>
      </c>
      <c r="B326" s="339">
        <v>3017.7544582300006</v>
      </c>
      <c r="C326" s="339">
        <v>2349.3700118400002</v>
      </c>
      <c r="D326" s="339">
        <v>32.520278009999998</v>
      </c>
      <c r="E326" s="339">
        <v>36.595296789999999</v>
      </c>
      <c r="F326" s="340">
        <v>56.405615879999992</v>
      </c>
      <c r="G326" s="341">
        <v>5492.6456607500013</v>
      </c>
      <c r="H326" s="342"/>
      <c r="I326" s="342"/>
      <c r="J326" s="343"/>
      <c r="K326" s="343"/>
      <c r="L326" s="343"/>
      <c r="M326" s="343"/>
      <c r="N326" s="344"/>
      <c r="O326" s="345"/>
    </row>
    <row r="327" spans="1:15" s="10" customFormat="1" ht="18" customHeight="1" outlineLevel="3">
      <c r="A327" s="338">
        <v>45657</v>
      </c>
      <c r="B327" s="339">
        <v>3218.3181915499999</v>
      </c>
      <c r="C327" s="339">
        <v>2400.7302499400002</v>
      </c>
      <c r="D327" s="339">
        <v>32.655611189999995</v>
      </c>
      <c r="E327" s="339">
        <v>28.865290790000003</v>
      </c>
      <c r="F327" s="340">
        <v>54.036136719999995</v>
      </c>
      <c r="G327" s="341">
        <v>5734.60548019</v>
      </c>
      <c r="H327" s="342"/>
      <c r="I327" s="342"/>
      <c r="J327" s="343"/>
      <c r="K327" s="343"/>
      <c r="L327" s="343"/>
      <c r="M327" s="343"/>
      <c r="N327" s="344"/>
      <c r="O327" s="345"/>
    </row>
    <row r="328" spans="1:15" s="10" customFormat="1" ht="18" customHeight="1" outlineLevel="2">
      <c r="A328" s="338">
        <v>45747</v>
      </c>
      <c r="B328" s="339">
        <v>3327.5051329200001</v>
      </c>
      <c r="C328" s="339">
        <v>2482.5946051399997</v>
      </c>
      <c r="D328" s="339">
        <v>37.834680380000002</v>
      </c>
      <c r="E328" s="339">
        <v>29.08856479</v>
      </c>
      <c r="F328" s="340">
        <v>63.295857150000003</v>
      </c>
      <c r="G328" s="341">
        <v>5940.3188403800004</v>
      </c>
      <c r="M328" s="343"/>
      <c r="N328" s="344"/>
      <c r="O328" s="345"/>
    </row>
    <row r="329" spans="1:15" s="10" customFormat="1" ht="18" customHeight="1" outlineLevel="2" thickBot="1">
      <c r="A329" s="36">
        <v>45838</v>
      </c>
      <c r="B329" s="428">
        <v>3409.8903699400003</v>
      </c>
      <c r="C329" s="428">
        <v>2652.66513588</v>
      </c>
      <c r="D329" s="428">
        <v>40.486536879999996</v>
      </c>
      <c r="E329" s="428">
        <v>29.065290789999999</v>
      </c>
      <c r="F329" s="428">
        <v>49.659757700000007</v>
      </c>
      <c r="G329" s="89">
        <f>SUM(B329:F329)</f>
        <v>6181.7670911900013</v>
      </c>
      <c r="H329" s="342">
        <f>B329/B328-1</f>
        <v>2.4758860987151854E-2</v>
      </c>
      <c r="I329" s="342">
        <f>C329/C328-1</f>
        <v>6.8505156012135027E-2</v>
      </c>
      <c r="J329" s="342">
        <f>D329/D328-1</f>
        <v>7.0090627788197413E-2</v>
      </c>
      <c r="K329" s="342">
        <f>E329/E328-1</f>
        <v>-8.0010822699649875E-4</v>
      </c>
      <c r="L329" s="342">
        <f>F329/F328-1</f>
        <v>-0.21543431219652887</v>
      </c>
      <c r="M329" s="152"/>
      <c r="N329" s="92"/>
      <c r="O329" s="72"/>
    </row>
    <row r="330" spans="1:15" s="49" customFormat="1" outlineLevel="2">
      <c r="A330" s="456" t="s">
        <v>80</v>
      </c>
      <c r="B330" s="456"/>
      <c r="C330" s="456"/>
      <c r="D330" s="456"/>
      <c r="E330" s="456"/>
      <c r="F330" s="456"/>
      <c r="G330" s="456"/>
      <c r="H330" s="153">
        <f>B329/B325-1</f>
        <v>0.16413449376025713</v>
      </c>
      <c r="I330" s="153">
        <f>C329/C325-1</f>
        <v>0.16688962848325306</v>
      </c>
      <c r="J330" s="153">
        <f>D329/D325-1</f>
        <v>0.45477579805904234</v>
      </c>
      <c r="K330" s="153">
        <f>E329/E325-1</f>
        <v>-0.20576431018473507</v>
      </c>
      <c r="L330" s="153">
        <f>F329/F325-1</f>
        <v>-6.1647023463870854E-2</v>
      </c>
      <c r="M330" s="153"/>
      <c r="N330" s="48"/>
      <c r="O330" s="48"/>
    </row>
    <row r="331" spans="1:15" s="10" customFormat="1" ht="15" customHeight="1" outlineLevel="2">
      <c r="A331" s="9"/>
      <c r="B331" s="9"/>
      <c r="C331" s="9"/>
      <c r="D331" s="9"/>
      <c r="E331" s="9"/>
      <c r="F331" s="9"/>
      <c r="G331" s="9"/>
      <c r="H331" s="9"/>
      <c r="J331" s="41"/>
    </row>
    <row r="332" spans="1:15" s="10" customFormat="1" ht="15" customHeight="1" outlineLevel="2">
      <c r="A332" s="9"/>
      <c r="B332" s="9"/>
      <c r="C332" s="9"/>
      <c r="D332" s="9"/>
      <c r="E332" s="9"/>
      <c r="F332" s="9"/>
      <c r="G332" s="9"/>
      <c r="H332" s="9"/>
      <c r="L332" s="42"/>
    </row>
    <row r="333" spans="1:15" s="10" customFormat="1" ht="15" customHeight="1" outlineLevel="2">
      <c r="A333" s="9"/>
      <c r="B333" s="9"/>
      <c r="C333" s="9"/>
      <c r="D333" s="9"/>
      <c r="E333" s="9"/>
      <c r="F333" s="9"/>
      <c r="G333" s="9"/>
      <c r="H333" s="9"/>
      <c r="L333" s="42"/>
    </row>
    <row r="334" spans="1:15" s="10" customFormat="1" ht="15" customHeight="1" outlineLevel="2">
      <c r="A334" s="9"/>
      <c r="B334" s="9"/>
      <c r="C334" s="9"/>
      <c r="D334" s="9"/>
      <c r="E334" s="9"/>
      <c r="F334" s="9"/>
      <c r="G334" s="9"/>
      <c r="H334" s="9"/>
    </row>
    <row r="335" spans="1:15" s="10" customFormat="1" ht="15" customHeight="1" outlineLevel="2">
      <c r="A335" s="9"/>
      <c r="B335" s="9"/>
      <c r="C335" s="9"/>
      <c r="D335" s="9"/>
      <c r="E335" s="9"/>
      <c r="F335" s="9"/>
      <c r="G335" s="9"/>
      <c r="H335" s="9"/>
    </row>
    <row r="336" spans="1:15" s="10" customFormat="1" ht="15" customHeight="1" outlineLevel="2">
      <c r="A336" s="9"/>
      <c r="B336" s="9"/>
      <c r="C336" s="9"/>
      <c r="D336" s="9"/>
      <c r="E336" s="9"/>
      <c r="F336" s="9"/>
      <c r="G336" s="9"/>
      <c r="H336" s="9"/>
    </row>
    <row r="337" spans="1:8" s="10" customFormat="1" ht="15" customHeight="1" outlineLevel="2">
      <c r="A337" s="9"/>
      <c r="B337" s="9"/>
      <c r="C337" s="9"/>
      <c r="D337" s="9"/>
      <c r="E337" s="9"/>
      <c r="F337" s="9"/>
      <c r="G337" s="9"/>
      <c r="H337" s="9"/>
    </row>
    <row r="338" spans="1:8" s="10" customFormat="1" ht="15" customHeight="1" outlineLevel="2">
      <c r="A338" s="9"/>
      <c r="B338" s="9"/>
      <c r="C338" s="9"/>
      <c r="D338" s="9"/>
      <c r="E338" s="9"/>
      <c r="F338" s="9"/>
      <c r="G338" s="9"/>
      <c r="H338" s="9"/>
    </row>
    <row r="339" spans="1:8" s="10" customFormat="1" ht="15" customHeight="1" outlineLevel="2">
      <c r="A339" s="9"/>
      <c r="B339" s="9"/>
      <c r="C339" s="9"/>
      <c r="D339" s="9"/>
      <c r="E339" s="9"/>
      <c r="F339" s="9"/>
      <c r="G339" s="9"/>
      <c r="H339" s="9"/>
    </row>
    <row r="340" spans="1:8" s="10" customFormat="1" ht="15" customHeight="1" outlineLevel="2">
      <c r="A340" s="9"/>
      <c r="B340" s="9"/>
      <c r="C340" s="9"/>
      <c r="D340" s="9"/>
      <c r="E340" s="9"/>
      <c r="F340" s="9"/>
      <c r="G340" s="9"/>
      <c r="H340" s="9"/>
    </row>
    <row r="341" spans="1:8" s="10" customFormat="1" ht="15" customHeight="1" outlineLevel="2">
      <c r="A341" s="9"/>
      <c r="B341" s="9"/>
      <c r="C341" s="9"/>
      <c r="D341" s="9"/>
      <c r="E341" s="9"/>
      <c r="F341" s="9"/>
      <c r="G341" s="9"/>
      <c r="H341" s="9"/>
    </row>
    <row r="342" spans="1:8" s="10" customFormat="1" ht="15" customHeight="1" outlineLevel="2">
      <c r="A342" s="9"/>
      <c r="B342" s="9"/>
      <c r="C342" s="9"/>
      <c r="D342" s="9"/>
      <c r="E342" s="9"/>
      <c r="F342" s="9"/>
      <c r="G342" s="9"/>
      <c r="H342" s="9"/>
    </row>
    <row r="343" spans="1:8" s="10" customFormat="1" ht="15" customHeight="1" outlineLevel="2">
      <c r="A343" s="9"/>
      <c r="B343" s="9"/>
      <c r="C343" s="9"/>
      <c r="D343" s="9"/>
      <c r="E343" s="9"/>
      <c r="F343" s="9"/>
      <c r="G343" s="9"/>
      <c r="H343" s="9"/>
    </row>
    <row r="344" spans="1:8" s="10" customFormat="1" ht="15" customHeight="1" outlineLevel="2">
      <c r="A344" s="9"/>
      <c r="B344" s="9"/>
      <c r="C344" s="9"/>
      <c r="D344" s="9"/>
      <c r="E344" s="9"/>
      <c r="F344" s="9"/>
      <c r="G344" s="9"/>
      <c r="H344" s="9"/>
    </row>
    <row r="345" spans="1:8" s="10" customFormat="1" ht="15" customHeight="1" outlineLevel="2">
      <c r="A345" s="9"/>
      <c r="B345" s="9"/>
      <c r="C345" s="9"/>
      <c r="D345" s="9"/>
      <c r="E345" s="9"/>
      <c r="F345" s="9"/>
      <c r="G345" s="9"/>
      <c r="H345" s="9"/>
    </row>
    <row r="346" spans="1:8" s="10" customFormat="1" ht="15" customHeight="1" outlineLevel="2">
      <c r="A346" s="9"/>
      <c r="B346" s="9"/>
      <c r="C346" s="9"/>
      <c r="D346" s="9"/>
      <c r="E346" s="9"/>
      <c r="F346" s="9"/>
      <c r="G346" s="9"/>
      <c r="H346" s="9"/>
    </row>
    <row r="347" spans="1:8" s="10" customFormat="1" ht="15" customHeight="1" outlineLevel="2">
      <c r="A347" s="9"/>
      <c r="B347" s="9"/>
      <c r="C347" s="9"/>
      <c r="D347" s="9"/>
      <c r="E347" s="9"/>
      <c r="F347" s="9"/>
      <c r="G347" s="9"/>
      <c r="H347" s="9"/>
    </row>
    <row r="348" spans="1:8" s="10" customFormat="1" ht="15" customHeight="1" outlineLevel="2">
      <c r="A348" s="9"/>
      <c r="B348" s="9"/>
      <c r="C348" s="9"/>
      <c r="D348" s="9"/>
      <c r="E348" s="9"/>
      <c r="F348" s="9"/>
      <c r="G348" s="9"/>
      <c r="H348" s="9"/>
    </row>
    <row r="349" spans="1:8" s="10" customFormat="1" ht="15" customHeight="1" outlineLevel="2">
      <c r="A349" s="9"/>
      <c r="B349" s="9"/>
      <c r="C349" s="9"/>
      <c r="D349" s="9"/>
      <c r="E349" s="9"/>
      <c r="F349" s="9"/>
      <c r="G349" s="9"/>
      <c r="H349" s="9"/>
    </row>
    <row r="350" spans="1:8" s="10" customFormat="1" ht="15" customHeight="1" outlineLevel="2">
      <c r="A350" s="9"/>
      <c r="B350" s="9"/>
      <c r="C350" s="9"/>
      <c r="D350" s="9"/>
      <c r="E350" s="9"/>
      <c r="F350" s="9"/>
      <c r="G350" s="9"/>
      <c r="H350" s="9"/>
    </row>
    <row r="351" spans="1:8" s="10" customFormat="1" ht="15" customHeight="1" outlineLevel="2">
      <c r="A351" s="9"/>
      <c r="B351" s="9"/>
      <c r="C351" s="9"/>
      <c r="D351" s="9"/>
      <c r="E351" s="9"/>
      <c r="F351" s="9"/>
      <c r="G351" s="9"/>
      <c r="H351" s="9"/>
    </row>
    <row r="352" spans="1:8" s="10" customFormat="1" ht="15" customHeight="1" outlineLevel="2">
      <c r="A352" s="9"/>
      <c r="B352" s="9"/>
      <c r="C352" s="9"/>
      <c r="D352" s="9"/>
      <c r="E352" s="9"/>
      <c r="F352" s="9"/>
      <c r="G352" s="9"/>
      <c r="H352" s="9"/>
    </row>
    <row r="353" spans="1:12" s="10" customFormat="1" ht="15" customHeight="1" outlineLevel="2">
      <c r="A353" s="9"/>
      <c r="B353" s="9"/>
      <c r="C353" s="9"/>
      <c r="D353" s="9"/>
      <c r="E353" s="9"/>
      <c r="F353" s="9"/>
      <c r="G353" s="9"/>
      <c r="H353" s="9"/>
    </row>
    <row r="354" spans="1:12" s="10" customFormat="1" ht="15" customHeight="1" outlineLevel="2">
      <c r="A354" s="9"/>
      <c r="B354" s="9"/>
      <c r="C354" s="9"/>
      <c r="D354" s="9"/>
      <c r="E354" s="9"/>
      <c r="F354" s="9"/>
      <c r="G354" s="9"/>
      <c r="H354" s="9"/>
    </row>
    <row r="355" spans="1:12" s="10" customFormat="1" ht="15" customHeight="1" outlineLevel="2">
      <c r="A355" s="9"/>
      <c r="B355" s="9"/>
      <c r="C355" s="9"/>
      <c r="D355" s="9"/>
      <c r="E355" s="9"/>
      <c r="F355" s="9"/>
      <c r="G355" s="9"/>
      <c r="H355" s="9"/>
    </row>
    <row r="356" spans="1:12" s="10" customFormat="1" ht="15" customHeight="1" outlineLevel="2">
      <c r="A356" s="9"/>
      <c r="B356" s="9"/>
      <c r="C356" s="9"/>
      <c r="D356" s="9"/>
      <c r="E356" s="9"/>
      <c r="F356" s="9"/>
      <c r="G356" s="9"/>
      <c r="H356" s="9"/>
    </row>
    <row r="357" spans="1:12" s="478" customFormat="1" ht="15" customHeight="1" outlineLevel="2" collapsed="1"/>
    <row r="358" spans="1:12" s="479" customFormat="1" ht="24.75" customHeight="1" outlineLevel="1" thickBot="1">
      <c r="A358" s="479" t="s">
        <v>116</v>
      </c>
    </row>
    <row r="359" spans="1:12" s="1" customFormat="1" ht="18.600000000000001" customHeight="1" outlineLevel="2">
      <c r="A359" s="434" t="s">
        <v>13</v>
      </c>
      <c r="B359" s="451" t="s">
        <v>1</v>
      </c>
      <c r="C359" s="451" t="s">
        <v>10</v>
      </c>
      <c r="D359" s="451" t="s">
        <v>11</v>
      </c>
      <c r="E359" s="438" t="s">
        <v>19</v>
      </c>
      <c r="F359" s="453" t="s">
        <v>20</v>
      </c>
      <c r="G359" s="3" t="s">
        <v>24</v>
      </c>
      <c r="H359" s="476" t="s">
        <v>117</v>
      </c>
      <c r="I359" s="477"/>
      <c r="J359" s="450" t="s">
        <v>107</v>
      </c>
      <c r="K359" s="450"/>
    </row>
    <row r="360" spans="1:12" s="179" customFormat="1" ht="36" customHeight="1" outlineLevel="2" thickBot="1">
      <c r="A360" s="435"/>
      <c r="B360" s="452"/>
      <c r="C360" s="452"/>
      <c r="D360" s="452"/>
      <c r="E360" s="439"/>
      <c r="F360" s="454"/>
      <c r="G360" s="3"/>
      <c r="H360" s="350" t="s">
        <v>19</v>
      </c>
      <c r="I360" s="351" t="s">
        <v>20</v>
      </c>
      <c r="J360" s="349" t="s">
        <v>19</v>
      </c>
      <c r="K360" s="349" t="s">
        <v>20</v>
      </c>
    </row>
    <row r="361" spans="1:12" s="1" customFormat="1" ht="18" customHeight="1" outlineLevel="2">
      <c r="A361" s="183" t="s">
        <v>8</v>
      </c>
      <c r="B361" s="418">
        <v>1136.9574930199999</v>
      </c>
      <c r="C361" s="418">
        <v>171.09416306</v>
      </c>
      <c r="D361" s="419">
        <v>66.468479800000011</v>
      </c>
      <c r="E361" s="420">
        <v>1374.52013588</v>
      </c>
      <c r="F361" s="421">
        <v>2652.66513588</v>
      </c>
      <c r="G361" s="44"/>
      <c r="H361" s="368">
        <f>E361/'[12]Адміністрування НПФ'!E345-1</f>
        <v>9.4752251320034286E-2</v>
      </c>
      <c r="I361" s="369">
        <f>F361/'[12]Адміністрування НПФ'!F345-1</f>
        <v>6.8505156012135027E-2</v>
      </c>
      <c r="J361" s="370">
        <f>E361/'[13]Адміністрування НПФ'!E316-1</f>
        <v>0.18093680892588737</v>
      </c>
      <c r="K361" s="370">
        <f>F361/'[13]Адміністрування НПФ'!F316-1</f>
        <v>0.16688962848325306</v>
      </c>
      <c r="L361" s="45"/>
    </row>
    <row r="362" spans="1:12" s="1" customFormat="1" ht="18" customHeight="1" outlineLevel="2">
      <c r="A362" s="17" t="s">
        <v>6</v>
      </c>
      <c r="B362" s="199">
        <v>40.486536879999996</v>
      </c>
      <c r="C362" s="499">
        <v>0</v>
      </c>
      <c r="D362" s="500">
        <v>0</v>
      </c>
      <c r="E362" s="422">
        <v>40.486536879999996</v>
      </c>
      <c r="F362" s="423">
        <v>40.486536879999996</v>
      </c>
      <c r="G362" s="501"/>
      <c r="H362" s="368">
        <f>E362/'[12]Адміністрування НПФ'!E346-1</f>
        <v>7.0090627788197413E-2</v>
      </c>
      <c r="I362" s="369">
        <f>F362/'[12]Адміністрування НПФ'!F346-1</f>
        <v>7.0090627788197413E-2</v>
      </c>
      <c r="J362" s="370">
        <f>E362/'[13]Адміністрування НПФ'!E317-1</f>
        <v>0.45477579805904234</v>
      </c>
      <c r="K362" s="370">
        <f>F362/'[13]Адміністрування НПФ'!F317-1</f>
        <v>0.45477579805904234</v>
      </c>
      <c r="L362" s="45"/>
    </row>
    <row r="363" spans="1:12" s="1" customFormat="1" ht="18" customHeight="1" outlineLevel="2">
      <c r="A363" s="16" t="s">
        <v>3</v>
      </c>
      <c r="B363" s="199">
        <v>22.059307090000001</v>
      </c>
      <c r="C363" s="499">
        <v>0</v>
      </c>
      <c r="D363" s="198">
        <v>7.0059836999999998</v>
      </c>
      <c r="E363" s="422">
        <v>29.065290789999999</v>
      </c>
      <c r="F363" s="423">
        <v>29.065290789999999</v>
      </c>
      <c r="G363" s="170"/>
      <c r="H363" s="368">
        <f>E363/'[12]Адміністрування НПФ'!E347-1</f>
        <v>-8.0010822699649875E-4</v>
      </c>
      <c r="I363" s="369">
        <f>F363/'[12]Адміністрування НПФ'!F347-1</f>
        <v>-8.0010822699649875E-4</v>
      </c>
      <c r="J363" s="370">
        <f>E363/'[13]Адміністрування НПФ'!E318-1</f>
        <v>5.1178366039794643E-3</v>
      </c>
      <c r="K363" s="370">
        <f>F363/'[13]Адміністрування НПФ'!F318-1</f>
        <v>-0.20576431018473507</v>
      </c>
      <c r="L363" s="45"/>
    </row>
    <row r="364" spans="1:12" s="1" customFormat="1" ht="18" customHeight="1" outlineLevel="2">
      <c r="A364" s="33" t="s">
        <v>2</v>
      </c>
      <c r="B364" s="198">
        <v>42.780048710000003</v>
      </c>
      <c r="C364" s="198">
        <v>1.4341220100000001</v>
      </c>
      <c r="D364" s="198">
        <v>5.4455869799999999</v>
      </c>
      <c r="E364" s="424">
        <v>49.659757700000007</v>
      </c>
      <c r="F364" s="423">
        <v>49.659757700000007</v>
      </c>
      <c r="G364" s="44"/>
      <c r="H364" s="368">
        <f>E364/'[12]Адміністрування НПФ'!E348-1</f>
        <v>-0.21543431219652887</v>
      </c>
      <c r="I364" s="369">
        <f>F364/'[12]Адміністрування НПФ'!F348-1</f>
        <v>-0.21543431219652887</v>
      </c>
      <c r="J364" s="370">
        <f>E364/'[13]Адміністрування НПФ'!E319-1</f>
        <v>-6.1647023463870854E-2</v>
      </c>
      <c r="K364" s="370">
        <f>F364/'[13]Адміністрування НПФ'!F319-1</f>
        <v>-6.1647023463870854E-2</v>
      </c>
      <c r="L364" s="45"/>
    </row>
    <row r="365" spans="1:12" s="1" customFormat="1" ht="18" customHeight="1" outlineLevel="2">
      <c r="A365" s="34" t="s">
        <v>4</v>
      </c>
      <c r="B365" s="425">
        <v>46.158567859999998</v>
      </c>
      <c r="C365" s="425">
        <v>0</v>
      </c>
      <c r="D365" s="425">
        <v>4.1292</v>
      </c>
      <c r="E365" s="426">
        <v>50.287767859999995</v>
      </c>
      <c r="F365" s="427">
        <v>61.022767859999995</v>
      </c>
      <c r="G365" s="501"/>
      <c r="H365" s="368">
        <f>E365/'[12]Адміністрування НПФ'!E349-1</f>
        <v>5.4995150501327084E-2</v>
      </c>
      <c r="I365" s="369">
        <f>F365/'[12]Адміністрування НПФ'!F349-1</f>
        <v>4.4886258449076566E-2</v>
      </c>
      <c r="J365" s="370">
        <f>E365/'[13]Адміністрування НПФ'!E320-1</f>
        <v>0.3218484387438223</v>
      </c>
      <c r="K365" s="370">
        <f>F365/'[13]Адміністрування НПФ'!F320-1</f>
        <v>0.35436042348291141</v>
      </c>
    </row>
    <row r="366" spans="1:12" s="1" customFormat="1" ht="18" customHeight="1" outlineLevel="2">
      <c r="A366" s="17" t="s">
        <v>78</v>
      </c>
      <c r="B366" s="199">
        <v>247.79217255999998</v>
      </c>
      <c r="C366" s="199">
        <v>41.848774570000003</v>
      </c>
      <c r="D366" s="199">
        <v>13.82541801</v>
      </c>
      <c r="E366" s="422">
        <v>303.46636513999999</v>
      </c>
      <c r="F366" s="423">
        <v>303.46636513999999</v>
      </c>
      <c r="G366" s="44"/>
      <c r="H366" s="368">
        <f>E366/'[12]Адміністрування НПФ'!E350-1</f>
        <v>1.8376328590672397E-3</v>
      </c>
      <c r="I366" s="369">
        <f>F366/'[12]Адміністрування НПФ'!F350-1</f>
        <v>1.8376328590672397E-3</v>
      </c>
      <c r="J366" s="370">
        <f>E366/'[13]Адміністрування НПФ'!E321-1</f>
        <v>0.38186089573341131</v>
      </c>
      <c r="K366" s="370">
        <f>F366/'[13]Адміністрування НПФ'!F321-1</f>
        <v>0.38186089573341131</v>
      </c>
    </row>
    <row r="367" spans="1:12" s="1" customFormat="1" ht="18" customHeight="1" outlineLevel="2">
      <c r="A367" s="17" t="s">
        <v>104</v>
      </c>
      <c r="B367" s="199">
        <v>20.893212170000002</v>
      </c>
      <c r="C367" s="499">
        <v>0</v>
      </c>
      <c r="D367" s="499">
        <v>0</v>
      </c>
      <c r="E367" s="422">
        <v>20.893212170000002</v>
      </c>
      <c r="F367" s="423">
        <v>20.893212170000002</v>
      </c>
      <c r="G367" s="134"/>
      <c r="H367" s="368">
        <f>E367/'[12]Адміністрування НПФ'!E351-1</f>
        <v>-7.5055126361983637E-3</v>
      </c>
      <c r="I367" s="369">
        <f>F367/'[12]Адміністрування НПФ'!F351-1</f>
        <v>-7.5055126361983637E-3</v>
      </c>
      <c r="J367" s="370">
        <f>E367/'[13]Адміністрування НПФ'!E322-1</f>
        <v>0.89444343883410382</v>
      </c>
      <c r="K367" s="370">
        <f>F367/'[13]Адміністрування НПФ'!F322-1</f>
        <v>0.89444343883410382</v>
      </c>
    </row>
    <row r="368" spans="1:12" s="1" customFormat="1" ht="30" customHeight="1" outlineLevel="2">
      <c r="A368" s="17" t="s">
        <v>15</v>
      </c>
      <c r="B368" s="199">
        <v>1435.4090700100003</v>
      </c>
      <c r="C368" s="199">
        <v>215.11646380000002</v>
      </c>
      <c r="D368" s="199">
        <v>95.13749095999998</v>
      </c>
      <c r="E368" s="422">
        <v>1745.6630247700002</v>
      </c>
      <c r="F368" s="423">
        <v>3024.5080247700002</v>
      </c>
      <c r="G368" s="44"/>
      <c r="H368" s="368">
        <f>E368/'[12]Адміністрування НПФ'!E352-1</f>
        <v>2.0940443888827875E-2</v>
      </c>
      <c r="I368" s="369">
        <f>F368/'[12]Адміністрування НПФ'!F352-1</f>
        <v>2.6947821023517449E-2</v>
      </c>
      <c r="J368" s="370">
        <f>E368/'[13]Адміністрування НПФ'!E323-1</f>
        <v>0.1467466156908892</v>
      </c>
      <c r="K368" s="370">
        <f>F368/'[13]Адміністрування НПФ'!F323-1</f>
        <v>0.13984911611088013</v>
      </c>
    </row>
    <row r="369" spans="1:15" s="1" customFormat="1" ht="18" customHeight="1" outlineLevel="2" thickBot="1">
      <c r="A369" s="18" t="s">
        <v>5</v>
      </c>
      <c r="B369" s="39">
        <f>SUM(B365:B368)</f>
        <v>1750.2530226000003</v>
      </c>
      <c r="C369" s="39">
        <f>SUM(C365:C368)</f>
        <v>256.96523837000001</v>
      </c>
      <c r="D369" s="39">
        <f>SUM(D365:D368)</f>
        <v>113.09210896999998</v>
      </c>
      <c r="E369" s="28">
        <f t="shared" ref="E369" si="15">SUM(B369:D369)</f>
        <v>2120.3103699400003</v>
      </c>
      <c r="F369" s="29">
        <f>SUM(F365:F368)</f>
        <v>3409.8903699400003</v>
      </c>
      <c r="G369" s="45"/>
      <c r="H369" s="368">
        <f>E369/'[12]Адміністрування НПФ'!E353-1</f>
        <v>1.8652661220565303E-2</v>
      </c>
      <c r="I369" s="369">
        <f>F369/'[12]Адміністрування НПФ'!F353-1</f>
        <v>2.4758860987151854E-2</v>
      </c>
      <c r="J369" s="370">
        <f>E369/'[13]Адміністрування НПФ'!E324-1</f>
        <v>0.18390020049208067</v>
      </c>
      <c r="K369" s="370">
        <f>F369/'[13]Адміністрування НПФ'!F324-1</f>
        <v>0.16413449376025713</v>
      </c>
    </row>
    <row r="370" spans="1:15" s="1" customFormat="1" ht="18" customHeight="1" outlineLevel="3">
      <c r="A370" s="3" t="s">
        <v>21</v>
      </c>
      <c r="B370" s="7">
        <f>B369/B371</f>
        <v>0.58487275802077343</v>
      </c>
      <c r="C370" s="7">
        <f>C369/C371</f>
        <v>0.59829828471417656</v>
      </c>
      <c r="D370" s="7">
        <f>D369/D371</f>
        <v>0.58898410024626169</v>
      </c>
      <c r="E370" s="7">
        <f>E369/E371</f>
        <v>0.58668668389577139</v>
      </c>
      <c r="F370" s="52">
        <f>F369/F371</f>
        <v>0.55160447160806747</v>
      </c>
      <c r="H370" s="371">
        <f>E370/'[12]Адміністрування НПФ'!E354-1</f>
        <v>-2.271989724447443E-2</v>
      </c>
      <c r="I370" s="372">
        <f>F370/'[12]Адміністрування НПФ'!F354-1</f>
        <v>-1.5266301856659892E-2</v>
      </c>
      <c r="J370" s="373">
        <f>E370/'[13]Адміністрування НПФ'!E325-1</f>
        <v>3.8946657072442825E-3</v>
      </c>
      <c r="K370" s="373">
        <f>F370/'[13]Адміністрування НПФ'!F325-1</f>
        <v>1.8010485586463787E-3</v>
      </c>
    </row>
    <row r="371" spans="1:15" s="1" customFormat="1" ht="18" customHeight="1" outlineLevel="2" thickBot="1">
      <c r="A371" s="35" t="s">
        <v>18</v>
      </c>
      <c r="B371" s="37">
        <f>SUM(B361:B368)</f>
        <v>2992.5364082999999</v>
      </c>
      <c r="C371" s="37">
        <f>SUM(C361:C368)</f>
        <v>429.49352344000005</v>
      </c>
      <c r="D371" s="37">
        <f>SUM(D361:D368)</f>
        <v>192.01215944999998</v>
      </c>
      <c r="E371" s="37">
        <f>SUM(B371:D371)</f>
        <v>3614.0420911900001</v>
      </c>
      <c r="F371" s="15">
        <f>SUM(F361:F368)</f>
        <v>6181.7670911900004</v>
      </c>
      <c r="G371" s="123"/>
      <c r="H371" s="374">
        <f>E371/'[12]Адміністрування НПФ'!E355-1</f>
        <v>4.2334391489590617E-2</v>
      </c>
      <c r="I371" s="375">
        <f>F371/'[12]Адміністрування НПФ'!F355-1</f>
        <v>4.0645671940827244E-2</v>
      </c>
      <c r="J371" s="376">
        <f>E371/'[13]Адміністрування НПФ'!E326-1</f>
        <v>0.1793071932083854</v>
      </c>
      <c r="K371" s="376">
        <f>F371/'[13]Адміністрування НПФ'!F326-1</f>
        <v>0.16204160041075033</v>
      </c>
    </row>
    <row r="372" spans="1:15" s="49" customFormat="1" ht="18" customHeight="1" outlineLevel="2">
      <c r="A372" s="456" t="s">
        <v>71</v>
      </c>
      <c r="B372" s="456"/>
      <c r="C372" s="456"/>
      <c r="D372" s="456"/>
      <c r="E372" s="456"/>
      <c r="F372" s="456"/>
      <c r="G372" s="1"/>
      <c r="H372" s="46"/>
      <c r="I372" s="46"/>
      <c r="J372" s="46"/>
      <c r="K372" s="46"/>
      <c r="L372" s="48"/>
      <c r="M372" s="48"/>
      <c r="N372" s="48"/>
      <c r="O372" s="48"/>
    </row>
    <row r="373" spans="1:15" s="1" customFormat="1" ht="12.6" customHeight="1" outlineLevel="2"/>
    <row r="374" spans="1:15" s="1" customFormat="1" ht="12.6" customHeight="1" outlineLevel="2"/>
    <row r="375" spans="1:15" s="1" customFormat="1" ht="12.6" customHeight="1" outlineLevel="2"/>
    <row r="376" spans="1:15" s="1" customFormat="1" ht="12.6" customHeight="1" outlineLevel="2"/>
    <row r="377" spans="1:15" s="1" customFormat="1" ht="12.6" customHeight="1" outlineLevel="2"/>
    <row r="378" spans="1:15" s="1" customFormat="1" ht="12.6" customHeight="1" outlineLevel="2"/>
    <row r="379" spans="1:15" s="1" customFormat="1" ht="12.6" customHeight="1" outlineLevel="2"/>
    <row r="380" spans="1:15" s="1" customFormat="1" ht="12.6" customHeight="1" outlineLevel="2"/>
    <row r="381" spans="1:15" s="1" customFormat="1" ht="12.6" customHeight="1" outlineLevel="2"/>
    <row r="382" spans="1:15" s="1" customFormat="1" ht="12.6" customHeight="1" outlineLevel="2"/>
    <row r="383" spans="1:15" s="1" customFormat="1" ht="12.6" customHeight="1" outlineLevel="2"/>
    <row r="384" spans="1:15" s="1" customFormat="1" ht="12.6" customHeight="1" outlineLevel="2"/>
    <row r="385" s="1" customFormat="1" ht="12.6" customHeight="1" outlineLevel="2"/>
    <row r="386" s="1" customFormat="1" ht="12.6" customHeight="1" outlineLevel="2"/>
    <row r="387" s="1" customFormat="1" ht="12.6" customHeight="1" outlineLevel="2"/>
    <row r="388" s="1" customFormat="1" ht="12.6" customHeight="1" outlineLevel="2"/>
    <row r="389" s="1" customFormat="1" ht="12.6" customHeight="1" outlineLevel="2"/>
    <row r="390" s="1" customFormat="1" ht="12.6" customHeight="1" outlineLevel="2"/>
    <row r="391" s="1" customFormat="1" ht="12.6" customHeight="1" outlineLevel="2"/>
    <row r="392" s="1" customFormat="1" ht="12.6" customHeight="1" outlineLevel="2"/>
    <row r="393" s="1" customFormat="1" ht="12.6" customHeight="1" outlineLevel="2"/>
    <row r="394" s="1" customFormat="1" ht="12.6" customHeight="1" outlineLevel="2"/>
    <row r="395" s="1" customFormat="1" ht="12.6" customHeight="1" outlineLevel="2"/>
    <row r="396" s="1" customFormat="1" ht="12.6" customHeight="1" outlineLevel="2"/>
    <row r="397" s="1" customFormat="1" ht="12.6" customHeight="1" outlineLevel="2"/>
    <row r="398" s="1" customFormat="1" ht="12.6" customHeight="1" outlineLevel="2"/>
    <row r="399" s="1" customFormat="1" ht="12.6" customHeight="1" outlineLevel="2"/>
    <row r="400" s="1" customFormat="1" ht="12.6" customHeight="1" outlineLevel="2"/>
    <row r="401" spans="5:5" s="1" customFormat="1" ht="12.6" customHeight="1" outlineLevel="2"/>
    <row r="402" spans="5:5" s="1" customFormat="1" outlineLevel="2">
      <c r="E402" s="2"/>
    </row>
    <row r="403" spans="5:5" s="1" customFormat="1" outlineLevel="2"/>
    <row r="404" spans="5:5" s="1" customFormat="1" outlineLevel="2"/>
    <row r="405" spans="5:5" s="1" customFormat="1" outlineLevel="2"/>
    <row r="406" spans="5:5" s="1" customFormat="1" outlineLevel="2"/>
    <row r="407" spans="5:5" s="1" customFormat="1" outlineLevel="2"/>
    <row r="408" spans="5:5" s="1" customFormat="1" outlineLevel="2"/>
    <row r="409" spans="5:5" s="1" customFormat="1" outlineLevel="2"/>
    <row r="410" spans="5:5" s="1" customFormat="1" outlineLevel="2"/>
    <row r="411" spans="5:5" s="1" customFormat="1" outlineLevel="2"/>
    <row r="412" spans="5:5" s="1" customFormat="1" outlineLevel="2"/>
    <row r="413" spans="5:5" s="1" customFormat="1" outlineLevel="2"/>
    <row r="414" spans="5:5" s="1" customFormat="1" outlineLevel="2"/>
    <row r="415" spans="5:5" s="1" customFormat="1" outlineLevel="2"/>
    <row r="416" spans="5:5" s="1" customFormat="1" outlineLevel="2"/>
    <row r="417" s="1" customFormat="1" outlineLevel="2"/>
    <row r="418" s="1" customFormat="1" outlineLevel="2"/>
    <row r="419" s="1" customFormat="1" outlineLevel="2"/>
    <row r="420" s="1" customFormat="1" outlineLevel="2"/>
    <row r="421" s="1" customFormat="1" outlineLevel="2"/>
    <row r="422" s="1" customFormat="1" outlineLevel="2"/>
    <row r="423" outlineLevel="1"/>
  </sheetData>
  <mergeCells count="86">
    <mergeCell ref="A273:F273"/>
    <mergeCell ref="A279:XFD279"/>
    <mergeCell ref="B246:D246"/>
    <mergeCell ref="E246:G246"/>
    <mergeCell ref="B247:D247"/>
    <mergeCell ref="E247:G247"/>
    <mergeCell ref="A258:XFD258"/>
    <mergeCell ref="A256:XFD256"/>
    <mergeCell ref="B254:D254"/>
    <mergeCell ref="E254:G254"/>
    <mergeCell ref="B249:D249"/>
    <mergeCell ref="E249:G249"/>
    <mergeCell ref="B251:D251"/>
    <mergeCell ref="E251:G251"/>
    <mergeCell ref="B252:D252"/>
    <mergeCell ref="E252:G252"/>
    <mergeCell ref="B242:D242"/>
    <mergeCell ref="E242:G242"/>
    <mergeCell ref="B243:D243"/>
    <mergeCell ref="E243:G243"/>
    <mergeCell ref="B245:D245"/>
    <mergeCell ref="E245:G245"/>
    <mergeCell ref="A231:E231"/>
    <mergeCell ref="E236:G236"/>
    <mergeCell ref="A122:D122"/>
    <mergeCell ref="A144:L144"/>
    <mergeCell ref="A207:E207"/>
    <mergeCell ref="A124:XFD124"/>
    <mergeCell ref="A182:E182"/>
    <mergeCell ref="A187:XFD187"/>
    <mergeCell ref="A123:XFD123"/>
    <mergeCell ref="A235:XFD235"/>
    <mergeCell ref="B236:D236"/>
    <mergeCell ref="A1:XFD1"/>
    <mergeCell ref="A2:XFD2"/>
    <mergeCell ref="A3:XFD3"/>
    <mergeCell ref="A44:XFD44"/>
    <mergeCell ref="A84:XFD84"/>
    <mergeCell ref="A23:L23"/>
    <mergeCell ref="A82:E82"/>
    <mergeCell ref="A83:XFD83"/>
    <mergeCell ref="A43:XFD43"/>
    <mergeCell ref="B240:D240"/>
    <mergeCell ref="E240:G240"/>
    <mergeCell ref="B241:D241"/>
    <mergeCell ref="B239:D239"/>
    <mergeCell ref="E239:G239"/>
    <mergeCell ref="A372:F372"/>
    <mergeCell ref="A289:H289"/>
    <mergeCell ref="A257:XFD257"/>
    <mergeCell ref="A259:F259"/>
    <mergeCell ref="H259:O259"/>
    <mergeCell ref="A265:XFD265"/>
    <mergeCell ref="A280:F280"/>
    <mergeCell ref="A286:XFD286"/>
    <mergeCell ref="A288:XFD288"/>
    <mergeCell ref="H359:I359"/>
    <mergeCell ref="A322:XFD322"/>
    <mergeCell ref="A357:XFD357"/>
    <mergeCell ref="A266:F266"/>
    <mergeCell ref="A272:XFD272"/>
    <mergeCell ref="A358:XFD358"/>
    <mergeCell ref="A287:F287"/>
    <mergeCell ref="A323:XFD323"/>
    <mergeCell ref="A330:G330"/>
    <mergeCell ref="B237:D237"/>
    <mergeCell ref="E237:G237"/>
    <mergeCell ref="B238:D238"/>
    <mergeCell ref="E238:G238"/>
    <mergeCell ref="A255:G255"/>
    <mergeCell ref="B253:D253"/>
    <mergeCell ref="E253:G253"/>
    <mergeCell ref="E241:G241"/>
    <mergeCell ref="B244:D244"/>
    <mergeCell ref="E244:G244"/>
    <mergeCell ref="E248:G248"/>
    <mergeCell ref="B248:D248"/>
    <mergeCell ref="B250:D250"/>
    <mergeCell ref="E250:G250"/>
    <mergeCell ref="J359:K359"/>
    <mergeCell ref="A359:A360"/>
    <mergeCell ref="B359:B360"/>
    <mergeCell ref="C359:C360"/>
    <mergeCell ref="D359:D360"/>
    <mergeCell ref="E359:E360"/>
    <mergeCell ref="F359:F360"/>
  </mergeCells>
  <conditionalFormatting sqref="A3 D4:L4 C85:D85">
    <cfRule type="cellIs" dxfId="17" priority="27" stopIfTrue="1" operator="lessThan">
      <formula>0</formula>
    </cfRule>
  </conditionalFormatting>
  <conditionalFormatting sqref="A44">
    <cfRule type="cellIs" dxfId="16" priority="26" stopIfTrue="1" operator="lessThan">
      <formula>0</formula>
    </cfRule>
  </conditionalFormatting>
  <conditionalFormatting sqref="C45:E45">
    <cfRule type="cellIs" dxfId="15" priority="25" stopIfTrue="1" operator="lessThan">
      <formula>0</formula>
    </cfRule>
  </conditionalFormatting>
  <conditionalFormatting sqref="C4">
    <cfRule type="cellIs" dxfId="14" priority="24" stopIfTrue="1" operator="lessThan">
      <formula>0</formula>
    </cfRule>
  </conditionalFormatting>
  <conditionalFormatting sqref="A84">
    <cfRule type="cellIs" dxfId="13" priority="23" stopIfTrue="1" operator="lessThan">
      <formula>0</formula>
    </cfRule>
  </conditionalFormatting>
  <conditionalFormatting sqref="C188:E188">
    <cfRule type="cellIs" dxfId="12" priority="21" stopIfTrue="1" operator="lessThan">
      <formula>0</formula>
    </cfRule>
  </conditionalFormatting>
  <conditionalFormatting sqref="A124">
    <cfRule type="cellIs" dxfId="11" priority="22" stopIfTrue="1" operator="lessThan">
      <formula>0</formula>
    </cfRule>
  </conditionalFormatting>
  <conditionalFormatting sqref="A187">
    <cfRule type="cellIs" dxfId="10" priority="20" stopIfTrue="1" operator="lessThan">
      <formula>0</formula>
    </cfRule>
  </conditionalFormatting>
  <conditionalFormatting sqref="A235">
    <cfRule type="cellIs" dxfId="9" priority="19" stopIfTrue="1" operator="lessThan">
      <formula>0</formula>
    </cfRule>
  </conditionalFormatting>
  <conditionalFormatting sqref="D125:L125">
    <cfRule type="cellIs" dxfId="8" priority="18" stopIfTrue="1" operator="lessThan">
      <formula>0</formula>
    </cfRule>
  </conditionalFormatting>
  <conditionalFormatting sqref="C125">
    <cfRule type="cellIs" dxfId="7" priority="17" stopIfTrue="1" operator="lessThan">
      <formula>0</formula>
    </cfRule>
  </conditionalFormatting>
  <conditionalFormatting sqref="C164">
    <cfRule type="cellIs" dxfId="6" priority="15" stopIfTrue="1" operator="lessThan">
      <formula>0</formula>
    </cfRule>
  </conditionalFormatting>
  <conditionalFormatting sqref="D164">
    <cfRule type="cellIs" dxfId="5" priority="14" stopIfTrue="1" operator="lessThan">
      <formula>0</formula>
    </cfRule>
  </conditionalFormatting>
  <conditionalFormatting sqref="E164">
    <cfRule type="cellIs" dxfId="4" priority="13" stopIfTrue="1" operator="lessThan">
      <formula>0</formula>
    </cfRule>
  </conditionalFormatting>
  <conditionalFormatting sqref="C213:E213">
    <cfRule type="cellIs" dxfId="3" priority="4" stopIfTrue="1" operator="lessThan">
      <formula>0</formula>
    </cfRule>
  </conditionalFormatting>
  <conditionalFormatting sqref="H261:O264">
    <cfRule type="cellIs" dxfId="2" priority="3" operator="lessThan">
      <formula>0</formula>
    </cfRule>
  </conditionalFormatting>
  <conditionalFormatting sqref="H361:I371">
    <cfRule type="cellIs" dxfId="1" priority="2" operator="lessThan">
      <formula>0</formula>
    </cfRule>
  </conditionalFormatting>
  <conditionalFormatting sqref="J361:K371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2025-09-11T14:29:54Z</dcterms:modified>
</cp:coreProperties>
</file>