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Luba's_salary+pension\квартал\Статистика - 2024\"/>
    </mc:Choice>
  </mc:AlternateContent>
  <xr:revisionPtr revIDLastSave="0" documentId="8_{BA6D1271-D895-4275-8E87-9C421B3DA01E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9" i="48" l="1"/>
  <c r="H310" i="48"/>
  <c r="J206" i="48"/>
  <c r="H205" i="48"/>
  <c r="F229" i="48"/>
  <c r="E229" i="48"/>
  <c r="D229" i="48"/>
  <c r="C229" i="48"/>
  <c r="B229" i="48"/>
  <c r="I310" i="48" l="1"/>
  <c r="I309" i="48"/>
  <c r="I308" i="48"/>
  <c r="H308" i="48"/>
  <c r="I307" i="48"/>
  <c r="H307" i="48"/>
  <c r="I306" i="48"/>
  <c r="H306" i="48"/>
  <c r="I305" i="48"/>
  <c r="H305" i="48"/>
  <c r="I304" i="48"/>
  <c r="H304" i="48"/>
  <c r="I303" i="48"/>
  <c r="H303" i="48"/>
  <c r="N207" i="48" l="1"/>
  <c r="O207" i="48" s="1"/>
  <c r="N206" i="48"/>
  <c r="O206" i="48" s="1"/>
  <c r="N205" i="48"/>
  <c r="O205" i="48" s="1"/>
  <c r="J207" i="48"/>
  <c r="K207" i="48" s="1"/>
  <c r="K206" i="48"/>
  <c r="J205" i="48"/>
  <c r="K205" i="48" s="1"/>
  <c r="F215" i="48"/>
  <c r="E215" i="48"/>
  <c r="D215" i="48"/>
  <c r="C215" i="48"/>
  <c r="B215" i="48"/>
  <c r="C45" i="47" l="1"/>
  <c r="C47" i="47" s="1"/>
  <c r="B45" i="47"/>
  <c r="B47" i="47" s="1"/>
  <c r="B36" i="47"/>
  <c r="N46" i="47" l="1"/>
  <c r="N43" i="47"/>
  <c r="M42" i="47"/>
  <c r="L42" i="47"/>
  <c r="J43" i="47"/>
  <c r="G45" i="47"/>
  <c r="G47" i="47" s="1"/>
  <c r="F45" i="47"/>
  <c r="F47" i="47" s="1"/>
  <c r="E45" i="47"/>
  <c r="E47" i="47" s="1"/>
  <c r="D45" i="47"/>
  <c r="D47" i="47" s="1"/>
  <c r="H35" i="47"/>
  <c r="G35" i="47"/>
  <c r="H34" i="47"/>
  <c r="G34" i="47"/>
  <c r="H33" i="47"/>
  <c r="G33" i="47"/>
  <c r="F34" i="47"/>
  <c r="D36" i="47"/>
  <c r="C36" i="47"/>
  <c r="H26" i="47"/>
  <c r="H29" i="47"/>
  <c r="G29" i="47"/>
  <c r="G26" i="47"/>
  <c r="F26" i="47"/>
  <c r="D22" i="47"/>
  <c r="F27" i="47"/>
  <c r="G27" i="47"/>
  <c r="H27" i="47"/>
  <c r="F28" i="47"/>
  <c r="G28" i="47"/>
  <c r="H28" i="47"/>
  <c r="F29" i="47"/>
  <c r="F33" i="47"/>
  <c r="F35" i="47"/>
  <c r="E36" i="47"/>
  <c r="H36" i="47" s="1"/>
  <c r="J42" i="47"/>
  <c r="K42" i="47"/>
  <c r="N42" i="47"/>
  <c r="O42" i="47"/>
  <c r="G36" i="47" l="1"/>
  <c r="F36" i="47"/>
  <c r="N44" i="47"/>
  <c r="L46" i="47"/>
  <c r="I45" i="47" l="1"/>
  <c r="H45" i="47"/>
  <c r="K45" i="47" s="1"/>
  <c r="B173" i="48" l="1"/>
  <c r="B153" i="48"/>
  <c r="B133" i="48"/>
  <c r="D101" i="48"/>
  <c r="C101" i="48"/>
  <c r="B101" i="48" l="1"/>
  <c r="K46" i="47"/>
  <c r="L45" i="47"/>
  <c r="L44" i="47"/>
  <c r="K44" i="47"/>
  <c r="L43" i="47"/>
  <c r="K43" i="47"/>
  <c r="L207" i="48" l="1"/>
  <c r="M207" i="48" s="1"/>
  <c r="L206" i="48"/>
  <c r="M206" i="48" s="1"/>
  <c r="L205" i="48"/>
  <c r="M205" i="48" s="1"/>
  <c r="H207" i="48"/>
  <c r="I207" i="48" s="1"/>
  <c r="H206" i="48"/>
  <c r="I206" i="48" s="1"/>
  <c r="I205" i="48"/>
  <c r="J46" i="47" l="1"/>
  <c r="J44" i="47"/>
  <c r="F222" i="48" l="1"/>
  <c r="E222" i="48"/>
  <c r="D222" i="48"/>
  <c r="C222" i="48"/>
  <c r="B222" i="48"/>
  <c r="C313" i="48" l="1"/>
  <c r="D16" i="48"/>
  <c r="C16" i="48"/>
  <c r="G272" i="48"/>
  <c r="B16" i="48" l="1"/>
  <c r="D9" i="48" l="1"/>
  <c r="C9" i="48"/>
  <c r="B9" i="48" l="1"/>
  <c r="D97" i="48" l="1"/>
  <c r="C97" i="48"/>
  <c r="B97" i="48" l="1"/>
  <c r="D96" i="48" l="1"/>
  <c r="C96" i="48"/>
  <c r="B41" i="48"/>
  <c r="B96" i="48" l="1"/>
  <c r="M43" i="47"/>
  <c r="M44" i="47"/>
  <c r="M46" i="47"/>
  <c r="E208" i="48" l="1"/>
  <c r="D208" i="48"/>
  <c r="C208" i="48"/>
  <c r="N208" i="48" l="1"/>
  <c r="O208" i="48" s="1"/>
  <c r="L208" i="48"/>
  <c r="M208" i="48" s="1"/>
  <c r="B208" i="48"/>
  <c r="F208" i="48"/>
  <c r="B311" i="48"/>
  <c r="C311" i="48"/>
  <c r="C312" i="48" s="1"/>
  <c r="D311" i="48"/>
  <c r="F311" i="48"/>
  <c r="I311" i="48" s="1"/>
  <c r="B313" i="48"/>
  <c r="D313" i="48"/>
  <c r="F313" i="48"/>
  <c r="I313" i="48" s="1"/>
  <c r="J45" i="47"/>
  <c r="H208" i="48" l="1"/>
  <c r="I208" i="48" s="1"/>
  <c r="J208" i="48"/>
  <c r="K208" i="48" s="1"/>
  <c r="B312" i="48"/>
  <c r="H47" i="47"/>
  <c r="M45" i="47"/>
  <c r="F312" i="48"/>
  <c r="I312" i="48" s="1"/>
  <c r="D312" i="48"/>
  <c r="E311" i="48"/>
  <c r="H311" i="48" s="1"/>
  <c r="E313" i="48"/>
  <c r="H313" i="48" s="1"/>
  <c r="L47" i="47" l="1"/>
  <c r="M47" i="47"/>
  <c r="J47" i="47"/>
  <c r="K47" i="47"/>
  <c r="E312" i="48"/>
  <c r="H312" i="48" s="1"/>
  <c r="B178" i="48" l="1"/>
  <c r="B138" i="48"/>
  <c r="B158" i="48"/>
  <c r="D106" i="48" l="1"/>
  <c r="C106" i="48"/>
  <c r="B79" i="48"/>
  <c r="B51" i="48"/>
  <c r="D95" i="48"/>
  <c r="C95" i="48"/>
  <c r="B39" i="48"/>
  <c r="D5" i="48"/>
  <c r="C5" i="48"/>
  <c r="B106" i="48" l="1"/>
  <c r="B5" i="48"/>
  <c r="B95" i="48"/>
  <c r="O43" i="47" l="1"/>
  <c r="O44" i="47" l="1"/>
  <c r="I47" i="47" l="1"/>
  <c r="N47" i="47"/>
  <c r="O45" i="47"/>
  <c r="N45" i="47"/>
  <c r="O47" i="47" l="1"/>
</calcChain>
</file>

<file path=xl/sharedStrings.xml><?xml version="1.0" encoding="utf-8"?>
<sst xmlns="http://schemas.openxmlformats.org/spreadsheetml/2006/main" count="282" uniqueCount="123">
  <si>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</si>
  <si>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</si>
  <si>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</si>
  <si>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</si>
  <si>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</si>
  <si>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</si>
  <si>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</si>
  <si>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</si>
  <si>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</si>
  <si>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</si>
  <si>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</si>
  <si>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</si>
  <si>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</si>
  <si>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</si>
  <si>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</si>
  <si>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</si>
  <si>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</si>
  <si>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</si>
  <si>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</si>
  <si>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</si>
  <si>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</si>
  <si>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</si>
  <si>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</si>
  <si>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</si>
  <si>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</si>
  <si>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</si>
  <si>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</si>
  <si>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</si>
  <si>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</si>
  <si>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</si>
  <si>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</si>
  <si>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</si>
  <si>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</si>
  <si>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</si>
  <si>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</si>
  <si>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</si>
  <si>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</si>
  <si>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</si>
  <si>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</si>
  <si>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</si>
  <si>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</si>
  <si>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</si>
  <si>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</si>
  <si>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</si>
  <si>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</si>
  <si>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</si>
  <si>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</si>
  <si>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</si>
  <si>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</si>
  <si>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</si>
  <si>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</si>
  <si>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</si>
  <si>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</si>
  <si>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</si>
  <si>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</si>
  <si>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</si>
  <si>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</si>
  <si>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</si>
  <si>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</si>
  <si>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</si>
  <si>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</si>
  <si>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</si>
  <si>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</si>
  <si>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</si>
  <si>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</si>
  <si>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</si>
  <si>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</si>
  <si>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</si>
  <si>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</si>
  <si>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</si>
  <si>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</si>
  <si>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</si>
  <si>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</si>
  <si>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</si>
  <si>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</si>
  <si>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</si>
  <si>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</si>
  <si>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</si>
  <si>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Облігації місцевих рад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</si>
  <si>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</si>
  <si>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</si>
  <si>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</si>
  <si>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</si>
  <si>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</si>
  <si>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</si>
  <si>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</si>
  <si>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</si>
  <si>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1 кв. 2023</t>
  </si>
  <si>
    <t>2 кв. 2023</t>
  </si>
  <si>
    <t>Зміна за рік, %</t>
  </si>
  <si>
    <t>3 кв. 2023</t>
  </si>
  <si>
    <t>3 кв. 2022</t>
  </si>
  <si>
    <t>Зміна активів у ЦП за рік</t>
  </si>
  <si>
    <t>Зміна обсягу грошей за рік</t>
  </si>
  <si>
    <t>Статистика ринку управління активами НПФ за 4-й квартал 2023 року та 2023 рік</t>
  </si>
  <si>
    <t>Рік</t>
  </si>
  <si>
    <t>Активи НПФ в управлінні, млн грн (ліва шкала)</t>
  </si>
  <si>
    <t>Зміна активів НПФ в управлінні</t>
  </si>
  <si>
    <t>Зміна за 4-й квартал 2023 року</t>
  </si>
  <si>
    <t>Зміна за 2023 рік</t>
  </si>
  <si>
    <t>Зміна з 2021 року</t>
  </si>
  <si>
    <t xml:space="preserve">** За даними звітів КУА щодо НПФ в управлінні та даними КНПФ НБУ. </t>
  </si>
  <si>
    <t>Зміна активів НПФ в управлінні за 4-й квартал 2023 року, %</t>
  </si>
  <si>
    <t>Зміна за 2023 рік, %</t>
  </si>
  <si>
    <t>Зміна за 2023 рік, млн грн</t>
  </si>
  <si>
    <t>Зміна з 2021 року, %</t>
  </si>
  <si>
    <t>Зміна з 2021 року, млн грн</t>
  </si>
  <si>
    <t xml:space="preserve">Cередній розмір фонду на 31.12.2023, млн грн </t>
  </si>
  <si>
    <t>Адміністрування НПФ за 4-й квартал 2023 року та 2023 рік</t>
  </si>
  <si>
    <t>4 кв. 2023</t>
  </si>
  <si>
    <t>31.12.2023**</t>
  </si>
  <si>
    <t xml:space="preserve">* За даними 48 фондів за 3 кв. 2020, 54-х фондів - 4 кв. 2020, 55-ти фондів - 1 кв. 2021, за 2 кв. 2021-3 кв. 2023 - 57-ми фондів (окрім 1 кв. 2023 - 56-ти фондів), за 4 кв. 2023 - 54-х фондів. 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</si>
  <si>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31.12.2023 - 54-х фондів. **У трьох фондах, дані яких відсутні на 31.12.2023, сукупна кількість укладених ПК на 30.09.2023 дорівнювала 482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</si>
  <si>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31.12.2023 - 54-х фондів. **У трьох фондах, дані яких відсутні на 31.12.2023, сукупна кількість вкладників на 30.09.2023 дорівнювала 472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</si>
  <si>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31.12.2023 - 54-х фондів. **У трьох фондах, дані яких відсутні на 31.12.2023, сукупні пенсійні внески на 30.09.2023 дорівнювали 23.9 млн грн (1.3% від усіх).</t>
  </si>
  <si>
    <t>* За даними 48 фондів за 3 кв. 2020, 54-х фондів - 4 кв. 2020, 55-ти фондів - 1 кв. 2021, за 2 кв. 2021-3 кв. 2023 - 57-ми фондів (окрім 1 кв. 2023 - 56-ти фондів), за 4 кв. 2023 - 54-х фондів.</t>
  </si>
  <si>
    <t>Динаміка найбільших складових пенсійних активів за 4-й кв. 2023 року та за 2023 рік</t>
  </si>
  <si>
    <t>Структура активів НПФ за видами фондів та інструментами станом на 31.12.2023</t>
  </si>
  <si>
    <t>за 4-й квартал 2023 року</t>
  </si>
  <si>
    <t>* За даними 48 фондів станом на 30.09.2020, 54-х фондів - на 31.12.2020, 55-ти фондів - на 31.03.2021, на 30.06.2021-30.09.2023 - 57-ми фондів (окрім 31.03.2023 - 56-ти фондів із 99.99% активів усіх НПФ, крім КНПФ НБУ), на 31.12.2023 - 54-х фондів. **У трьох фондах, дані яких відсутні на 31.12.2023, сукупна кількість учасників на 30.09.2023 дорівнювала 4 682 особи (0.5% від загальної).</t>
  </si>
  <si>
    <t>* Активи НПФ в управлінні КУА, за даними звітів АНПФ щодо НПФ в адмініструванні (станом на 31.12.2021-30.09.2023 - для 57-ми фондів, на 31.12.2023 - для 54-х фондів, що на 30.09.2023 мали 0.9% активів усіх НПФ, крім КНПФ НБУ).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</si>
  <si>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31.12.2023 - 54-х фондів. **У трьох фондах, дані яких відсутні на 31.12.2023, сукупні пенсійні виплати на 30.09.2023 дорівнювали 11.5 млн грн (1.6% від усіх).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</si>
  <si>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31.12.2023 - 54-х фондів. **У трьох фондах, дані яких відсутні на 31.12.2023, сукупна ЧВА на 30.09.2023 дорівнювала 23.1 млн грн (0.8% від загальної), сукупний прибуток від інвестування пенсійних активів - 10.7 млн грн (0.6% від загального).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</si>
</sst>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  <numFmt numFmtId="169" formatCode="#,##0.0"/>
    <numFmt numFmtId="170" formatCode="_-* #,##0_₴_-;\-* #,##0_₴_-;_-* &quot;-&quot;??_₴_-;_-@_-"/>
    <numFmt numFmtId="171" formatCode="#,##0_ ;\-#,##0\ "/>
    <numFmt numFmtId="172" formatCode="_-* #,##0.0_₴_-;\-* #,##0.0_₴_-;_-* &quot;-&quot;??_₴_-;_-@_-"/>
    <numFmt numFmtId="173" formatCode="_-* #,##0.000_₴_-;\-* #,##0.000_₴_-;_-* &quot;-&quot;??_₴_-;_-@_-"/>
    <numFmt numFmtId="174" formatCode="_-* #,##0.0_₴_-;\-* #,##0.0_₴_-;_-* &quot;-&quot;?_₴_-;_-@_-"/>
  </numFmts>
  <fonts count="6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color rgb="FFFF0000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24994659260841701"/>
      </right>
      <top style="medium">
        <color indexed="20"/>
      </top>
      <bottom/>
      <diagonal/>
    </border>
    <border>
      <left/>
      <right style="dotted">
        <color theme="0" tint="-0.24994659260841701"/>
      </right>
      <top/>
      <bottom style="medium">
        <color indexed="20"/>
      </bottom>
      <diagonal/>
    </border>
    <border>
      <left/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</borders>
  <cellStyleXfs count="102">
    <xf numFmtId="0" fontId="0" fillId="0" borderId="0"/>
    <xf numFmtId="49" fontId="14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10" fillId="0" borderId="0"/>
    <xf numFmtId="0" fontId="7" fillId="0" borderId="0"/>
    <xf numFmtId="0" fontId="7" fillId="0" borderId="0"/>
    <xf numFmtId="0" fontId="11" fillId="0" borderId="0"/>
    <xf numFmtId="0" fontId="42" fillId="0" borderId="0"/>
    <xf numFmtId="0" fontId="7" fillId="0" borderId="0"/>
    <xf numFmtId="0" fontId="11" fillId="0" borderId="0"/>
    <xf numFmtId="0" fontId="7" fillId="0" borderId="0"/>
    <xf numFmtId="0" fontId="9" fillId="0" borderId="0"/>
    <xf numFmtId="0" fontId="9" fillId="0" borderId="0"/>
    <xf numFmtId="0" fontId="38" fillId="0" borderId="0"/>
    <xf numFmtId="0" fontId="20" fillId="0" borderId="0"/>
    <xf numFmtId="0" fontId="42" fillId="0" borderId="0"/>
    <xf numFmtId="0" fontId="7" fillId="0" borderId="0"/>
    <xf numFmtId="0" fontId="7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7" fillId="23" borderId="9" applyNumberFormat="0" applyFont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6" fillId="4" borderId="0" applyNumberFormat="0" applyBorder="0" applyAlignment="0" applyProtection="0"/>
    <xf numFmtId="49" fontId="14" fillId="0" borderId="11">
      <alignment horizontal="center" vertical="center" wrapText="1"/>
    </xf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5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</cellStyleXfs>
  <cellXfs count="356">
    <xf numFmtId="0" fontId="0" fillId="0" borderId="0" xfId="0"/>
    <xf numFmtId="0" fontId="7" fillId="0" borderId="0" xfId="57" applyAlignment="1">
      <alignment vertical="center"/>
    </xf>
    <xf numFmtId="3" fontId="7" fillId="0" borderId="0" xfId="57" applyNumberFormat="1" applyAlignment="1">
      <alignment vertical="center"/>
    </xf>
    <xf numFmtId="0" fontId="16" fillId="0" borderId="0" xfId="57" applyFont="1" applyAlignment="1">
      <alignment vertical="center"/>
    </xf>
    <xf numFmtId="14" fontId="8" fillId="0" borderId="0" xfId="57" applyNumberFormat="1" applyFont="1" applyAlignment="1">
      <alignment horizontal="left"/>
    </xf>
    <xf numFmtId="0" fontId="19" fillId="0" borderId="0" xfId="57" applyFont="1" applyAlignment="1">
      <alignment horizontal="left" vertical="center"/>
    </xf>
    <xf numFmtId="166" fontId="16" fillId="0" borderId="0" xfId="57" applyNumberFormat="1" applyFont="1" applyAlignment="1">
      <alignment vertical="center"/>
    </xf>
    <xf numFmtId="0" fontId="8" fillId="0" borderId="0" xfId="57" applyFont="1" applyAlignment="1">
      <alignment vertical="center"/>
    </xf>
    <xf numFmtId="0" fontId="13" fillId="0" borderId="0" xfId="57" applyFont="1" applyAlignment="1">
      <alignment horizontal="left" vertical="center"/>
    </xf>
    <xf numFmtId="0" fontId="8" fillId="0" borderId="16" xfId="57" applyFont="1" applyBorder="1" applyAlignment="1">
      <alignment horizontal="center" vertical="center" wrapText="1"/>
    </xf>
    <xf numFmtId="14" fontId="8" fillId="0" borderId="17" xfId="57" applyNumberFormat="1" applyFont="1" applyBorder="1" applyAlignment="1">
      <alignment horizontal="center" vertical="center" wrapText="1"/>
    </xf>
    <xf numFmtId="14" fontId="8" fillId="0" borderId="18" xfId="57" applyNumberFormat="1" applyFont="1" applyBorder="1" applyAlignment="1">
      <alignment horizontal="center" vertical="center" wrapText="1"/>
    </xf>
    <xf numFmtId="169" fontId="7" fillId="0" borderId="15" xfId="57" applyNumberFormat="1" applyBorder="1" applyAlignment="1">
      <alignment vertical="center"/>
    </xf>
    <xf numFmtId="169" fontId="8" fillId="0" borderId="22" xfId="57" applyNumberFormat="1" applyFont="1" applyBorder="1" applyAlignment="1">
      <alignment vertical="center"/>
    </xf>
    <xf numFmtId="0" fontId="7" fillId="0" borderId="12" xfId="57" applyBorder="1" applyAlignment="1">
      <alignment horizontal="left" vertical="center" wrapText="1"/>
    </xf>
    <xf numFmtId="0" fontId="7" fillId="0" borderId="13" xfId="57" applyBorder="1" applyAlignment="1">
      <alignment horizontal="left" vertical="center" wrapText="1"/>
    </xf>
    <xf numFmtId="0" fontId="16" fillId="0" borderId="19" xfId="57" applyFont="1" applyBorder="1" applyAlignment="1">
      <alignment horizontal="left" vertical="center" wrapText="1"/>
    </xf>
    <xf numFmtId="166" fontId="7" fillId="0" borderId="14" xfId="57" applyNumberFormat="1" applyBorder="1" applyAlignment="1">
      <alignment vertical="center"/>
    </xf>
    <xf numFmtId="169" fontId="7" fillId="0" borderId="43" xfId="57" applyNumberFormat="1" applyBorder="1" applyAlignment="1">
      <alignment horizontal="right" vertical="center"/>
    </xf>
    <xf numFmtId="169" fontId="19" fillId="0" borderId="40" xfId="57" applyNumberFormat="1" applyFont="1" applyBorder="1" applyAlignment="1">
      <alignment horizontal="right" vertical="center"/>
    </xf>
    <xf numFmtId="0" fontId="39" fillId="0" borderId="0" xfId="57" applyFont="1" applyAlignment="1">
      <alignment vertical="center"/>
    </xf>
    <xf numFmtId="14" fontId="8" fillId="0" borderId="27" xfId="57" applyNumberFormat="1" applyFont="1" applyBorder="1" applyAlignment="1">
      <alignment horizontal="center" vertical="center" wrapText="1"/>
    </xf>
    <xf numFmtId="14" fontId="8" fillId="0" borderId="28" xfId="57" applyNumberFormat="1" applyFont="1" applyBorder="1" applyAlignment="1">
      <alignment horizontal="center" vertical="center" wrapText="1"/>
    </xf>
    <xf numFmtId="169" fontId="7" fillId="0" borderId="14" xfId="57" applyNumberFormat="1" applyBorder="1" applyAlignment="1">
      <alignment vertical="center"/>
    </xf>
    <xf numFmtId="166" fontId="7" fillId="0" borderId="30" xfId="57" applyNumberFormat="1" applyBorder="1" applyAlignment="1">
      <alignment vertical="center"/>
    </xf>
    <xf numFmtId="0" fontId="19" fillId="0" borderId="19" xfId="57" applyFont="1" applyBorder="1" applyAlignment="1">
      <alignment horizontal="left" vertical="center" wrapText="1"/>
    </xf>
    <xf numFmtId="169" fontId="19" fillId="0" borderId="20" xfId="57" applyNumberFormat="1" applyFont="1" applyBorder="1" applyAlignment="1">
      <alignment vertical="center"/>
    </xf>
    <xf numFmtId="169" fontId="19" fillId="0" borderId="22" xfId="57" applyNumberFormat="1" applyFont="1" applyBorder="1" applyAlignment="1">
      <alignment vertical="center"/>
    </xf>
    <xf numFmtId="166" fontId="19" fillId="0" borderId="20" xfId="57" applyNumberFormat="1" applyFont="1" applyBorder="1" applyAlignment="1">
      <alignment vertical="center"/>
    </xf>
    <xf numFmtId="166" fontId="19" fillId="0" borderId="34" xfId="57" applyNumberFormat="1" applyFont="1" applyBorder="1" applyAlignment="1">
      <alignment vertical="center"/>
    </xf>
    <xf numFmtId="169" fontId="8" fillId="0" borderId="15" xfId="57" applyNumberFormat="1" applyFont="1" applyBorder="1" applyAlignment="1">
      <alignment vertical="center"/>
    </xf>
    <xf numFmtId="14" fontId="7" fillId="0" borderId="17" xfId="57" applyNumberFormat="1" applyBorder="1" applyAlignment="1">
      <alignment horizontal="center" vertical="center" wrapText="1"/>
    </xf>
    <xf numFmtId="14" fontId="7" fillId="0" borderId="18" xfId="57" applyNumberFormat="1" applyBorder="1" applyAlignment="1">
      <alignment horizontal="center" vertical="center" wrapText="1"/>
    </xf>
    <xf numFmtId="0" fontId="7" fillId="0" borderId="23" xfId="57" applyBorder="1" applyAlignment="1">
      <alignment horizontal="left" vertical="center" wrapText="1"/>
    </xf>
    <xf numFmtId="0" fontId="7" fillId="0" borderId="24" xfId="57" applyBorder="1" applyAlignment="1">
      <alignment horizontal="left" vertical="center" wrapText="1"/>
    </xf>
    <xf numFmtId="0" fontId="8" fillId="0" borderId="19" xfId="57" applyFont="1" applyBorder="1" applyAlignment="1">
      <alignment horizontal="left" vertical="center" wrapText="1"/>
    </xf>
    <xf numFmtId="14" fontId="8" fillId="0" borderId="44" xfId="57" applyNumberFormat="1" applyFont="1" applyBorder="1" applyAlignment="1">
      <alignment horizontal="center" vertical="center" wrapText="1"/>
    </xf>
    <xf numFmtId="169" fontId="8" fillId="0" borderId="20" xfId="57" applyNumberFormat="1" applyFont="1" applyBorder="1" applyAlignment="1">
      <alignment vertical="center"/>
    </xf>
    <xf numFmtId="167" fontId="7" fillId="0" borderId="0" xfId="57" applyNumberFormat="1" applyAlignment="1">
      <alignment vertical="center"/>
    </xf>
    <xf numFmtId="169" fontId="16" fillId="0" borderId="20" xfId="57" applyNumberFormat="1" applyFont="1" applyBorder="1" applyAlignment="1">
      <alignment vertical="center"/>
    </xf>
    <xf numFmtId="14" fontId="7" fillId="0" borderId="46" xfId="57" applyNumberFormat="1" applyBorder="1" applyAlignment="1">
      <alignment horizontal="center" vertical="center" wrapText="1"/>
    </xf>
    <xf numFmtId="14" fontId="7" fillId="0" borderId="45" xfId="57" applyNumberFormat="1" applyBorder="1" applyAlignment="1">
      <alignment horizontal="center" vertical="center" wrapText="1"/>
    </xf>
    <xf numFmtId="3" fontId="16" fillId="0" borderId="20" xfId="57" applyNumberFormat="1" applyFont="1" applyBorder="1" applyAlignment="1">
      <alignment vertical="center"/>
    </xf>
    <xf numFmtId="0" fontId="7" fillId="0" borderId="0" xfId="57" applyAlignment="1">
      <alignment horizontal="left" vertical="center"/>
    </xf>
    <xf numFmtId="0" fontId="19" fillId="0" borderId="0" xfId="57" applyFont="1" applyAlignment="1">
      <alignment horizontal="right" vertical="center"/>
    </xf>
    <xf numFmtId="0" fontId="16" fillId="0" borderId="0" xfId="57" applyFont="1" applyAlignment="1">
      <alignment horizontal="center" vertical="center"/>
    </xf>
    <xf numFmtId="166" fontId="8" fillId="0" borderId="0" xfId="86" applyNumberFormat="1" applyFont="1" applyFill="1" applyAlignment="1">
      <alignment horizontal="center" vertical="center"/>
    </xf>
    <xf numFmtId="166" fontId="7" fillId="0" borderId="0" xfId="86" applyNumberFormat="1" applyFont="1" applyAlignment="1">
      <alignment vertical="center"/>
    </xf>
    <xf numFmtId="166" fontId="8" fillId="0" borderId="0" xfId="86" applyNumberFormat="1" applyFont="1" applyAlignment="1">
      <alignment vertical="center"/>
    </xf>
    <xf numFmtId="0" fontId="46" fillId="0" borderId="0" xfId="31" applyFont="1" applyBorder="1" applyAlignment="1" applyProtection="1">
      <alignment vertical="center" wrapText="1"/>
    </xf>
    <xf numFmtId="0" fontId="48" fillId="0" borderId="0" xfId="57" applyFont="1" applyAlignment="1">
      <alignment horizontal="right" vertical="center"/>
    </xf>
    <xf numFmtId="0" fontId="48" fillId="0" borderId="0" xfId="57" applyFont="1" applyAlignment="1">
      <alignment vertical="center"/>
    </xf>
    <xf numFmtId="0" fontId="5" fillId="0" borderId="49" xfId="57" applyFont="1" applyBorder="1" applyAlignment="1">
      <alignment vertical="center"/>
    </xf>
    <xf numFmtId="0" fontId="5" fillId="0" borderId="14" xfId="57" applyFont="1" applyBorder="1" applyAlignment="1">
      <alignment vertical="center"/>
    </xf>
    <xf numFmtId="3" fontId="17" fillId="0" borderId="20" xfId="57" applyNumberFormat="1" applyFont="1" applyBorder="1" applyAlignment="1">
      <alignment vertical="center"/>
    </xf>
    <xf numFmtId="169" fontId="7" fillId="0" borderId="29" xfId="57" applyNumberFormat="1" applyBorder="1" applyAlignment="1">
      <alignment vertical="center"/>
    </xf>
    <xf numFmtId="169" fontId="19" fillId="0" borderId="33" xfId="57" applyNumberFormat="1" applyFont="1" applyBorder="1" applyAlignment="1">
      <alignment vertical="center"/>
    </xf>
    <xf numFmtId="0" fontId="44" fillId="0" borderId="50" xfId="73" applyFont="1" applyBorder="1" applyAlignment="1">
      <alignment horizontal="center" vertical="center" wrapText="1"/>
    </xf>
    <xf numFmtId="0" fontId="7" fillId="0" borderId="51" xfId="73" applyFont="1" applyBorder="1" applyAlignment="1">
      <alignment horizontal="center" vertical="center" wrapText="1"/>
    </xf>
    <xf numFmtId="0" fontId="7" fillId="0" borderId="52" xfId="73" applyFont="1" applyBorder="1" applyAlignment="1">
      <alignment horizontal="center" vertical="center" wrapText="1"/>
    </xf>
    <xf numFmtId="0" fontId="7" fillId="0" borderId="53" xfId="73" applyFont="1" applyBorder="1" applyAlignment="1">
      <alignment horizontal="center" vertical="center" wrapText="1"/>
    </xf>
    <xf numFmtId="0" fontId="7" fillId="0" borderId="54" xfId="73" applyFont="1" applyBorder="1" applyAlignment="1">
      <alignment horizontal="center" vertical="center" wrapText="1"/>
    </xf>
    <xf numFmtId="0" fontId="7" fillId="0" borderId="50" xfId="73" applyFont="1" applyBorder="1" applyAlignment="1">
      <alignment horizontal="center" vertical="center" wrapText="1"/>
    </xf>
    <xf numFmtId="0" fontId="5" fillId="0" borderId="0" xfId="73"/>
    <xf numFmtId="0" fontId="47" fillId="0" borderId="0" xfId="73" applyFont="1"/>
    <xf numFmtId="2" fontId="5" fillId="0" borderId="0" xfId="73" applyNumberFormat="1"/>
    <xf numFmtId="0" fontId="44" fillId="0" borderId="52" xfId="73" applyFont="1" applyBorder="1" applyAlignment="1">
      <alignment horizontal="center" vertical="center" wrapText="1"/>
    </xf>
    <xf numFmtId="14" fontId="8" fillId="0" borderId="56" xfId="73" applyNumberFormat="1" applyFont="1" applyBorder="1" applyAlignment="1">
      <alignment horizontal="center" vertical="center"/>
    </xf>
    <xf numFmtId="170" fontId="44" fillId="0" borderId="57" xfId="81" applyNumberFormat="1" applyFont="1" applyBorder="1" applyAlignment="1">
      <alignment vertical="center"/>
    </xf>
    <xf numFmtId="170" fontId="0" fillId="0" borderId="57" xfId="81" applyNumberFormat="1" applyFont="1" applyBorder="1" applyAlignment="1">
      <alignment vertical="center"/>
    </xf>
    <xf numFmtId="170" fontId="0" fillId="0" borderId="58" xfId="81" applyNumberFormat="1" applyFont="1" applyBorder="1" applyAlignment="1">
      <alignment vertical="center"/>
    </xf>
    <xf numFmtId="0" fontId="44" fillId="0" borderId="62" xfId="73" applyFont="1" applyBorder="1" applyAlignment="1">
      <alignment horizontal="center" vertical="center" wrapText="1"/>
    </xf>
    <xf numFmtId="14" fontId="8" fillId="0" borderId="64" xfId="73" applyNumberFormat="1" applyFont="1" applyBorder="1" applyAlignment="1">
      <alignment horizontal="center" vertical="center"/>
    </xf>
    <xf numFmtId="14" fontId="8" fillId="0" borderId="65" xfId="73" applyNumberFormat="1" applyFont="1" applyBorder="1" applyAlignment="1">
      <alignment horizontal="center" vertical="center"/>
    </xf>
    <xf numFmtId="0" fontId="8" fillId="0" borderId="54" xfId="73" applyFont="1" applyBorder="1" applyAlignment="1">
      <alignment horizontal="center" vertical="center" wrapText="1"/>
    </xf>
    <xf numFmtId="0" fontId="8" fillId="0" borderId="55" xfId="73" applyFont="1" applyBorder="1" applyAlignment="1">
      <alignment horizontal="center" vertical="center" wrapText="1"/>
    </xf>
    <xf numFmtId="14" fontId="8" fillId="0" borderId="46" xfId="73" applyNumberFormat="1" applyFont="1" applyBorder="1" applyAlignment="1">
      <alignment horizontal="center" vertical="center"/>
    </xf>
    <xf numFmtId="170" fontId="44" fillId="0" borderId="73" xfId="81" applyNumberFormat="1" applyFont="1" applyBorder="1" applyAlignment="1">
      <alignment vertical="center"/>
    </xf>
    <xf numFmtId="14" fontId="18" fillId="0" borderId="0" xfId="73" applyNumberFormat="1" applyFont="1" applyAlignment="1">
      <alignment vertical="center" wrapText="1"/>
    </xf>
    <xf numFmtId="0" fontId="44" fillId="0" borderId="53" xfId="73" applyFont="1" applyBorder="1" applyAlignment="1">
      <alignment horizontal="center" vertical="center" wrapText="1"/>
    </xf>
    <xf numFmtId="14" fontId="8" fillId="0" borderId="79" xfId="73" applyNumberFormat="1" applyFont="1" applyBorder="1" applyAlignment="1">
      <alignment horizontal="center" vertical="center"/>
    </xf>
    <xf numFmtId="170" fontId="5" fillId="0" borderId="57" xfId="81" applyNumberFormat="1" applyFont="1" applyFill="1" applyBorder="1" applyAlignment="1">
      <alignment horizontal="right" vertical="center"/>
    </xf>
    <xf numFmtId="170" fontId="5" fillId="0" borderId="58" xfId="81" applyNumberFormat="1" applyFont="1" applyFill="1" applyBorder="1" applyAlignment="1">
      <alignment horizontal="right" vertical="center"/>
    </xf>
    <xf numFmtId="172" fontId="5" fillId="0" borderId="0" xfId="73" applyNumberFormat="1"/>
    <xf numFmtId="10" fontId="5" fillId="0" borderId="0" xfId="86" applyNumberFormat="1" applyFont="1"/>
    <xf numFmtId="170" fontId="44" fillId="0" borderId="57" xfId="81" applyNumberFormat="1" applyFont="1" applyBorder="1" applyAlignment="1">
      <alignment horizontal="right" vertical="center"/>
    </xf>
    <xf numFmtId="166" fontId="8" fillId="0" borderId="0" xfId="86" applyNumberFormat="1" applyFont="1" applyFill="1" applyAlignment="1">
      <alignment horizontal="right" vertical="center"/>
    </xf>
    <xf numFmtId="170" fontId="0" fillId="0" borderId="76" xfId="81" applyNumberFormat="1" applyFont="1" applyFill="1" applyBorder="1" applyAlignment="1">
      <alignment horizontal="right" vertical="center" indent="1"/>
    </xf>
    <xf numFmtId="171" fontId="0" fillId="0" borderId="76" xfId="81" applyNumberFormat="1" applyFont="1" applyFill="1" applyBorder="1" applyAlignment="1">
      <alignment horizontal="right" vertical="center" indent="1"/>
    </xf>
    <xf numFmtId="170" fontId="0" fillId="0" borderId="73" xfId="81" applyNumberFormat="1" applyFont="1" applyBorder="1" applyAlignment="1">
      <alignment horizontal="right" vertical="center" indent="1"/>
    </xf>
    <xf numFmtId="170" fontId="0" fillId="0" borderId="74" xfId="81" applyNumberFormat="1" applyFont="1" applyBorder="1" applyAlignment="1">
      <alignment horizontal="right" vertical="center" indent="1"/>
    </xf>
    <xf numFmtId="0" fontId="44" fillId="0" borderId="0" xfId="73" applyFont="1" applyAlignment="1">
      <alignment vertical="center" wrapText="1"/>
    </xf>
    <xf numFmtId="172" fontId="53" fillId="0" borderId="0" xfId="81" applyNumberFormat="1" applyFont="1" applyFill="1" applyBorder="1" applyAlignment="1">
      <alignment vertical="center"/>
    </xf>
    <xf numFmtId="14" fontId="8" fillId="0" borderId="0" xfId="73" applyNumberFormat="1" applyFont="1" applyAlignment="1">
      <alignment horizontal="center" vertical="center"/>
    </xf>
    <xf numFmtId="14" fontId="8" fillId="0" borderId="78" xfId="73" applyNumberFormat="1" applyFont="1" applyBorder="1" applyAlignment="1">
      <alignment horizontal="center" vertical="center"/>
    </xf>
    <xf numFmtId="170" fontId="44" fillId="0" borderId="88" xfId="81" applyNumberFormat="1" applyFont="1" applyBorder="1" applyAlignment="1">
      <alignment vertical="center"/>
    </xf>
    <xf numFmtId="170" fontId="44" fillId="0" borderId="89" xfId="81" applyNumberFormat="1" applyFont="1" applyBorder="1" applyAlignment="1">
      <alignment vertical="center"/>
    </xf>
    <xf numFmtId="170" fontId="44" fillId="0" borderId="90" xfId="81" applyNumberFormat="1" applyFont="1" applyBorder="1" applyAlignment="1">
      <alignment vertical="center"/>
    </xf>
    <xf numFmtId="170" fontId="0" fillId="0" borderId="91" xfId="81" applyNumberFormat="1" applyFont="1" applyBorder="1" applyAlignment="1">
      <alignment vertical="center"/>
    </xf>
    <xf numFmtId="170" fontId="0" fillId="0" borderId="92" xfId="81" applyNumberFormat="1" applyFont="1" applyBorder="1" applyAlignment="1">
      <alignment vertical="center"/>
    </xf>
    <xf numFmtId="170" fontId="0" fillId="0" borderId="93" xfId="81" applyNumberFormat="1" applyFont="1" applyBorder="1" applyAlignment="1">
      <alignment vertical="center"/>
    </xf>
    <xf numFmtId="170" fontId="0" fillId="0" borderId="89" xfId="81" applyNumberFormat="1" applyFont="1" applyBorder="1" applyAlignment="1">
      <alignment vertical="center"/>
    </xf>
    <xf numFmtId="170" fontId="0" fillId="0" borderId="90" xfId="81" applyNumberFormat="1" applyFont="1" applyBorder="1" applyAlignment="1">
      <alignment vertical="center"/>
    </xf>
    <xf numFmtId="14" fontId="8" fillId="0" borderId="87" xfId="73" applyNumberFormat="1" applyFont="1" applyBorder="1" applyAlignment="1">
      <alignment horizontal="center" vertical="center"/>
    </xf>
    <xf numFmtId="170" fontId="44" fillId="0" borderId="100" xfId="81" applyNumberFormat="1" applyFont="1" applyBorder="1" applyAlignment="1">
      <alignment vertical="center"/>
    </xf>
    <xf numFmtId="170" fontId="44" fillId="0" borderId="101" xfId="81" applyNumberFormat="1" applyFont="1" applyBorder="1" applyAlignment="1">
      <alignment vertical="center"/>
    </xf>
    <xf numFmtId="170" fontId="44" fillId="0" borderId="102" xfId="81" applyNumberFormat="1" applyFont="1" applyBorder="1" applyAlignment="1">
      <alignment vertical="center"/>
    </xf>
    <xf numFmtId="170" fontId="0" fillId="0" borderId="103" xfId="81" applyNumberFormat="1" applyFont="1" applyBorder="1" applyAlignment="1">
      <alignment vertical="center"/>
    </xf>
    <xf numFmtId="170" fontId="0" fillId="0" borderId="104" xfId="81" applyNumberFormat="1" applyFont="1" applyBorder="1" applyAlignment="1">
      <alignment vertical="center"/>
    </xf>
    <xf numFmtId="170" fontId="0" fillId="0" borderId="105" xfId="81" applyNumberFormat="1" applyFont="1" applyBorder="1" applyAlignment="1">
      <alignment vertical="center"/>
    </xf>
    <xf numFmtId="170" fontId="0" fillId="0" borderId="101" xfId="81" applyNumberFormat="1" applyFont="1" applyBorder="1" applyAlignment="1">
      <alignment vertical="center"/>
    </xf>
    <xf numFmtId="170" fontId="0" fillId="0" borderId="102" xfId="81" applyNumberFormat="1" applyFont="1" applyBorder="1" applyAlignment="1">
      <alignment vertical="center"/>
    </xf>
    <xf numFmtId="172" fontId="44" fillId="0" borderId="94" xfId="81" applyNumberFormat="1" applyFont="1" applyBorder="1" applyAlignment="1">
      <alignment vertical="center"/>
    </xf>
    <xf numFmtId="14" fontId="8" fillId="0" borderId="109" xfId="73" applyNumberFormat="1" applyFont="1" applyBorder="1" applyAlignment="1">
      <alignment horizontal="center" vertical="center"/>
    </xf>
    <xf numFmtId="172" fontId="44" fillId="0" borderId="110" xfId="81" applyNumberFormat="1" applyFont="1" applyBorder="1" applyAlignment="1">
      <alignment vertical="center"/>
    </xf>
    <xf numFmtId="172" fontId="5" fillId="0" borderId="111" xfId="81" applyNumberFormat="1" applyFont="1" applyBorder="1" applyAlignment="1">
      <alignment vertical="center"/>
    </xf>
    <xf numFmtId="169" fontId="44" fillId="0" borderId="0" xfId="31" applyNumberFormat="1" applyFont="1" applyFill="1" applyBorder="1" applyAlignment="1" applyProtection="1">
      <alignment vertical="center" wrapText="1"/>
    </xf>
    <xf numFmtId="164" fontId="8" fillId="0" borderId="0" xfId="87" applyFont="1" applyAlignment="1">
      <alignment vertical="center"/>
    </xf>
    <xf numFmtId="166" fontId="7" fillId="0" borderId="0" xfId="86" applyNumberFormat="1" applyFont="1" applyAlignment="1">
      <alignment horizontal="left"/>
    </xf>
    <xf numFmtId="166" fontId="7" fillId="0" borderId="0" xfId="86" applyNumberFormat="1" applyFont="1" applyFill="1" applyAlignment="1">
      <alignment horizontal="right" vertical="center"/>
    </xf>
    <xf numFmtId="172" fontId="44" fillId="0" borderId="83" xfId="81" applyNumberFormat="1" applyFont="1" applyBorder="1" applyAlignment="1">
      <alignment vertical="center"/>
    </xf>
    <xf numFmtId="14" fontId="8" fillId="0" borderId="114" xfId="73" applyNumberFormat="1" applyFont="1" applyBorder="1" applyAlignment="1">
      <alignment horizontal="center" vertical="center"/>
    </xf>
    <xf numFmtId="172" fontId="44" fillId="0" borderId="100" xfId="81" applyNumberFormat="1" applyFont="1" applyBorder="1" applyAlignment="1">
      <alignment vertical="center"/>
    </xf>
    <xf numFmtId="172" fontId="5" fillId="0" borderId="101" xfId="81" applyNumberFormat="1" applyFont="1" applyBorder="1" applyAlignment="1">
      <alignment vertical="center"/>
    </xf>
    <xf numFmtId="172" fontId="5" fillId="0" borderId="87" xfId="81" applyNumberFormat="1" applyFont="1" applyBorder="1" applyAlignment="1">
      <alignment vertical="center"/>
    </xf>
    <xf numFmtId="0" fontId="7" fillId="0" borderId="55" xfId="73" applyFont="1" applyBorder="1" applyAlignment="1">
      <alignment horizontal="center" vertical="center" wrapText="1"/>
    </xf>
    <xf numFmtId="172" fontId="5" fillId="0" borderId="115" xfId="81" applyNumberFormat="1" applyFont="1" applyBorder="1" applyAlignment="1">
      <alignment vertical="center"/>
    </xf>
    <xf numFmtId="172" fontId="44" fillId="0" borderId="63" xfId="81" applyNumberFormat="1" applyFont="1" applyFill="1" applyBorder="1" applyAlignment="1">
      <alignment vertical="center"/>
    </xf>
    <xf numFmtId="172" fontId="44" fillId="0" borderId="66" xfId="81" applyNumberFormat="1" applyFont="1" applyBorder="1" applyAlignment="1">
      <alignment vertical="center"/>
    </xf>
    <xf numFmtId="172" fontId="0" fillId="0" borderId="67" xfId="81" applyNumberFormat="1" applyFont="1" applyBorder="1" applyAlignment="1">
      <alignment vertical="center"/>
    </xf>
    <xf numFmtId="172" fontId="0" fillId="0" borderId="57" xfId="81" applyNumberFormat="1" applyFont="1" applyBorder="1" applyAlignment="1">
      <alignment vertical="center"/>
    </xf>
    <xf numFmtId="172" fontId="0" fillId="0" borderId="58" xfId="81" applyNumberFormat="1" applyFont="1" applyBorder="1" applyAlignment="1">
      <alignment vertical="center"/>
    </xf>
    <xf numFmtId="172" fontId="0" fillId="0" borderId="85" xfId="81" applyNumberFormat="1" applyFont="1" applyBorder="1" applyAlignment="1">
      <alignment vertical="center"/>
    </xf>
    <xf numFmtId="172" fontId="0" fillId="0" borderId="71" xfId="81" applyNumberFormat="1" applyFont="1" applyBorder="1" applyAlignment="1">
      <alignment vertical="center"/>
    </xf>
    <xf numFmtId="172" fontId="0" fillId="0" borderId="72" xfId="81" applyNumberFormat="1" applyFont="1" applyBorder="1" applyAlignment="1">
      <alignment vertical="center"/>
    </xf>
    <xf numFmtId="164" fontId="5" fillId="0" borderId="0" xfId="73" applyNumberFormat="1"/>
    <xf numFmtId="173" fontId="5" fillId="0" borderId="0" xfId="73" applyNumberFormat="1"/>
    <xf numFmtId="172" fontId="0" fillId="0" borderId="68" xfId="81" applyNumberFormat="1" applyFont="1" applyBorder="1" applyAlignment="1">
      <alignment vertical="center"/>
    </xf>
    <xf numFmtId="172" fontId="0" fillId="0" borderId="56" xfId="81" applyNumberFormat="1" applyFont="1" applyBorder="1" applyAlignment="1">
      <alignment vertical="center"/>
    </xf>
    <xf numFmtId="172" fontId="0" fillId="0" borderId="86" xfId="81" applyNumberFormat="1" applyFont="1" applyBorder="1" applyAlignment="1">
      <alignment vertical="center"/>
    </xf>
    <xf numFmtId="172" fontId="0" fillId="0" borderId="84" xfId="81" applyNumberFormat="1" applyFont="1" applyBorder="1" applyAlignment="1">
      <alignment vertical="center"/>
    </xf>
    <xf numFmtId="172" fontId="44" fillId="0" borderId="56" xfId="81" applyNumberFormat="1" applyFont="1" applyBorder="1" applyAlignment="1">
      <alignment vertical="center"/>
    </xf>
    <xf numFmtId="172" fontId="44" fillId="0" borderId="58" xfId="81" applyNumberFormat="1" applyFont="1" applyBorder="1" applyAlignment="1">
      <alignment vertical="center"/>
    </xf>
    <xf numFmtId="172" fontId="44" fillId="0" borderId="84" xfId="81" applyNumberFormat="1" applyFont="1" applyBorder="1" applyAlignment="1">
      <alignment vertical="center"/>
    </xf>
    <xf numFmtId="172" fontId="44" fillId="0" borderId="72" xfId="81" applyNumberFormat="1" applyFont="1" applyBorder="1" applyAlignment="1">
      <alignment vertical="center"/>
    </xf>
    <xf numFmtId="172" fontId="44" fillId="0" borderId="63" xfId="81" applyNumberFormat="1" applyFont="1" applyBorder="1" applyAlignment="1">
      <alignment vertical="center"/>
    </xf>
    <xf numFmtId="172" fontId="44" fillId="0" borderId="59" xfId="81" applyNumberFormat="1" applyFont="1" applyBorder="1" applyAlignment="1">
      <alignment vertical="center"/>
    </xf>
    <xf numFmtId="172" fontId="44" fillId="0" borderId="61" xfId="81" applyNumberFormat="1" applyFont="1" applyBorder="1" applyAlignment="1">
      <alignment vertical="center"/>
    </xf>
    <xf numFmtId="14" fontId="8" fillId="0" borderId="117" xfId="73" applyNumberFormat="1" applyFont="1" applyBorder="1" applyAlignment="1">
      <alignment horizontal="center" vertical="center"/>
    </xf>
    <xf numFmtId="170" fontId="44" fillId="0" borderId="118" xfId="81" applyNumberFormat="1" applyFont="1" applyBorder="1" applyAlignment="1">
      <alignment horizontal="right" vertical="center"/>
    </xf>
    <xf numFmtId="170" fontId="5" fillId="0" borderId="118" xfId="81" applyNumberFormat="1" applyFont="1" applyFill="1" applyBorder="1" applyAlignment="1">
      <alignment horizontal="right" vertical="center"/>
    </xf>
    <xf numFmtId="170" fontId="5" fillId="0" borderId="119" xfId="81" applyNumberFormat="1" applyFont="1" applyFill="1" applyBorder="1" applyAlignment="1">
      <alignment horizontal="right" vertical="center"/>
    </xf>
    <xf numFmtId="172" fontId="0" fillId="0" borderId="118" xfId="81" applyNumberFormat="1" applyFont="1" applyBorder="1" applyAlignment="1">
      <alignment vertical="center"/>
    </xf>
    <xf numFmtId="172" fontId="0" fillId="0" borderId="119" xfId="81" applyNumberFormat="1" applyFont="1" applyBorder="1" applyAlignment="1">
      <alignment vertical="center"/>
    </xf>
    <xf numFmtId="169" fontId="7" fillId="0" borderId="121" xfId="57" applyNumberFormat="1" applyBorder="1" applyAlignment="1">
      <alignment horizontal="right" vertical="center"/>
    </xf>
    <xf numFmtId="169" fontId="7" fillId="0" borderId="122" xfId="57" applyNumberFormat="1" applyBorder="1" applyAlignment="1">
      <alignment horizontal="right" vertical="center"/>
    </xf>
    <xf numFmtId="169" fontId="7" fillId="0" borderId="118" xfId="57" applyNumberFormat="1" applyBorder="1" applyAlignment="1">
      <alignment horizontal="right" vertical="center"/>
    </xf>
    <xf numFmtId="169" fontId="7" fillId="0" borderId="119" xfId="57" applyNumberFormat="1" applyBorder="1" applyAlignment="1">
      <alignment horizontal="right" vertical="center"/>
    </xf>
    <xf numFmtId="169" fontId="16" fillId="0" borderId="124" xfId="57" applyNumberFormat="1" applyFont="1" applyBorder="1" applyAlignment="1">
      <alignment horizontal="right" vertical="center"/>
    </xf>
    <xf numFmtId="169" fontId="16" fillId="0" borderId="125" xfId="57" applyNumberFormat="1" applyFont="1" applyBorder="1" applyAlignment="1">
      <alignment horizontal="right" vertical="center"/>
    </xf>
    <xf numFmtId="0" fontId="58" fillId="0" borderId="0" xfId="31" applyFont="1" applyBorder="1" applyAlignment="1" applyProtection="1">
      <alignment vertical="center" wrapText="1"/>
    </xf>
    <xf numFmtId="169" fontId="7" fillId="0" borderId="0" xfId="57" applyNumberFormat="1" applyAlignment="1">
      <alignment vertical="center"/>
    </xf>
    <xf numFmtId="10" fontId="39" fillId="0" borderId="0" xfId="86" applyNumberFormat="1" applyFont="1" applyBorder="1" applyAlignment="1">
      <alignment vertical="center"/>
    </xf>
    <xf numFmtId="170" fontId="44" fillId="0" borderId="118" xfId="81" applyNumberFormat="1" applyFont="1" applyBorder="1" applyAlignment="1">
      <alignment vertical="center"/>
    </xf>
    <xf numFmtId="170" fontId="0" fillId="0" borderId="118" xfId="81" applyNumberFormat="1" applyFont="1" applyBorder="1" applyAlignment="1">
      <alignment vertical="center"/>
    </xf>
    <xf numFmtId="170" fontId="0" fillId="0" borderId="119" xfId="81" applyNumberFormat="1" applyFont="1" applyBorder="1" applyAlignment="1">
      <alignment vertical="center"/>
    </xf>
    <xf numFmtId="171" fontId="0" fillId="0" borderId="57" xfId="81" applyNumberFormat="1" applyFont="1" applyBorder="1" applyAlignment="1">
      <alignment horizontal="right" vertical="center" indent="1"/>
    </xf>
    <xf numFmtId="171" fontId="0" fillId="0" borderId="118" xfId="81" applyNumberFormat="1" applyFont="1" applyBorder="1" applyAlignment="1">
      <alignment horizontal="right" vertical="center" indent="1"/>
    </xf>
    <xf numFmtId="171" fontId="0" fillId="0" borderId="73" xfId="81" applyNumberFormat="1" applyFont="1" applyBorder="1" applyAlignment="1">
      <alignment horizontal="right" vertical="center" indent="1"/>
    </xf>
    <xf numFmtId="14" fontId="8" fillId="0" borderId="126" xfId="73" applyNumberFormat="1" applyFont="1" applyBorder="1" applyAlignment="1">
      <alignment horizontal="center" vertical="center"/>
    </xf>
    <xf numFmtId="170" fontId="44" fillId="0" borderId="127" xfId="81" applyNumberFormat="1" applyFont="1" applyBorder="1" applyAlignment="1">
      <alignment vertical="center"/>
    </xf>
    <xf numFmtId="170" fontId="5" fillId="0" borderId="127" xfId="81" applyNumberFormat="1" applyFont="1" applyBorder="1" applyAlignment="1">
      <alignment horizontal="right" vertical="center"/>
    </xf>
    <xf numFmtId="170" fontId="5" fillId="0" borderId="128" xfId="81" applyNumberFormat="1" applyFont="1" applyBorder="1" applyAlignment="1">
      <alignment horizontal="right" vertical="center"/>
    </xf>
    <xf numFmtId="170" fontId="5" fillId="0" borderId="118" xfId="81" applyNumberFormat="1" applyFont="1" applyBorder="1" applyAlignment="1">
      <alignment horizontal="right" vertical="center"/>
    </xf>
    <xf numFmtId="170" fontId="5" fillId="0" borderId="119" xfId="81" applyNumberFormat="1" applyFont="1" applyBorder="1" applyAlignment="1">
      <alignment horizontal="right" vertical="center"/>
    </xf>
    <xf numFmtId="14" fontId="8" fillId="0" borderId="108" xfId="73" applyNumberFormat="1" applyFont="1" applyBorder="1" applyAlignment="1">
      <alignment horizontal="center" vertical="center"/>
    </xf>
    <xf numFmtId="14" fontId="8" fillId="0" borderId="75" xfId="73" applyNumberFormat="1" applyFont="1" applyBorder="1" applyAlignment="1">
      <alignment horizontal="center" vertical="center"/>
    </xf>
    <xf numFmtId="169" fontId="7" fillId="0" borderId="25" xfId="57" applyNumberFormat="1" applyBorder="1" applyAlignment="1">
      <alignment vertical="center"/>
    </xf>
    <xf numFmtId="169" fontId="44" fillId="0" borderId="37" xfId="57" applyNumberFormat="1" applyFont="1" applyBorder="1" applyAlignment="1">
      <alignment vertical="center"/>
    </xf>
    <xf numFmtId="169" fontId="44" fillId="0" borderId="15" xfId="57" applyNumberFormat="1" applyFont="1" applyBorder="1" applyAlignment="1">
      <alignment vertical="center"/>
    </xf>
    <xf numFmtId="169" fontId="44" fillId="0" borderId="26" xfId="57" applyNumberFormat="1" applyFont="1" applyBorder="1" applyAlignment="1">
      <alignment vertical="center"/>
    </xf>
    <xf numFmtId="10" fontId="8" fillId="0" borderId="0" xfId="86" applyNumberFormat="1" applyFont="1" applyFill="1" applyAlignment="1">
      <alignment horizontal="right" vertical="center"/>
    </xf>
    <xf numFmtId="164" fontId="7" fillId="0" borderId="0" xfId="87" applyFont="1" applyAlignment="1">
      <alignment vertical="center"/>
    </xf>
    <xf numFmtId="10" fontId="7" fillId="0" borderId="0" xfId="86" applyNumberFormat="1" applyFont="1" applyFill="1" applyAlignment="1">
      <alignment horizontal="right" vertical="center"/>
    </xf>
    <xf numFmtId="166" fontId="57" fillId="0" borderId="0" xfId="74" applyNumberFormat="1" applyFont="1" applyBorder="1" applyAlignment="1">
      <alignment vertical="center"/>
    </xf>
    <xf numFmtId="166" fontId="17" fillId="0" borderId="0" xfId="74" applyNumberFormat="1" applyFont="1" applyBorder="1" applyAlignment="1">
      <alignment vertical="center"/>
    </xf>
    <xf numFmtId="166" fontId="44" fillId="0" borderId="0" xfId="74" applyNumberFormat="1" applyFont="1" applyBorder="1" applyAlignment="1">
      <alignment vertical="center"/>
    </xf>
    <xf numFmtId="166" fontId="7" fillId="0" borderId="49" xfId="63" applyNumberFormat="1" applyFont="1" applyFill="1" applyBorder="1" applyAlignment="1">
      <alignment horizontal="right"/>
    </xf>
    <xf numFmtId="166" fontId="5" fillId="0" borderId="37" xfId="63" applyNumberFormat="1" applyFont="1" applyFill="1" applyBorder="1" applyAlignment="1">
      <alignment horizontal="right"/>
    </xf>
    <xf numFmtId="166" fontId="7" fillId="0" borderId="15" xfId="63" applyNumberFormat="1" applyFont="1" applyFill="1" applyBorder="1" applyAlignment="1">
      <alignment horizontal="right"/>
    </xf>
    <xf numFmtId="166" fontId="5" fillId="0" borderId="15" xfId="63" applyNumberFormat="1" applyFont="1" applyFill="1" applyBorder="1" applyAlignment="1">
      <alignment horizontal="right"/>
    </xf>
    <xf numFmtId="166" fontId="16" fillId="0" borderId="22" xfId="63" applyNumberFormat="1" applyFont="1" applyFill="1" applyBorder="1" applyAlignment="1">
      <alignment horizontal="right"/>
    </xf>
    <xf numFmtId="166" fontId="17" fillId="0" borderId="22" xfId="63" applyNumberFormat="1" applyFont="1" applyFill="1" applyBorder="1" applyAlignment="1">
      <alignment horizontal="right"/>
    </xf>
    <xf numFmtId="173" fontId="7" fillId="0" borderId="0" xfId="57" applyNumberFormat="1" applyAlignment="1">
      <alignment vertical="center"/>
    </xf>
    <xf numFmtId="174" fontId="5" fillId="0" borderId="0" xfId="73" applyNumberFormat="1"/>
    <xf numFmtId="0" fontId="47" fillId="0" borderId="0" xfId="31" applyFont="1" applyBorder="1" applyAlignment="1" applyProtection="1">
      <alignment vertical="center" wrapText="1"/>
    </xf>
    <xf numFmtId="14" fontId="18" fillId="0" borderId="0" xfId="73" applyNumberFormat="1" applyFont="1" applyAlignment="1">
      <alignment horizontal="left"/>
    </xf>
    <xf numFmtId="170" fontId="5" fillId="0" borderId="0" xfId="73" applyNumberFormat="1"/>
    <xf numFmtId="166" fontId="5" fillId="0" borderId="0" xfId="86" applyNumberFormat="1" applyFont="1"/>
    <xf numFmtId="9" fontId="53" fillId="0" borderId="0" xfId="86" applyFont="1" applyFill="1" applyBorder="1" applyAlignment="1">
      <alignment vertical="center"/>
    </xf>
    <xf numFmtId="166" fontId="53" fillId="0" borderId="0" xfId="86" applyNumberFormat="1" applyFont="1" applyFill="1" applyBorder="1" applyAlignment="1">
      <alignment vertical="center"/>
    </xf>
    <xf numFmtId="14" fontId="8" fillId="0" borderId="0" xfId="57" applyNumberFormat="1" applyFont="1" applyAlignment="1">
      <alignment horizontal="center" vertical="center" wrapText="1"/>
    </xf>
    <xf numFmtId="166" fontId="7" fillId="0" borderId="0" xfId="86" applyNumberFormat="1" applyFont="1" applyFill="1" applyBorder="1" applyAlignment="1">
      <alignment horizontal="right" vertical="center"/>
    </xf>
    <xf numFmtId="166" fontId="8" fillId="0" borderId="0" xfId="86" applyNumberFormat="1" applyFont="1" applyFill="1" applyBorder="1" applyAlignment="1">
      <alignment horizontal="right" vertical="center"/>
    </xf>
    <xf numFmtId="170" fontId="44" fillId="0" borderId="94" xfId="81" applyNumberFormat="1" applyFont="1" applyFill="1" applyBorder="1" applyAlignment="1">
      <alignment vertical="center"/>
    </xf>
    <xf numFmtId="170" fontId="44" fillId="0" borderId="95" xfId="81" applyNumberFormat="1" applyFont="1" applyFill="1" applyBorder="1" applyAlignment="1">
      <alignment vertical="center"/>
    </xf>
    <xf numFmtId="170" fontId="44" fillId="0" borderId="96" xfId="81" applyNumberFormat="1" applyFont="1" applyFill="1" applyBorder="1" applyAlignment="1">
      <alignment vertical="center"/>
    </xf>
    <xf numFmtId="164" fontId="53" fillId="0" borderId="0" xfId="87" applyFont="1" applyFill="1" applyBorder="1" applyAlignment="1">
      <alignment vertical="center"/>
    </xf>
    <xf numFmtId="169" fontId="8" fillId="0" borderId="14" xfId="57" applyNumberFormat="1" applyFont="1" applyBorder="1" applyAlignment="1">
      <alignment vertical="center"/>
    </xf>
    <xf numFmtId="169" fontId="8" fillId="0" borderId="25" xfId="57" applyNumberFormat="1" applyFont="1" applyBorder="1" applyAlignment="1">
      <alignment vertical="center"/>
    </xf>
    <xf numFmtId="166" fontId="18" fillId="0" borderId="0" xfId="86" applyNumberFormat="1" applyFont="1" applyBorder="1" applyAlignment="1">
      <alignment vertical="center" wrapText="1"/>
    </xf>
    <xf numFmtId="170" fontId="44" fillId="0" borderId="118" xfId="81" applyNumberFormat="1" applyFont="1" applyBorder="1" applyAlignment="1">
      <alignment horizontal="right" vertical="center" indent="1"/>
    </xf>
    <xf numFmtId="170" fontId="0" fillId="0" borderId="118" xfId="81" applyNumberFormat="1" applyFont="1" applyBorder="1" applyAlignment="1">
      <alignment horizontal="right" vertical="center" indent="1"/>
    </xf>
    <xf numFmtId="9" fontId="5" fillId="0" borderId="0" xfId="86" applyFont="1"/>
    <xf numFmtId="166" fontId="7" fillId="0" borderId="49" xfId="63" applyNumberFormat="1" applyFont="1" applyBorder="1" applyAlignment="1">
      <alignment horizontal="right"/>
    </xf>
    <xf numFmtId="166" fontId="7" fillId="0" borderId="14" xfId="63" applyNumberFormat="1" applyFont="1" applyBorder="1" applyAlignment="1">
      <alignment horizontal="right"/>
    </xf>
    <xf numFmtId="166" fontId="16" fillId="0" borderId="20" xfId="63" applyNumberFormat="1" applyFont="1" applyBorder="1" applyAlignment="1">
      <alignment horizontal="right"/>
    </xf>
    <xf numFmtId="170" fontId="0" fillId="0" borderId="130" xfId="81" applyNumberFormat="1" applyFont="1" applyBorder="1" applyAlignment="1">
      <alignment horizontal="right" vertical="center"/>
    </xf>
    <xf numFmtId="171" fontId="44" fillId="0" borderId="73" xfId="81" applyNumberFormat="1" applyFont="1" applyFill="1" applyBorder="1" applyAlignment="1">
      <alignment horizontal="right" vertical="center" indent="1"/>
    </xf>
    <xf numFmtId="171" fontId="0" fillId="0" borderId="73" xfId="81" applyNumberFormat="1" applyFont="1" applyFill="1" applyBorder="1" applyAlignment="1">
      <alignment horizontal="right" vertical="center" indent="1"/>
    </xf>
    <xf numFmtId="171" fontId="0" fillId="0" borderId="74" xfId="81" applyNumberFormat="1" applyFont="1" applyFill="1" applyBorder="1" applyAlignment="1">
      <alignment horizontal="right" vertical="center" indent="1"/>
    </xf>
    <xf numFmtId="171" fontId="0" fillId="0" borderId="130" xfId="81" applyNumberFormat="1" applyFont="1" applyFill="1" applyBorder="1" applyAlignment="1">
      <alignment horizontal="right" vertical="center" indent="1"/>
    </xf>
    <xf numFmtId="10" fontId="7" fillId="0" borderId="0" xfId="86" applyNumberFormat="1" applyFont="1" applyAlignment="1">
      <alignment vertical="center"/>
    </xf>
    <xf numFmtId="170" fontId="44" fillId="0" borderId="76" xfId="81" applyNumberFormat="1" applyFont="1" applyFill="1" applyBorder="1" applyAlignment="1">
      <alignment vertical="center"/>
    </xf>
    <xf numFmtId="170" fontId="0" fillId="0" borderId="77" xfId="81" applyNumberFormat="1" applyFont="1" applyFill="1" applyBorder="1" applyAlignment="1">
      <alignment horizontal="right" vertical="center" indent="1"/>
    </xf>
    <xf numFmtId="170" fontId="0" fillId="0" borderId="97" xfId="81" applyNumberFormat="1" applyFont="1" applyFill="1" applyBorder="1" applyAlignment="1">
      <alignment vertical="center"/>
    </xf>
    <xf numFmtId="170" fontId="0" fillId="0" borderId="98" xfId="81" applyNumberFormat="1" applyFont="1" applyFill="1" applyBorder="1" applyAlignment="1">
      <alignment vertical="center"/>
    </xf>
    <xf numFmtId="170" fontId="0" fillId="0" borderId="99" xfId="81" applyNumberFormat="1" applyFont="1" applyFill="1" applyBorder="1" applyAlignment="1">
      <alignment vertical="center"/>
    </xf>
    <xf numFmtId="170" fontId="0" fillId="0" borderId="95" xfId="81" applyNumberFormat="1" applyFont="1" applyFill="1" applyBorder="1" applyAlignment="1">
      <alignment vertical="center"/>
    </xf>
    <xf numFmtId="170" fontId="0" fillId="0" borderId="96" xfId="81" applyNumberFormat="1" applyFont="1" applyFill="1" applyBorder="1" applyAlignment="1">
      <alignment vertical="center"/>
    </xf>
    <xf numFmtId="170" fontId="44" fillId="0" borderId="76" xfId="81" applyNumberFormat="1" applyFont="1" applyFill="1" applyBorder="1" applyAlignment="1">
      <alignment horizontal="right" vertical="center" indent="1"/>
    </xf>
    <xf numFmtId="171" fontId="0" fillId="0" borderId="131" xfId="81" applyNumberFormat="1" applyFont="1" applyFill="1" applyBorder="1" applyAlignment="1">
      <alignment horizontal="right" vertical="center" indent="1"/>
    </xf>
    <xf numFmtId="170" fontId="44" fillId="0" borderId="60" xfId="81" applyNumberFormat="1" applyFont="1" applyFill="1" applyBorder="1" applyAlignment="1">
      <alignment vertical="center"/>
    </xf>
    <xf numFmtId="170" fontId="0" fillId="0" borderId="60" xfId="81" applyNumberFormat="1" applyFont="1" applyFill="1" applyBorder="1" applyAlignment="1">
      <alignment horizontal="right" vertical="center" indent="1"/>
    </xf>
    <xf numFmtId="170" fontId="0" fillId="0" borderId="61" xfId="81" applyNumberFormat="1" applyFont="1" applyFill="1" applyBorder="1" applyAlignment="1">
      <alignment horizontal="right" vertical="center" indent="1"/>
    </xf>
    <xf numFmtId="170" fontId="44" fillId="0" borderId="76" xfId="81" applyNumberFormat="1" applyFont="1" applyFill="1" applyBorder="1" applyAlignment="1">
      <alignment horizontal="right" vertical="center"/>
    </xf>
    <xf numFmtId="170" fontId="5" fillId="0" borderId="76" xfId="81" applyNumberFormat="1" applyFont="1" applyFill="1" applyBorder="1" applyAlignment="1">
      <alignment horizontal="right" vertical="center"/>
    </xf>
    <xf numFmtId="170" fontId="5" fillId="0" borderId="77" xfId="81" applyNumberFormat="1" applyFont="1" applyFill="1" applyBorder="1" applyAlignment="1">
      <alignment vertical="center"/>
    </xf>
    <xf numFmtId="170" fontId="0" fillId="0" borderId="60" xfId="81" applyNumberFormat="1" applyFont="1" applyFill="1" applyBorder="1" applyAlignment="1">
      <alignment vertical="center"/>
    </xf>
    <xf numFmtId="170" fontId="0" fillId="0" borderId="61" xfId="81" applyNumberFormat="1" applyFont="1" applyFill="1" applyBorder="1" applyAlignment="1">
      <alignment vertical="center"/>
    </xf>
    <xf numFmtId="172" fontId="0" fillId="0" borderId="69" xfId="81" applyNumberFormat="1" applyFont="1" applyFill="1" applyBorder="1" applyAlignment="1">
      <alignment vertical="center"/>
    </xf>
    <xf numFmtId="172" fontId="0" fillId="0" borderId="60" xfId="81" applyNumberFormat="1" applyFont="1" applyFill="1" applyBorder="1" applyAlignment="1">
      <alignment vertical="center"/>
    </xf>
    <xf numFmtId="172" fontId="0" fillId="0" borderId="70" xfId="81" applyNumberFormat="1" applyFont="1" applyFill="1" applyBorder="1" applyAlignment="1">
      <alignment vertical="center"/>
    </xf>
    <xf numFmtId="172" fontId="0" fillId="0" borderId="59" xfId="81" applyNumberFormat="1" applyFont="1" applyFill="1" applyBorder="1" applyAlignment="1">
      <alignment vertical="center"/>
    </xf>
    <xf numFmtId="172" fontId="0" fillId="0" borderId="61" xfId="81" applyNumberFormat="1" applyFont="1" applyFill="1" applyBorder="1" applyAlignment="1">
      <alignment vertical="center"/>
    </xf>
    <xf numFmtId="172" fontId="5" fillId="0" borderId="95" xfId="81" applyNumberFormat="1" applyFont="1" applyFill="1" applyBorder="1" applyAlignment="1">
      <alignment vertical="center"/>
    </xf>
    <xf numFmtId="172" fontId="5" fillId="0" borderId="116" xfId="81" applyNumberFormat="1" applyFont="1" applyFill="1" applyBorder="1" applyAlignment="1">
      <alignment vertical="center"/>
    </xf>
    <xf numFmtId="169" fontId="44" fillId="0" borderId="0" xfId="57" applyNumberFormat="1" applyFont="1" applyAlignment="1">
      <alignment horizontal="right" vertical="center"/>
    </xf>
    <xf numFmtId="10" fontId="44" fillId="0" borderId="0" xfId="86" applyNumberFormat="1" applyFont="1" applyFill="1"/>
    <xf numFmtId="164" fontId="5" fillId="0" borderId="0" xfId="87" applyFont="1"/>
    <xf numFmtId="172" fontId="5" fillId="0" borderId="0" xfId="87" applyNumberFormat="1" applyFont="1"/>
    <xf numFmtId="164" fontId="60" fillId="0" borderId="0" xfId="87" applyFont="1" applyBorder="1" applyAlignment="1">
      <alignment vertical="center" wrapText="1"/>
    </xf>
    <xf numFmtId="9" fontId="60" fillId="0" borderId="0" xfId="86" applyFont="1" applyBorder="1" applyAlignment="1">
      <alignment vertical="center" wrapText="1"/>
    </xf>
    <xf numFmtId="166" fontId="7" fillId="0" borderId="41" xfId="57" applyNumberFormat="1" applyBorder="1" applyAlignment="1">
      <alignment horizontal="right" vertical="center"/>
    </xf>
    <xf numFmtId="166" fontId="16" fillId="0" borderId="123" xfId="57" applyNumberFormat="1" applyFont="1" applyBorder="1" applyAlignment="1">
      <alignment vertical="center"/>
    </xf>
    <xf numFmtId="166" fontId="7" fillId="0" borderId="117" xfId="57" applyNumberFormat="1" applyBorder="1" applyAlignment="1">
      <alignment vertical="center"/>
    </xf>
    <xf numFmtId="10" fontId="61" fillId="0" borderId="0" xfId="86" applyNumberFormat="1" applyFont="1"/>
    <xf numFmtId="166" fontId="7" fillId="0" borderId="135" xfId="57" applyNumberFormat="1" applyBorder="1" applyAlignment="1">
      <alignment vertical="center"/>
    </xf>
    <xf numFmtId="0" fontId="5" fillId="0" borderId="0" xfId="73" applyAlignment="1">
      <alignment horizontal="right"/>
    </xf>
    <xf numFmtId="0" fontId="41" fillId="0" borderId="0" xfId="57" applyFont="1" applyAlignment="1">
      <alignment horizontal="center" vertical="center"/>
    </xf>
    <xf numFmtId="166" fontId="19" fillId="0" borderId="31" xfId="57" applyNumberFormat="1" applyFont="1" applyBorder="1" applyAlignment="1">
      <alignment vertical="center"/>
    </xf>
    <xf numFmtId="0" fontId="5" fillId="0" borderId="0" xfId="91"/>
    <xf numFmtId="0" fontId="7" fillId="0" borderId="13" xfId="57" applyBorder="1" applyAlignment="1">
      <alignment horizontal="center" vertical="center" wrapText="1"/>
    </xf>
    <xf numFmtId="0" fontId="7" fillId="0" borderId="14" xfId="57" applyBorder="1" applyAlignment="1">
      <alignment vertical="center"/>
    </xf>
    <xf numFmtId="166" fontId="7" fillId="0" borderId="37" xfId="57" applyNumberFormat="1" applyBorder="1" applyAlignment="1">
      <alignment horizontal="right" vertical="center"/>
    </xf>
    <xf numFmtId="166" fontId="7" fillId="0" borderId="15" xfId="57" applyNumberFormat="1" applyBorder="1" applyAlignment="1">
      <alignment vertical="center"/>
    </xf>
    <xf numFmtId="166" fontId="5" fillId="0" borderId="15" xfId="57" applyNumberFormat="1" applyFont="1" applyBorder="1" applyAlignment="1">
      <alignment vertical="center"/>
    </xf>
    <xf numFmtId="169" fontId="5" fillId="0" borderId="15" xfId="57" applyNumberFormat="1" applyFont="1" applyBorder="1" applyAlignment="1">
      <alignment vertical="center"/>
    </xf>
    <xf numFmtId="0" fontId="8" fillId="0" borderId="19" xfId="57" applyFont="1" applyBorder="1" applyAlignment="1">
      <alignment horizontal="center" vertical="center" wrapText="1"/>
    </xf>
    <xf numFmtId="0" fontId="8" fillId="0" borderId="20" xfId="57" applyFont="1" applyBorder="1" applyAlignment="1">
      <alignment vertical="center"/>
    </xf>
    <xf numFmtId="0" fontId="8" fillId="0" borderId="20" xfId="57" applyFont="1" applyBorder="1" applyAlignment="1">
      <alignment horizontal="center" vertical="center" wrapText="1"/>
    </xf>
    <xf numFmtId="14" fontId="8" fillId="0" borderId="20" xfId="57" applyNumberFormat="1" applyFont="1" applyBorder="1" applyAlignment="1">
      <alignment horizontal="center" vertical="center" wrapText="1"/>
    </xf>
    <xf numFmtId="0" fontId="7" fillId="0" borderId="41" xfId="57" applyBorder="1" applyAlignment="1">
      <alignment horizontal="left" vertical="center" wrapText="1"/>
    </xf>
    <xf numFmtId="3" fontId="7" fillId="0" borderId="42" xfId="57" applyNumberFormat="1" applyBorder="1" applyAlignment="1">
      <alignment horizontal="right" vertical="center"/>
    </xf>
    <xf numFmtId="166" fontId="7" fillId="0" borderId="42" xfId="57" applyNumberFormat="1" applyBorder="1" applyAlignment="1">
      <alignment vertical="center"/>
    </xf>
    <xf numFmtId="0" fontId="19" fillId="0" borderId="31" xfId="57" applyFont="1" applyBorder="1" applyAlignment="1">
      <alignment horizontal="left" vertical="center" wrapText="1"/>
    </xf>
    <xf numFmtId="3" fontId="19" fillId="0" borderId="32" xfId="57" applyNumberFormat="1" applyFont="1" applyBorder="1" applyAlignment="1">
      <alignment horizontal="right" vertical="center"/>
    </xf>
    <xf numFmtId="166" fontId="19" fillId="0" borderId="32" xfId="57" applyNumberFormat="1" applyFont="1" applyBorder="1" applyAlignment="1">
      <alignment vertical="center"/>
    </xf>
    <xf numFmtId="166" fontId="7" fillId="0" borderId="42" xfId="57" applyNumberFormat="1" applyBorder="1" applyAlignment="1">
      <alignment horizontal="right" vertical="center"/>
    </xf>
    <xf numFmtId="169" fontId="5" fillId="0" borderId="42" xfId="57" applyNumberFormat="1" applyFont="1" applyBorder="1" applyAlignment="1">
      <alignment horizontal="right" vertical="center"/>
    </xf>
    <xf numFmtId="169" fontId="57" fillId="0" borderId="32" xfId="57" applyNumberFormat="1" applyFont="1" applyBorder="1" applyAlignment="1">
      <alignment horizontal="right" vertical="center"/>
    </xf>
    <xf numFmtId="0" fontId="7" fillId="0" borderId="120" xfId="57" applyBorder="1" applyAlignment="1">
      <alignment horizontal="left" vertical="center" wrapText="1"/>
    </xf>
    <xf numFmtId="0" fontId="7" fillId="0" borderId="73" xfId="57" applyBorder="1" applyAlignment="1">
      <alignment vertical="center"/>
    </xf>
    <xf numFmtId="169" fontId="7" fillId="0" borderId="121" xfId="57" applyNumberFormat="1" applyBorder="1" applyAlignment="1">
      <alignment vertical="center"/>
    </xf>
    <xf numFmtId="166" fontId="7" fillId="0" borderId="121" xfId="57" applyNumberFormat="1" applyBorder="1" applyAlignment="1">
      <alignment vertical="center"/>
    </xf>
    <xf numFmtId="0" fontId="7" fillId="0" borderId="117" xfId="57" applyBorder="1" applyAlignment="1">
      <alignment horizontal="left" vertical="center" wrapText="1"/>
    </xf>
    <xf numFmtId="0" fontId="7" fillId="0" borderId="118" xfId="57" applyBorder="1" applyAlignment="1">
      <alignment vertical="center"/>
    </xf>
    <xf numFmtId="167" fontId="7" fillId="0" borderId="118" xfId="57" applyNumberFormat="1" applyBorder="1" applyAlignment="1">
      <alignment vertical="center"/>
    </xf>
    <xf numFmtId="166" fontId="7" fillId="0" borderId="118" xfId="57" applyNumberFormat="1" applyBorder="1" applyAlignment="1">
      <alignment vertical="center"/>
    </xf>
    <xf numFmtId="0" fontId="16" fillId="0" borderId="123" xfId="57" applyFont="1" applyBorder="1" applyAlignment="1">
      <alignment horizontal="left" vertical="center" wrapText="1"/>
    </xf>
    <xf numFmtId="3" fontId="16" fillId="0" borderId="124" xfId="57" applyNumberFormat="1" applyFont="1" applyBorder="1" applyAlignment="1">
      <alignment horizontal="right" vertical="center"/>
    </xf>
    <xf numFmtId="166" fontId="16" fillId="0" borderId="124" xfId="57" applyNumberFormat="1" applyFont="1" applyBorder="1" applyAlignment="1">
      <alignment vertical="center"/>
    </xf>
    <xf numFmtId="166" fontId="8" fillId="0" borderId="22" xfId="57" applyNumberFormat="1" applyFont="1" applyBorder="1" applyAlignment="1">
      <alignment vertical="center"/>
    </xf>
    <xf numFmtId="0" fontId="59" fillId="25" borderId="0" xfId="57" applyFont="1" applyFill="1" applyAlignment="1">
      <alignment horizontal="left" vertical="center"/>
    </xf>
    <xf numFmtId="0" fontId="12" fillId="27" borderId="0" xfId="57" applyFont="1" applyFill="1" applyAlignment="1">
      <alignment horizontal="left" vertical="center"/>
    </xf>
    <xf numFmtId="0" fontId="18" fillId="0" borderId="0" xfId="57" applyFont="1" applyAlignment="1">
      <alignment horizontal="center" vertical="center" wrapText="1"/>
    </xf>
    <xf numFmtId="0" fontId="12" fillId="38" borderId="0" xfId="57" applyFont="1" applyFill="1" applyAlignment="1">
      <alignment horizontal="left" vertical="center"/>
    </xf>
    <xf numFmtId="0" fontId="41" fillId="0" borderId="0" xfId="57" applyFont="1" applyAlignment="1">
      <alignment horizontal="center" vertical="center"/>
    </xf>
    <xf numFmtId="0" fontId="18" fillId="0" borderId="36" xfId="57" applyFont="1" applyBorder="1" applyAlignment="1">
      <alignment horizontal="left" vertical="center" wrapText="1"/>
    </xf>
    <xf numFmtId="0" fontId="7" fillId="0" borderId="0" xfId="57" applyAlignment="1">
      <alignment horizontal="center" vertical="center"/>
    </xf>
    <xf numFmtId="0" fontId="12" fillId="30" borderId="0" xfId="57" applyFont="1" applyFill="1" applyAlignment="1">
      <alignment horizontal="left" vertical="center"/>
    </xf>
    <xf numFmtId="0" fontId="8" fillId="0" borderId="38" xfId="57" applyFont="1" applyBorder="1" applyAlignment="1">
      <alignment horizontal="center" vertical="center" wrapText="1"/>
    </xf>
    <xf numFmtId="0" fontId="8" fillId="0" borderId="31" xfId="57" applyFont="1" applyBorder="1" applyAlignment="1">
      <alignment horizontal="center" vertical="center" wrapText="1"/>
    </xf>
    <xf numFmtId="14" fontId="8" fillId="0" borderId="37" xfId="57" applyNumberFormat="1" applyFont="1" applyBorder="1" applyAlignment="1">
      <alignment horizontal="center" vertical="center" wrapText="1"/>
    </xf>
    <xf numFmtId="14" fontId="8" fillId="0" borderId="21" xfId="57" applyNumberFormat="1" applyFont="1" applyBorder="1" applyAlignment="1">
      <alignment horizontal="center" vertical="center" wrapText="1"/>
    </xf>
    <xf numFmtId="14" fontId="8" fillId="0" borderId="133" xfId="57" applyNumberFormat="1" applyFont="1" applyBorder="1" applyAlignment="1">
      <alignment horizontal="center" vertical="center" wrapText="1"/>
    </xf>
    <xf numFmtId="14" fontId="8" fillId="0" borderId="134" xfId="57" applyNumberFormat="1" applyFont="1" applyBorder="1" applyAlignment="1">
      <alignment horizontal="center" vertical="center" wrapText="1"/>
    </xf>
    <xf numFmtId="14" fontId="8" fillId="0" borderId="47" xfId="57" applyNumberFormat="1" applyFont="1" applyBorder="1" applyAlignment="1">
      <alignment horizontal="center" vertical="center" wrapText="1"/>
    </xf>
    <xf numFmtId="14" fontId="8" fillId="0" borderId="48" xfId="57" applyNumberFormat="1" applyFont="1" applyBorder="1" applyAlignment="1">
      <alignment horizontal="center" vertical="center" wrapText="1"/>
    </xf>
    <xf numFmtId="14" fontId="8" fillId="0" borderId="132" xfId="57" applyNumberFormat="1" applyFont="1" applyBorder="1" applyAlignment="1">
      <alignment horizontal="center" vertical="center" wrapText="1"/>
    </xf>
    <xf numFmtId="14" fontId="8" fillId="0" borderId="32" xfId="57" applyNumberFormat="1" applyFont="1" applyBorder="1" applyAlignment="1">
      <alignment horizontal="center" vertical="center" wrapText="1"/>
    </xf>
    <xf numFmtId="0" fontId="47" fillId="0" borderId="0" xfId="31" applyFont="1" applyBorder="1" applyAlignment="1" applyProtection="1">
      <alignment horizontal="left" vertical="center" wrapText="1"/>
    </xf>
    <xf numFmtId="14" fontId="8" fillId="0" borderId="112" xfId="57" applyNumberFormat="1" applyFont="1" applyBorder="1" applyAlignment="1">
      <alignment horizontal="center" vertical="center" wrapText="1"/>
    </xf>
    <xf numFmtId="14" fontId="8" fillId="0" borderId="113" xfId="57" applyNumberFormat="1" applyFont="1" applyBorder="1" applyAlignment="1">
      <alignment horizontal="center" vertical="center" wrapText="1"/>
    </xf>
    <xf numFmtId="14" fontId="8" fillId="0" borderId="39" xfId="57" applyNumberFormat="1" applyFont="1" applyBorder="1" applyAlignment="1">
      <alignment horizontal="center" vertical="center" wrapText="1"/>
    </xf>
    <xf numFmtId="14" fontId="8" fillId="0" borderId="40" xfId="57" applyNumberFormat="1" applyFont="1" applyBorder="1" applyAlignment="1">
      <alignment horizontal="center" vertical="center" wrapText="1"/>
    </xf>
    <xf numFmtId="172" fontId="53" fillId="0" borderId="106" xfId="81" applyNumberFormat="1" applyFont="1" applyBorder="1" applyAlignment="1">
      <alignment horizontal="center" vertical="center"/>
    </xf>
    <xf numFmtId="172" fontId="53" fillId="0" borderId="107" xfId="81" applyNumberFormat="1" applyFont="1" applyBorder="1" applyAlignment="1">
      <alignment horizontal="center" vertical="center"/>
    </xf>
    <xf numFmtId="172" fontId="53" fillId="0" borderId="108" xfId="81" applyNumberFormat="1" applyFont="1" applyBorder="1" applyAlignment="1">
      <alignment horizontal="center" vertical="center"/>
    </xf>
    <xf numFmtId="14" fontId="13" fillId="26" borderId="35" xfId="57" applyNumberFormat="1" applyFont="1" applyFill="1" applyBorder="1" applyAlignment="1">
      <alignment horizontal="left"/>
    </xf>
    <xf numFmtId="0" fontId="16" fillId="0" borderId="0" xfId="57" applyFont="1" applyAlignment="1">
      <alignment horizontal="center" vertical="center" wrapText="1"/>
    </xf>
    <xf numFmtId="14" fontId="18" fillId="0" borderId="78" xfId="73" applyNumberFormat="1" applyFont="1" applyBorder="1" applyAlignment="1">
      <alignment horizontal="left" vertical="center" wrapText="1"/>
    </xf>
    <xf numFmtId="14" fontId="18" fillId="0" borderId="0" xfId="73" applyNumberFormat="1" applyFont="1" applyAlignment="1">
      <alignment horizontal="left" vertical="center" wrapText="1"/>
    </xf>
    <xf numFmtId="0" fontId="51" fillId="35" borderId="0" xfId="73" applyFont="1" applyFill="1" applyAlignment="1">
      <alignment horizontal="left" vertical="center" wrapText="1"/>
    </xf>
    <xf numFmtId="0" fontId="51" fillId="31" borderId="0" xfId="73" applyFont="1" applyFill="1" applyAlignment="1">
      <alignment horizontal="left" vertical="center" wrapText="1"/>
    </xf>
    <xf numFmtId="14" fontId="18" fillId="0" borderId="0" xfId="73" applyNumberFormat="1" applyFont="1" applyAlignment="1">
      <alignment horizontal="center" vertical="center" wrapText="1"/>
    </xf>
    <xf numFmtId="0" fontId="44" fillId="0" borderId="81" xfId="73" applyFont="1" applyBorder="1" applyAlignment="1">
      <alignment horizontal="center" vertical="center" wrapText="1"/>
    </xf>
    <xf numFmtId="0" fontId="44" fillId="0" borderId="55" xfId="73" applyFont="1" applyBorder="1" applyAlignment="1">
      <alignment horizontal="center" vertical="center" wrapText="1"/>
    </xf>
    <xf numFmtId="0" fontId="49" fillId="31" borderId="0" xfId="57" applyFont="1" applyFill="1" applyAlignment="1">
      <alignment horizontal="left" vertical="center"/>
    </xf>
    <xf numFmtId="0" fontId="50" fillId="0" borderId="0" xfId="57" applyFont="1" applyAlignment="1">
      <alignment vertical="center"/>
    </xf>
    <xf numFmtId="0" fontId="12" fillId="32" borderId="0" xfId="73" applyFont="1" applyFill="1" applyAlignment="1">
      <alignment horizontal="left" vertical="center" wrapText="1"/>
    </xf>
    <xf numFmtId="0" fontId="12" fillId="33" borderId="0" xfId="73" applyFont="1" applyFill="1" applyAlignment="1">
      <alignment horizontal="left" vertical="center" wrapText="1"/>
    </xf>
    <xf numFmtId="0" fontId="12" fillId="34" borderId="0" xfId="73" applyFont="1" applyFill="1" applyAlignment="1">
      <alignment horizontal="left" vertical="center" wrapText="1"/>
    </xf>
    <xf numFmtId="14" fontId="18" fillId="0" borderId="78" xfId="73" applyNumberFormat="1" applyFont="1" applyBorder="1" applyAlignment="1">
      <alignment horizontal="left" wrapText="1"/>
    </xf>
    <xf numFmtId="0" fontId="5" fillId="0" borderId="0" xfId="73" applyAlignment="1">
      <alignment horizontal="center"/>
    </xf>
    <xf numFmtId="0" fontId="47" fillId="0" borderId="36" xfId="31" applyFont="1" applyBorder="1" applyAlignment="1" applyProtection="1">
      <alignment horizontal="left" vertical="center" wrapText="1"/>
    </xf>
    <xf numFmtId="0" fontId="52" fillId="36" borderId="0" xfId="73" applyFont="1" applyFill="1" applyAlignment="1">
      <alignment horizontal="left" vertical="center" wrapText="1"/>
    </xf>
    <xf numFmtId="0" fontId="44" fillId="0" borderId="82" xfId="73" applyFont="1" applyBorder="1" applyAlignment="1">
      <alignment horizontal="center" vertical="center" wrapText="1"/>
    </xf>
    <xf numFmtId="172" fontId="53" fillId="0" borderId="67" xfId="81" applyNumberFormat="1" applyFont="1" applyBorder="1" applyAlignment="1">
      <alignment horizontal="left" vertical="center"/>
    </xf>
    <xf numFmtId="172" fontId="53" fillId="0" borderId="57" xfId="81" applyNumberFormat="1" applyFont="1" applyBorder="1" applyAlignment="1">
      <alignment horizontal="left" vertical="center"/>
    </xf>
    <xf numFmtId="172" fontId="53" fillId="0" borderId="68" xfId="81" applyNumberFormat="1" applyFont="1" applyBorder="1" applyAlignment="1">
      <alignment horizontal="left" vertical="center"/>
    </xf>
    <xf numFmtId="172" fontId="53" fillId="0" borderId="67" xfId="81" applyNumberFormat="1" applyFont="1" applyBorder="1" applyAlignment="1">
      <alignment horizontal="right" vertical="center"/>
    </xf>
    <xf numFmtId="172" fontId="53" fillId="0" borderId="57" xfId="81" applyNumberFormat="1" applyFont="1" applyBorder="1" applyAlignment="1">
      <alignment horizontal="right" vertical="center"/>
    </xf>
    <xf numFmtId="172" fontId="53" fillId="0" borderId="58" xfId="81" applyNumberFormat="1" applyFont="1" applyBorder="1" applyAlignment="1">
      <alignment horizontal="right" vertical="center"/>
    </xf>
    <xf numFmtId="0" fontId="55" fillId="37" borderId="0" xfId="57" applyFont="1" applyFill="1" applyAlignment="1">
      <alignment horizontal="left" vertical="center"/>
    </xf>
    <xf numFmtId="172" fontId="53" fillId="0" borderId="129" xfId="81" applyNumberFormat="1" applyFont="1" applyFill="1" applyBorder="1" applyAlignment="1">
      <alignment horizontal="center" vertical="center"/>
    </xf>
    <xf numFmtId="172" fontId="53" fillId="0" borderId="64" xfId="81" applyNumberFormat="1" applyFont="1" applyFill="1" applyBorder="1" applyAlignment="1">
      <alignment horizontal="center" vertical="center"/>
    </xf>
    <xf numFmtId="172" fontId="53" fillId="0" borderId="80" xfId="81" applyNumberFormat="1" applyFont="1" applyFill="1" applyBorder="1" applyAlignment="1">
      <alignment horizontal="center" vertical="center"/>
    </xf>
    <xf numFmtId="0" fontId="55" fillId="28" borderId="0" xfId="57" applyFont="1" applyFill="1" applyAlignment="1">
      <alignment horizontal="left" vertical="center"/>
    </xf>
    <xf numFmtId="14" fontId="12" fillId="29" borderId="0" xfId="57" applyNumberFormat="1" applyFont="1" applyFill="1" applyAlignment="1">
      <alignment horizontal="left" vertical="center"/>
    </xf>
    <xf numFmtId="14" fontId="13" fillId="27" borderId="35" xfId="57" applyNumberFormat="1" applyFont="1" applyFill="1" applyBorder="1" applyAlignment="1">
      <alignment horizontal="left" vertical="center"/>
    </xf>
    <xf numFmtId="0" fontId="40" fillId="0" borderId="0" xfId="57" applyFont="1" applyAlignment="1">
      <alignment horizontal="center" vertical="center" wrapText="1"/>
    </xf>
    <xf numFmtId="0" fontId="19" fillId="0" borderId="0" xfId="57" applyFont="1" applyAlignment="1">
      <alignment horizontal="center" vertical="center"/>
    </xf>
    <xf numFmtId="0" fontId="13" fillId="0" borderId="0" xfId="57" applyFont="1" applyAlignment="1">
      <alignment horizontal="center" vertical="center"/>
    </xf>
    <xf numFmtId="0" fontId="56" fillId="24" borderId="0" xfId="57" applyFont="1" applyFill="1" applyAlignment="1">
      <alignment horizontal="left" vertical="center"/>
    </xf>
    <xf numFmtId="0" fontId="55" fillId="30" borderId="0" xfId="57" applyFont="1" applyFill="1" applyAlignment="1">
      <alignment horizontal="left" vertical="center"/>
    </xf>
  </cellXfs>
  <cellStyles count="102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3000000}"/>
    <cellStyle name="Currency [0]" xfId="21" xr:uid="{00000000-0005-0000-0000-000014000000}"/>
    <cellStyle name="Акцент1 2" xfId="22" xr:uid="{00000000-0005-0000-0000-000015000000}"/>
    <cellStyle name="Акцент2 2" xfId="23" xr:uid="{00000000-0005-0000-0000-000016000000}"/>
    <cellStyle name="Акцент3 2" xfId="24" xr:uid="{00000000-0005-0000-0000-000017000000}"/>
    <cellStyle name="Акцент4 2" xfId="25" xr:uid="{00000000-0005-0000-0000-000018000000}"/>
    <cellStyle name="Акцент5 2" xfId="26" xr:uid="{00000000-0005-0000-0000-000019000000}"/>
    <cellStyle name="Акцент6 2" xfId="27" xr:uid="{00000000-0005-0000-0000-00001A000000}"/>
    <cellStyle name="Ввод  2" xfId="28" xr:uid="{00000000-0005-0000-0000-00001B000000}"/>
    <cellStyle name="Відсотковий" xfId="86" builtinId="5"/>
    <cellStyle name="Вывод 2" xfId="29" xr:uid="{00000000-0005-0000-0000-00001C000000}"/>
    <cellStyle name="Вычисление 2" xfId="30" xr:uid="{00000000-0005-0000-0000-00001D000000}"/>
    <cellStyle name="Гиперссылка 2" xfId="32" xr:uid="{00000000-0005-0000-0000-00001F000000}"/>
    <cellStyle name="Гиперссылка 3" xfId="33" xr:uid="{00000000-0005-0000-0000-000020000000}"/>
    <cellStyle name="Гиперссылка 4" xfId="75" xr:uid="{00000000-0005-0000-0000-000021000000}"/>
    <cellStyle name="Гіперпосилання" xfId="31" builtinId="8"/>
    <cellStyle name="Заголовки до таблиць в бюлетень" xfId="34" xr:uid="{00000000-0005-0000-0000-000022000000}"/>
    <cellStyle name="Заголовок 1 2" xfId="35" xr:uid="{00000000-0005-0000-0000-000023000000}"/>
    <cellStyle name="Заголовок 2 2" xfId="36" xr:uid="{00000000-0005-0000-0000-000024000000}"/>
    <cellStyle name="Заголовок 3 2" xfId="37" xr:uid="{00000000-0005-0000-0000-000025000000}"/>
    <cellStyle name="Заголовок 4 2" xfId="38" xr:uid="{00000000-0005-0000-0000-000026000000}"/>
    <cellStyle name="Звичайний" xfId="0" builtinId="0"/>
    <cellStyle name="Итог 2" xfId="39" xr:uid="{00000000-0005-0000-0000-000027000000}"/>
    <cellStyle name="Контрольная ячейка 2" xfId="40" xr:uid="{00000000-0005-0000-0000-000028000000}"/>
    <cellStyle name="Название 2" xfId="41" xr:uid="{00000000-0005-0000-0000-000029000000}"/>
    <cellStyle name="Нейтральный 2" xfId="42" xr:uid="{00000000-0005-0000-0000-00002A000000}"/>
    <cellStyle name="Обычный 10" xfId="91" xr:uid="{00000000-0005-0000-0000-00002C000000}"/>
    <cellStyle name="Обычный 2" xfId="43" xr:uid="{00000000-0005-0000-0000-00002D000000}"/>
    <cellStyle name="Обычный 2 2" xfId="44" xr:uid="{00000000-0005-0000-0000-00002E000000}"/>
    <cellStyle name="Обычный 2 3" xfId="45" xr:uid="{00000000-0005-0000-0000-00002F000000}"/>
    <cellStyle name="Обычный 2 4" xfId="46" xr:uid="{00000000-0005-0000-0000-000030000000}"/>
    <cellStyle name="Обычный 2 5" xfId="47" xr:uid="{00000000-0005-0000-0000-000031000000}"/>
    <cellStyle name="Обычный 2 5 2" xfId="72" xr:uid="{00000000-0005-0000-0000-000032000000}"/>
    <cellStyle name="Обычный 2 5 2 2" xfId="92" xr:uid="{00000000-0005-0000-0000-000033000000}"/>
    <cellStyle name="Обычный 2 5 3" xfId="76" xr:uid="{00000000-0005-0000-0000-000034000000}"/>
    <cellStyle name="Обычный 2 5 3 2" xfId="83" xr:uid="{00000000-0005-0000-0000-000035000000}"/>
    <cellStyle name="Обычный 2 5 3 2 2" xfId="98" xr:uid="{00000000-0005-0000-0000-000036000000}"/>
    <cellStyle name="Обычный 2 5 3 3" xfId="93" xr:uid="{00000000-0005-0000-0000-000037000000}"/>
    <cellStyle name="Обычный 2 5 4" xfId="82" xr:uid="{00000000-0005-0000-0000-000038000000}"/>
    <cellStyle name="Обычный 2 5 4 2" xfId="97" xr:uid="{00000000-0005-0000-0000-000039000000}"/>
    <cellStyle name="Обычный 2 5 5" xfId="89" xr:uid="{00000000-0005-0000-0000-00003A000000}"/>
    <cellStyle name="Обычный 2_2013_PR" xfId="48" xr:uid="{00000000-0005-0000-0000-00003B000000}"/>
    <cellStyle name="Обычный 3" xfId="49" xr:uid="{00000000-0005-0000-0000-00003C000000}"/>
    <cellStyle name="Обычный 4" xfId="50" xr:uid="{00000000-0005-0000-0000-00003D000000}"/>
    <cellStyle name="Обычный 5" xfId="51" xr:uid="{00000000-0005-0000-0000-00003E000000}"/>
    <cellStyle name="Обычный 5 2" xfId="52" xr:uid="{00000000-0005-0000-0000-00003F000000}"/>
    <cellStyle name="Обычный 5 2 2" xfId="73" xr:uid="{00000000-0005-0000-0000-000040000000}"/>
    <cellStyle name="Обычный 5_РОБОЧИЙ_Q4_2013" xfId="77" xr:uid="{00000000-0005-0000-0000-000041000000}"/>
    <cellStyle name="Обычный 6" xfId="53" xr:uid="{00000000-0005-0000-0000-000042000000}"/>
    <cellStyle name="Обычный 7" xfId="54" xr:uid="{00000000-0005-0000-0000-000043000000}"/>
    <cellStyle name="Обычный 7 2" xfId="55" xr:uid="{00000000-0005-0000-0000-000044000000}"/>
    <cellStyle name="Обычный 7 2 2" xfId="79" xr:uid="{00000000-0005-0000-0000-000045000000}"/>
    <cellStyle name="Обычный 7 2 2 2" xfId="95" xr:uid="{00000000-0005-0000-0000-000046000000}"/>
    <cellStyle name="Обычный 7 2 3" xfId="85" xr:uid="{00000000-0005-0000-0000-000047000000}"/>
    <cellStyle name="Обычный 7 2 3 2" xfId="100" xr:uid="{00000000-0005-0000-0000-000048000000}"/>
    <cellStyle name="Обычный 7 2 4" xfId="90" xr:uid="{00000000-0005-0000-0000-000049000000}"/>
    <cellStyle name="Обычный 7 3" xfId="78" xr:uid="{00000000-0005-0000-0000-00004A000000}"/>
    <cellStyle name="Обычный 7 3 2" xfId="94" xr:uid="{00000000-0005-0000-0000-00004B000000}"/>
    <cellStyle name="Обычный 7 4" xfId="84" xr:uid="{00000000-0005-0000-0000-00004C000000}"/>
    <cellStyle name="Обычный 7 4 2" xfId="99" xr:uid="{00000000-0005-0000-0000-00004D000000}"/>
    <cellStyle name="Обычный 8" xfId="56" xr:uid="{00000000-0005-0000-0000-00004E000000}"/>
    <cellStyle name="Обычный 9" xfId="88" xr:uid="{00000000-0005-0000-0000-00004F000000}"/>
    <cellStyle name="Обычный_Книга3" xfId="57" xr:uid="{00000000-0005-0000-0000-000050000000}"/>
    <cellStyle name="Плохой 2" xfId="58" xr:uid="{00000000-0005-0000-0000-000051000000}"/>
    <cellStyle name="Пояснение 2" xfId="59" xr:uid="{00000000-0005-0000-0000-000052000000}"/>
    <cellStyle name="Примечание 2" xfId="60" xr:uid="{00000000-0005-0000-0000-000053000000}"/>
    <cellStyle name="Процентный 2" xfId="61" xr:uid="{00000000-0005-0000-0000-000055000000}"/>
    <cellStyle name="Процентный 2 2" xfId="62" xr:uid="{00000000-0005-0000-0000-000056000000}"/>
    <cellStyle name="Процентный 2 3" xfId="74" xr:uid="{00000000-0005-0000-0000-000057000000}"/>
    <cellStyle name="Процентный 3" xfId="63" xr:uid="{00000000-0005-0000-0000-000058000000}"/>
    <cellStyle name="Процентный 4" xfId="64" xr:uid="{00000000-0005-0000-0000-000059000000}"/>
    <cellStyle name="Процентный 4 2" xfId="80" xr:uid="{00000000-0005-0000-0000-00005A000000}"/>
    <cellStyle name="Связанная ячейка 2" xfId="65" xr:uid="{00000000-0005-0000-0000-00005B000000}"/>
    <cellStyle name="Текст предупреждения 2" xfId="66" xr:uid="{00000000-0005-0000-0000-00005C000000}"/>
    <cellStyle name="Тысячи [0]_MM95 (3)" xfId="67" xr:uid="{00000000-0005-0000-0000-00005D000000}"/>
    <cellStyle name="Тысячи_MM95 (3)" xfId="68" xr:uid="{00000000-0005-0000-0000-00005E000000}"/>
    <cellStyle name="Финансовый 2" xfId="69" xr:uid="{00000000-0005-0000-0000-000060000000}"/>
    <cellStyle name="Финансовый 2 2" xfId="81" xr:uid="{00000000-0005-0000-0000-000061000000}"/>
    <cellStyle name="Финансовый 2 2 2" xfId="96" xr:uid="{00000000-0005-0000-0000-000062000000}"/>
    <cellStyle name="Финансовый 3" xfId="101" xr:uid="{00000000-0005-0000-0000-000063000000}"/>
    <cellStyle name="Фінансовий" xfId="87" builtinId="3"/>
    <cellStyle name="Хороший 2" xfId="70" xr:uid="{00000000-0005-0000-0000-000064000000}"/>
    <cellStyle name="Шапка" xfId="71" xr:uid="{00000000-0005-0000-0000-000065000000}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5691816127702649"/>
          <c:y val="2.61598975769544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8365757823463"/>
          <c:y val="0.13709771882645994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AD9-4169-8D63-0ACB085CD876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AD9-4169-8D63-0ACB085CD876}"/>
              </c:ext>
            </c:extLst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AD9-4169-8D63-0ACB085CD876}"/>
              </c:ext>
            </c:extLst>
          </c:dPt>
          <c:dLbls>
            <c:dLbl>
              <c:idx val="0"/>
              <c:layout>
                <c:manualLayout>
                  <c:x val="9.5734363100396194E-2"/>
                  <c:y val="-0.331449215649494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D9-4169-8D63-0ACB085CD876}"/>
                </c:ext>
              </c:extLst>
            </c:dLbl>
            <c:dLbl>
              <c:idx val="1"/>
              <c:layout>
                <c:manualLayout>
                  <c:x val="-3.6816777939791996E-2"/>
                  <c:y val="-4.94188737232956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9-4169-8D63-0ACB085CD876}"/>
                </c:ext>
              </c:extLst>
            </c:dLbl>
            <c:dLbl>
              <c:idx val="2"/>
              <c:layout>
                <c:manualLayout>
                  <c:x val="-2.7209443771025122E-2"/>
                  <c:y val="2.27658645548603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9-4169-8D63-0ACB085CD876}"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D9-4169-8D63-0ACB085CD87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D9-4169-8D63-0ACB085CD87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управлінні'!$A$42:$A$44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управлінні'!$H$42:$H$44</c:f>
              <c:numCache>
                <c:formatCode>0.0</c:formatCode>
                <c:ptCount val="3"/>
                <c:pt idx="0" formatCode="#\ ##0.0">
                  <c:v>2204.2884545600004</c:v>
                </c:pt>
                <c:pt idx="1">
                  <c:v>398.45269139999999</c:v>
                </c:pt>
                <c:pt idx="2">
                  <c:v>171.69116758999999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D9-4169-8D63-0ACB085CD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4-й кв. 2023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8-4B2D-A22B-1CFE51F8D947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98-4B2D-A22B-1CFE51F8D947}"/>
              </c:ext>
            </c:extLst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8-4B2D-A22B-1CFE51F8D947}"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8-4B2D-A22B-1CFE51F8D9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НПФ'!$C$94:$D$94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НПФ'!$C$106:$D$106</c:f>
              <c:numCache>
                <c:formatCode>_-* #\ ##0.0_₴_-;\-* #\ ##0.0_₴_-;_-* "-"??_₴_-;_-@_-</c:formatCode>
                <c:ptCount val="2"/>
                <c:pt idx="0">
                  <c:v>17.453757109999998</c:v>
                </c:pt>
                <c:pt idx="1">
                  <c:v>29.443109269999997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8-4B2D-A22B-1CFE51F8D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4-й кв.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EB-431D-8A46-7BFDCBB0BAF8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EB-431D-8A46-7BFDCBB0BAF8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AEB-431D-8A46-7BFDCBB0BAF8}"/>
              </c:ext>
            </c:extLst>
          </c:dPt>
          <c:dLbls>
            <c:dLbl>
              <c:idx val="0"/>
              <c:layout>
                <c:manualLayout>
                  <c:x val="5.4030760354761696E-2"/>
                  <c:y val="-0.1329378392918276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EB-431D-8A46-7BFDCBB0BAF8}"/>
                </c:ext>
              </c:extLst>
            </c:dLbl>
            <c:dLbl>
              <c:idx val="1"/>
              <c:layout>
                <c:manualLayout>
                  <c:x val="-7.9867098143495519E-2"/>
                  <c:y val="-0.2741588823136238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EB-431D-8A46-7BFDCBB0BAF8}"/>
                </c:ext>
              </c:extLst>
            </c:dLbl>
            <c:dLbl>
              <c:idx val="2"/>
              <c:layout>
                <c:manualLayout>
                  <c:x val="-0.16331367258591781"/>
                  <c:y val="-1.636034626106519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B-431D-8A46-7BFDCBB0BAF8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EB-431D-8A46-7BFDCBB0BA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НПФ'!$C$146:$E$146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НПФ'!$C$158:$E$158</c:f>
              <c:numCache>
                <c:formatCode>_-* #\ ##0.0_₴_-;\-* #\ ##0.0_₴_-;_-* "-"??_₴_-;_-@_-</c:formatCode>
                <c:ptCount val="3"/>
                <c:pt idx="0">
                  <c:v>9.4938751400000001</c:v>
                </c:pt>
                <c:pt idx="1">
                  <c:v>11.123807010000002</c:v>
                </c:pt>
                <c:pt idx="2">
                  <c:v>2.2199650399999999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EB-431D-8A46-7BFDCBB0B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129293047673116"/>
          <c:y val="0.17307373384497812"/>
          <c:w val="0.44536566496417879"/>
          <c:h val="0.7999931633280918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4A-4C2E-A9B0-8658139F7658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4A-4C2E-A9B0-8658139F7658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4A-4C2E-A9B0-8658139F7658}"/>
              </c:ext>
            </c:extLst>
          </c:dPt>
          <c:dLbls>
            <c:dLbl>
              <c:idx val="0"/>
              <c:layout>
                <c:manualLayout>
                  <c:x val="-2.9919086425187702E-2"/>
                  <c:y val="-7.2466259959198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A-4C2E-A9B0-8658139F765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A-4C2E-A9B0-8658139F7658}"/>
                </c:ext>
              </c:extLst>
            </c:dLbl>
            <c:dLbl>
              <c:idx val="2"/>
              <c:layout>
                <c:manualLayout>
                  <c:x val="1.291862474312408E-2"/>
                  <c:y val="1.485116996126007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A-4C2E-A9B0-8658139F7658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4A-4C2E-A9B0-8658139F76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НПФ'!$C$127:$E$127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НПФ'!$C$138:$E$138</c:f>
              <c:numCache>
                <c:formatCode>_-* #\ ##0.0_₴_-;\-* #\ ##0.0_₴_-;_-* "-"??_₴_-;_-@_-</c:formatCode>
                <c:ptCount val="3"/>
                <c:pt idx="0">
                  <c:v>943.29379161000008</c:v>
                </c:pt>
                <c:pt idx="1">
                  <c:v>0.33593666000000005</c:v>
                </c:pt>
                <c:pt idx="2">
                  <c:v>893.75326274999998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4A-4C2E-A9B0-8658139F7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12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765277081133665"/>
          <c:y val="0.15989088442596361"/>
          <c:w val="0.51338890334080645"/>
          <c:h val="0.81499054999614895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F7-408F-A612-DD8E1C30BE76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F7-408F-A612-DD8E1C30BE76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F7-408F-A612-DD8E1C30BE76}"/>
              </c:ext>
            </c:extLst>
          </c:dPt>
          <c:dLbls>
            <c:dLbl>
              <c:idx val="0"/>
              <c:layout>
                <c:manualLayout>
                  <c:x val="-3.8318523331677696E-3"/>
                  <c:y val="0.1409074888133870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F7-408F-A612-DD8E1C30BE76}"/>
                </c:ext>
              </c:extLst>
            </c:dLbl>
            <c:dLbl>
              <c:idx val="1"/>
              <c:layout>
                <c:manualLayout>
                  <c:x val="-6.1550177783467316E-2"/>
                  <c:y val="-0.4995743630205733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7-408F-A612-DD8E1C30BE76}"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7-408F-A612-DD8E1C30BE76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7-408F-A612-DD8E1C30BE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НПФ'!$C$167:$E$167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НПФ'!$C$178:$E$178</c:f>
              <c:numCache>
                <c:formatCode>_-* #\ ##0.0_₴_-;\-* #\ ##0.0_₴_-;_-* "-"??_₴_-;_-@_-</c:formatCode>
                <c:ptCount val="3"/>
                <c:pt idx="0">
                  <c:v>158.86442789999998</c:v>
                </c:pt>
                <c:pt idx="1">
                  <c:v>453.99707778999976</c:v>
                </c:pt>
                <c:pt idx="2">
                  <c:v>104.98665537000001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F7-408F-A612-DD8E1C30B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30.09.2023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НПФ'!$A$211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0D8-45BB-9ABC-46810861E63F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0D8-45BB-9ABC-46810861E63F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0D8-45BB-9ABC-46810861E63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0D8-45BB-9ABC-46810861E63F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0D8-45BB-9ABC-46810861E63F}"/>
              </c:ext>
            </c:extLst>
          </c:dPt>
          <c:dLbls>
            <c:dLbl>
              <c:idx val="0"/>
              <c:layout>
                <c:manualLayout>
                  <c:x val="-0.18295089723226657"/>
                  <c:y val="-2.95920984857347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D8-45BB-9ABC-46810861E63F}"/>
                </c:ext>
              </c:extLst>
            </c:dLbl>
            <c:dLbl>
              <c:idx val="1"/>
              <c:layout>
                <c:manualLayout>
                  <c:x val="-0.2016342806934541"/>
                  <c:y val="0.140856024740457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D8-45BB-9ABC-46810861E63F}"/>
                </c:ext>
              </c:extLst>
            </c:dLbl>
            <c:dLbl>
              <c:idx val="2"/>
              <c:layout>
                <c:manualLayout>
                  <c:x val="-5.9472032269056216E-2"/>
                  <c:y val="-7.3405034691226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D8-45BB-9ABC-46810861E63F}"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D8-45BB-9ABC-46810861E63F}"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D8-45BB-9ABC-46810861E63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НПФ'!$B$211:$F$211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НПФ'!$B$215:$F$215</c:f>
              <c:numCache>
                <c:formatCode>#\ ##0.0</c:formatCode>
                <c:ptCount val="5"/>
                <c:pt idx="0">
                  <c:v>1477.0403929399997</c:v>
                </c:pt>
                <c:pt idx="1">
                  <c:v>1067.9878594499999</c:v>
                </c:pt>
                <c:pt idx="2">
                  <c:v>20.32719432</c:v>
                </c:pt>
                <c:pt idx="3">
                  <c:v>32.609729790000003</c:v>
                </c:pt>
                <c:pt idx="4">
                  <c:v>75.073249380000007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D8-45BB-9ABC-46810861E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31.12.2023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71495343903925"/>
          <c:y val="0.19669414370078742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'Адміністрування НПФ'!$A$208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A23-483B-AFE8-1C9A1F8FE221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A23-483B-AFE8-1C9A1F8FE221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A23-483B-AFE8-1C9A1F8FE221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A23-483B-AFE8-1C9A1F8FE221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A23-483B-AFE8-1C9A1F8FE221}"/>
              </c:ext>
            </c:extLst>
          </c:dPt>
          <c:dLbls>
            <c:dLbl>
              <c:idx val="0"/>
              <c:layout>
                <c:manualLayout>
                  <c:x val="-9.1893815286511998E-2"/>
                  <c:y val="-2.083333333333333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3-483B-AFE8-1C9A1F8FE221}"/>
                </c:ext>
              </c:extLst>
            </c:dLbl>
            <c:dLbl>
              <c:idx val="1"/>
              <c:layout>
                <c:manualLayout>
                  <c:x val="-0.28306882872517647"/>
                  <c:y val="0.119516896325459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3-483B-AFE8-1C9A1F8FE221}"/>
                </c:ext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3-483B-AFE8-1C9A1F8FE221}"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3-483B-AFE8-1C9A1F8FE221}"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3-483B-AFE8-1C9A1F8FE2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НПФ'!$B$204:$F$204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НПФ'!$B$208:$F$208</c:f>
              <c:numCache>
                <c:formatCode>#\ ##0.0</c:formatCode>
                <c:ptCount val="5"/>
                <c:pt idx="0">
                  <c:v>1605.5360965299992</c:v>
                </c:pt>
                <c:pt idx="1">
                  <c:v>1069.6130001299996</c:v>
                </c:pt>
                <c:pt idx="2">
                  <c:v>23.364249210000001</c:v>
                </c:pt>
                <c:pt idx="3">
                  <c:v>32.877244789999999</c:v>
                </c:pt>
                <c:pt idx="4">
                  <c:v>69.204620109999993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A23-483B-AFE8-1C9A1F8FE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30953954309705"/>
          <c:y val="0.1793889819992967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НПФ'!$B$302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096-4CCA-B895-C5BADFA9BABC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096-4CCA-B895-C5BADFA9BABC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096-4CCA-B895-C5BADFA9BABC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096-4CCA-B895-C5BADFA9BABC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096-4CCA-B895-C5BADFA9BABC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096-4CCA-B895-C5BADFA9BABC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096-4CCA-B895-C5BADFA9BABC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096-4CCA-B895-C5BADFA9BABC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096-4CCA-B895-C5BADFA9BABC}"/>
              </c:ext>
            </c:extLst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96-4CCA-B895-C5BADFA9BABC}"/>
                </c:ext>
              </c:extLst>
            </c:dLbl>
            <c:dLbl>
              <c:idx val="1"/>
              <c:layout>
                <c:manualLayout>
                  <c:x val="-5.0947909123781929E-2"/>
                  <c:y val="0.191867835075277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96-4CCA-B895-C5BADFA9BABC}"/>
                </c:ext>
              </c:extLst>
            </c:dLbl>
            <c:dLbl>
              <c:idx val="2"/>
              <c:layout>
                <c:manualLayout>
                  <c:x val="-1.7132374911365154E-3"/>
                  <c:y val="9.9889160949967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96-4CCA-B895-C5BADFA9BABC}"/>
                </c:ext>
              </c:extLst>
            </c:dLbl>
            <c:dLbl>
              <c:idx val="3"/>
              <c:layout>
                <c:manualLayout>
                  <c:x val="0.11030153736298889"/>
                  <c:y val="4.0138556695829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96-4CCA-B895-C5BADFA9BABC}"/>
                </c:ext>
              </c:extLst>
            </c:dLbl>
            <c:dLbl>
              <c:idx val="4"/>
              <c:layout>
                <c:manualLayout>
                  <c:x val="-8.925100787419064E-3"/>
                  <c:y val="-2.48339385071887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96-4CCA-B895-C5BADFA9BABC}"/>
                </c:ext>
              </c:extLst>
            </c:dLbl>
            <c:dLbl>
              <c:idx val="5"/>
              <c:layout>
                <c:manualLayout>
                  <c:x val="-6.3032049288657393E-3"/>
                  <c:y val="0.100606934456754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96-4CCA-B895-C5BADFA9BAB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96-4CCA-B895-C5BADFA9BABC}"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96-4CCA-B895-C5BADFA9BABC}"/>
                </c:ext>
              </c:extLst>
            </c:dLbl>
            <c:dLbl>
              <c:idx val="8"/>
              <c:layout>
                <c:manualLayout>
                  <c:x val="-0.18839611954554042"/>
                  <c:y val="-2.8248979508177337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B096-4CCA-B895-C5BADFA9BAB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НПФ'!$A$303:$A$310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НПФ'!$B$303:$B$310</c:f>
              <c:numCache>
                <c:formatCode>#\ ##0.0</c:formatCode>
                <c:ptCount val="8"/>
                <c:pt idx="0">
                  <c:v>875.24569874999963</c:v>
                </c:pt>
                <c:pt idx="1">
                  <c:v>23.364249210000001</c:v>
                </c:pt>
                <c:pt idx="2">
                  <c:v>25.871261090000001</c:v>
                </c:pt>
                <c:pt idx="3">
                  <c:v>58.808263279999991</c:v>
                </c:pt>
                <c:pt idx="4">
                  <c:v>35.543344910000002</c:v>
                </c:pt>
                <c:pt idx="5">
                  <c:v>121.23453452000001</c:v>
                </c:pt>
                <c:pt idx="6">
                  <c:v>0.47352593999999998</c:v>
                </c:pt>
                <c:pt idx="7">
                  <c:v>1089.9088519199995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096-4CCA-B895-C5BADFA9B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2766166664943"/>
          <c:y val="0.1552277242893593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НПФ'!$C$302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4B-40F9-9114-8756C8804689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4B-40F9-9114-8756C8804689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4B-40F9-9114-8756C8804689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44B-40F9-9114-8756C8804689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44B-40F9-9114-8756C8804689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44B-40F9-9114-8756C8804689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44B-40F9-9114-8756C8804689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44B-40F9-9114-8756C8804689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44B-40F9-9114-8756C8804689}"/>
              </c:ext>
            </c:extLst>
          </c:dPt>
          <c:dLbls>
            <c:dLbl>
              <c:idx val="0"/>
              <c:layout>
                <c:manualLayout>
                  <c:x val="0"/>
                  <c:y val="0.358233740132232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4B-40F9-9114-8756C880468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B-40F9-9114-8756C880468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4B-40F9-9114-8756C8804689}"/>
                </c:ext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4B-40F9-9114-8756C880468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4B-40F9-9114-8756C8804689}"/>
                </c:ext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4B-40F9-9114-8756C8804689}"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4B-40F9-9114-8756C8804689}"/>
                </c:ext>
              </c:extLst>
            </c:dLbl>
            <c:dLbl>
              <c:idx val="7"/>
              <c:layout>
                <c:manualLayout>
                  <c:x val="-1.0077206634557783E-2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4B-40F9-9114-8756C8804689}"/>
                </c:ext>
              </c:extLst>
            </c:dLbl>
            <c:dLbl>
              <c:idx val="8"/>
              <c:layout>
                <c:manualLayout>
                  <c:x val="-0.21737853668610685"/>
                  <c:y val="-1.539136423791610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65.5%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544B-40F9-9114-8756C880468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НПФ'!$A$303:$A$310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НПФ'!$C$303:$C$310</c:f>
              <c:numCache>
                <c:formatCode>#\ ##0.0</c:formatCode>
                <c:ptCount val="8"/>
                <c:pt idx="0">
                  <c:v>135.20131551</c:v>
                </c:pt>
                <c:pt idx="1">
                  <c:v>0</c:v>
                </c:pt>
                <c:pt idx="2">
                  <c:v>0</c:v>
                </c:pt>
                <c:pt idx="3">
                  <c:v>2.3207966800000004</c:v>
                </c:pt>
                <c:pt idx="4">
                  <c:v>0</c:v>
                </c:pt>
                <c:pt idx="5">
                  <c:v>48.446963570000001</c:v>
                </c:pt>
                <c:pt idx="6">
                  <c:v>10.584789750000001</c:v>
                </c:pt>
                <c:pt idx="7">
                  <c:v>201.90045173999997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44B-40F9-9114-8756C8804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72108845559165691"/>
          <c:h val="0.86102238622468397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НПФ'!$D$302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DB3-4F5C-A9ED-9444936CDD00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DB3-4F5C-A9ED-9444936CDD00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DB3-4F5C-A9ED-9444936CDD00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DB3-4F5C-A9ED-9444936CDD00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DB3-4F5C-A9ED-9444936CDD0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DB3-4F5C-A9ED-9444936CDD00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DB3-4F5C-A9ED-9444936CDD00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DB3-4F5C-A9ED-9444936CDD00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DB3-4F5C-A9ED-9444936CDD00}"/>
              </c:ext>
            </c:extLst>
          </c:dPt>
          <c:dLbls>
            <c:dLbl>
              <c:idx val="0"/>
              <c:layout>
                <c:manualLayout>
                  <c:x val="2.3590040025053736E-3"/>
                  <c:y val="0.238764528956254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B3-4F5C-A9ED-9444936CDD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3-4F5C-A9ED-9444936CDD00}"/>
                </c:ext>
              </c:extLst>
            </c:dLbl>
            <c:dLbl>
              <c:idx val="2"/>
              <c:layout>
                <c:manualLayout>
                  <c:x val="2.1231036022548357E-2"/>
                  <c:y val="2.8778254755064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3-4F5C-A9ED-9444936CDD00}"/>
                </c:ext>
              </c:extLst>
            </c:dLbl>
            <c:dLbl>
              <c:idx val="3"/>
              <c:layout>
                <c:manualLayout>
                  <c:x val="0.12034171008843846"/>
                  <c:y val="4.30888817104614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3-4F5C-A9ED-9444936CDD00}"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3-4F5C-A9ED-9444936CDD00}"/>
                </c:ext>
              </c:extLst>
            </c:dLbl>
            <c:dLbl>
              <c:idx val="5"/>
              <c:layout>
                <c:manualLayout>
                  <c:x val="-6.9546038470712441E-3"/>
                  <c:y val="0.107225296604032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B3-4F5C-A9ED-9444936CDD0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B3-4F5C-A9ED-9444936CDD00}"/>
                </c:ext>
              </c:extLst>
            </c:dLbl>
            <c:dLbl>
              <c:idx val="7"/>
              <c:layout>
                <c:manualLayout>
                  <c:x val="-6.4672001854511494E-3"/>
                  <c:y val="9.9237878651692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B3-4F5C-A9ED-9444936CDD00}"/>
                </c:ext>
              </c:extLst>
            </c:dLbl>
            <c:dLbl>
              <c:idx val="8"/>
              <c:layout>
                <c:manualLayout>
                  <c:x val="-0.20764529049926927"/>
                  <c:y val="-6.076717677549402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56.8%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7DB3-4F5C-A9ED-9444936CDD0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НПФ'!$A$303:$A$310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НПФ'!$D$303:$D$310</c:f>
              <c:numCache>
                <c:formatCode>#\ ##0.0</c:formatCode>
                <c:ptCount val="8"/>
                <c:pt idx="0">
                  <c:v>59.16598587</c:v>
                </c:pt>
                <c:pt idx="1">
                  <c:v>0</c:v>
                </c:pt>
                <c:pt idx="2">
                  <c:v>7.0059836999999998</c:v>
                </c:pt>
                <c:pt idx="3">
                  <c:v>8.0755601499999994</c:v>
                </c:pt>
                <c:pt idx="4">
                  <c:v>2.17</c:v>
                </c:pt>
                <c:pt idx="5">
                  <c:v>11.2642939</c:v>
                </c:pt>
                <c:pt idx="6">
                  <c:v>0</c:v>
                </c:pt>
                <c:pt idx="7">
                  <c:v>84.009340279999989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DB3-4F5C-A9ED-9444936CD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31.12.2022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НПФ'!$A$222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677-45D4-83CB-65D08D456E03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677-45D4-83CB-65D08D456E03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677-45D4-83CB-65D08D456E03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677-45D4-83CB-65D08D456E03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677-45D4-83CB-65D08D456E03}"/>
              </c:ext>
            </c:extLst>
          </c:dPt>
          <c:dLbls>
            <c:dLbl>
              <c:idx val="0"/>
              <c:layout>
                <c:manualLayout>
                  <c:x val="-0.21161691699938737"/>
                  <c:y val="-3.33292194275088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77-45D4-83CB-65D08D456E03}"/>
                </c:ext>
              </c:extLst>
            </c:dLbl>
            <c:dLbl>
              <c:idx val="1"/>
              <c:layout>
                <c:manualLayout>
                  <c:x val="-0.19019626187654629"/>
                  <c:y val="0.105493298447411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77-45D4-83CB-65D08D456E03}"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77-45D4-83CB-65D08D456E03}"/>
                </c:ext>
              </c:extLst>
            </c:dLbl>
            <c:dLbl>
              <c:idx val="3"/>
              <c:layout>
                <c:manualLayout>
                  <c:x val="-6.3925829545391586E-3"/>
                  <c:y val="6.36853191156748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77-45D4-83CB-65D08D456E03}"/>
                </c:ext>
              </c:extLst>
            </c:dLbl>
            <c:dLbl>
              <c:idx val="4"/>
              <c:layout>
                <c:manualLayout>
                  <c:x val="-9.5308583562862953E-3"/>
                  <c:y val="0.17390384979307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77-45D4-83CB-65D08D456E0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НПФ'!$B$218:$F$218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НПФ'!$B$222:$F$222</c:f>
              <c:numCache>
                <c:formatCode>#\ ##0.0</c:formatCode>
                <c:ptCount val="5"/>
                <c:pt idx="0">
                  <c:v>1399.4813045400001</c:v>
                </c:pt>
                <c:pt idx="1">
                  <c:v>859.61278027000003</c:v>
                </c:pt>
                <c:pt idx="2">
                  <c:v>14.7302781</c:v>
                </c:pt>
                <c:pt idx="3">
                  <c:v>32.609729790000003</c:v>
                </c:pt>
                <c:pt idx="4">
                  <c:v>61.10484598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77-45D4-83CB-65D08D456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FEE-4A1B-9644-E3B2544E5754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FEE-4A1B-9644-E3B2544E5754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FEE-4A1B-9644-E3B2544E5754}"/>
              </c:ext>
            </c:extLst>
          </c:dPt>
          <c:dLbls>
            <c:dLbl>
              <c:idx val="0"/>
              <c:layout>
                <c:manualLayout>
                  <c:x val="5.4211461756256844E-2"/>
                  <c:y val="-0.21489394909507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E-4A1B-9644-E3B2544E5754}"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E-4A1B-9644-E3B2544E5754}"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E-4A1B-9644-E3B2544E575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E-4A1B-9644-E3B2544E575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EE-4A1B-9644-E3B2544E575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управлінні'!$A$33:$A$35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управлінні'!$E$33:$E$35</c:f>
              <c:numCache>
                <c:formatCode>General</c:formatCode>
                <c:ptCount val="3"/>
                <c:pt idx="0">
                  <c:v>44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EE-4A1B-9644-E3B2544E5754}"/>
            </c:ext>
          </c:extLst>
        </c:ser>
        <c:ser>
          <c:idx val="1"/>
          <c:order val="1"/>
          <c:tx>
            <c:strRef>
              <c:f>'НПФ в управлінні'!$C$32</c:f>
              <c:strCache>
                <c:ptCount val="1"/>
                <c:pt idx="0">
                  <c:v>31.12.2022</c:v>
                </c:pt>
              </c:strCache>
            </c:strRef>
          </c:tx>
          <c:cat>
            <c:strRef>
              <c:f>'НПФ в управлінні'!$A$33:$A$37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управлінні'!$B$33:$B$37</c:f>
              <c:numCache>
                <c:formatCode>General</c:formatCode>
                <c:ptCount val="5"/>
                <c:pt idx="0">
                  <c:v>46</c:v>
                </c:pt>
                <c:pt idx="1">
                  <c:v>2</c:v>
                </c:pt>
                <c:pt idx="2">
                  <c:v>6</c:v>
                </c:pt>
                <c:pt idx="3" formatCode="#,##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FEE-4A1B-9644-E3B2544E5754}"/>
            </c:ext>
          </c:extLst>
        </c:ser>
        <c:ser>
          <c:idx val="2"/>
          <c:order val="2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управлінні'!$A$33:$A$37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управлінні'!$C$33:$C$37</c:f>
              <c:numCache>
                <c:formatCode>General</c:formatCode>
                <c:ptCount val="5"/>
                <c:pt idx="0">
                  <c:v>45</c:v>
                </c:pt>
                <c:pt idx="1">
                  <c:v>3</c:v>
                </c:pt>
                <c:pt idx="2">
                  <c:v>6</c:v>
                </c:pt>
                <c:pt idx="3" formatCode="#,##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EE-4A1B-9644-E3B2544E5754}"/>
            </c:ext>
          </c:extLst>
        </c:ser>
        <c:ser>
          <c:idx val="3"/>
          <c:order val="3"/>
          <c:tx>
            <c:strRef>
              <c:f>'НПФ в управлінні'!$D$32</c:f>
              <c:strCache>
                <c:ptCount val="1"/>
                <c:pt idx="0">
                  <c:v>30.09.2023</c:v>
                </c:pt>
              </c:strCache>
            </c:strRef>
          </c:tx>
          <c:cat>
            <c:strRef>
              <c:f>'НПФ в управлінні'!$A$33:$A$37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управлінні'!$D$37:$D$37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0FEE-4A1B-9644-E3B2544E5754}"/>
            </c:ext>
          </c:extLst>
        </c:ser>
        <c:ser>
          <c:idx val="4"/>
          <c:order val="4"/>
          <c:tx>
            <c:strRef>
              <c:f>'НПФ в управлінні'!$E$32</c:f>
              <c:strCache>
                <c:ptCount val="1"/>
                <c:pt idx="0">
                  <c:v>31.12.2023</c:v>
                </c:pt>
              </c:strCache>
            </c:strRef>
          </c:tx>
          <c:cat>
            <c:strRef>
              <c:f>'НПФ в управлінні'!$A$33:$A$37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управлінні'!$E$33:$E$37</c:f>
              <c:numCache>
                <c:formatCode>General</c:formatCode>
                <c:ptCount val="5"/>
                <c:pt idx="0">
                  <c:v>44</c:v>
                </c:pt>
                <c:pt idx="1">
                  <c:v>2</c:v>
                </c:pt>
                <c:pt idx="2">
                  <c:v>6</c:v>
                </c:pt>
                <c:pt idx="3" formatCode="#,##0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FEE-4A1B-9644-E3B2544E5754}"/>
            </c:ext>
          </c:extLst>
        </c:ser>
        <c:ser>
          <c:idx val="5"/>
          <c:order val="5"/>
          <c:tx>
            <c:strRef>
              <c:f>'НПФ в управлінні'!$F$32</c:f>
              <c:strCache>
                <c:ptCount val="1"/>
                <c:pt idx="0">
                  <c:v>Зміна за 4-й квартал 2023 року</c:v>
                </c:pt>
              </c:strCache>
            </c:strRef>
          </c:tx>
          <c:cat>
            <c:strRef>
              <c:f>'НПФ в управлінні'!$A$33:$A$37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управлінні'!$F$33:$F$37</c:f>
              <c:numCache>
                <c:formatCode>0.0%</c:formatCode>
                <c:ptCount val="5"/>
                <c:pt idx="0">
                  <c:v>0</c:v>
                </c:pt>
                <c:pt idx="1">
                  <c:v>-0.33333333333333337</c:v>
                </c:pt>
                <c:pt idx="2">
                  <c:v>0</c:v>
                </c:pt>
                <c:pt idx="3">
                  <c:v>-1.8867924528301883E-2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FEE-4A1B-9644-E3B2544E5754}"/>
            </c:ext>
          </c:extLst>
        </c:ser>
        <c:ser>
          <c:idx val="6"/>
          <c:order val="6"/>
          <c:tx>
            <c:strRef>
              <c:f>'НПФ в управлінні'!$G$32</c:f>
              <c:strCache>
                <c:ptCount val="1"/>
                <c:pt idx="0">
                  <c:v>Зміна за 2023 рік</c:v>
                </c:pt>
              </c:strCache>
            </c:strRef>
          </c:tx>
          <c:cat>
            <c:strRef>
              <c:f>'НПФ в управлінні'!$A$33:$A$37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управлінні'!$G$37:$G$37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0FEE-4A1B-9644-E3B2544E5754}"/>
            </c:ext>
          </c:extLst>
        </c:ser>
        <c:ser>
          <c:idx val="7"/>
          <c:order val="7"/>
          <c:tx>
            <c:strRef>
              <c:f>'НПФ в управлінні'!$H$32</c:f>
              <c:strCache>
                <c:ptCount val="1"/>
                <c:pt idx="0">
                  <c:v>Зміна з 2021 року</c:v>
                </c:pt>
              </c:strCache>
            </c:strRef>
          </c:tx>
          <c:cat>
            <c:strRef>
              <c:f>'НПФ в управлінні'!$A$33:$A$37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управлінні'!$H$33:$H$37</c:f>
              <c:numCache>
                <c:formatCode>0.0%</c:formatCode>
                <c:ptCount val="5"/>
                <c:pt idx="0">
                  <c:v>-4.3478260869565188E-2</c:v>
                </c:pt>
                <c:pt idx="1">
                  <c:v>0</c:v>
                </c:pt>
                <c:pt idx="2">
                  <c:v>0</c:v>
                </c:pt>
                <c:pt idx="3">
                  <c:v>-3.703703703703709E-2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FEE-4A1B-9644-E3B2544E5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31.12.2023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НПФ'!$A$272</c:f>
              <c:strCache>
                <c:ptCount val="1"/>
                <c:pt idx="0">
                  <c:v>31.12.2023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2FB-46D1-BE3A-80FDFE605B14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2FB-46D1-BE3A-80FDFE605B14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2FB-46D1-BE3A-80FDFE605B14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2FB-46D1-BE3A-80FDFE605B14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2FB-46D1-BE3A-80FDFE605B14}"/>
              </c:ext>
            </c:extLst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FB-46D1-BE3A-80FDFE605B14}"/>
                </c:ext>
              </c:extLst>
            </c:dLbl>
            <c:dLbl>
              <c:idx val="1"/>
              <c:layout>
                <c:manualLayout>
                  <c:x val="-0.36906457719697905"/>
                  <c:y val="0.104346735797733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FB-46D1-BE3A-80FDFE605B14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FB-46D1-BE3A-80FDFE605B14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FB-46D1-BE3A-80FDFE605B14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FB-46D1-BE3A-80FDFE605B1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НПФ'!$B$267:$F$267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НПФ'!$B$272:$F$272</c:f>
              <c:numCache>
                <c:formatCode>#\ ##0.0</c:formatCode>
                <c:ptCount val="5"/>
                <c:pt idx="0">
                  <c:v>2653.2480965299992</c:v>
                </c:pt>
                <c:pt idx="1">
                  <c:v>2103.2770001299996</c:v>
                </c:pt>
                <c:pt idx="2">
                  <c:v>23.364249210000001</c:v>
                </c:pt>
                <c:pt idx="3">
                  <c:v>40.555244789999996</c:v>
                </c:pt>
                <c:pt idx="4">
                  <c:v>69.37062010999999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FB-46D1-BE3A-80FDFE605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31.12.2022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НПФ'!$A$268</c:f>
              <c:strCache>
                <c:ptCount val="1"/>
                <c:pt idx="0">
                  <c:v>31.12.2022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434-4CA7-8F52-8E63AD3A9419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34-4CA7-8F52-8E63AD3A9419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34-4CA7-8F52-8E63AD3A9419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34-4CA7-8F52-8E63AD3A9419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34-4CA7-8F52-8E63AD3A9419}"/>
              </c:ext>
            </c:extLst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34-4CA7-8F52-8E63AD3A9419}"/>
                </c:ext>
              </c:extLst>
            </c:dLbl>
            <c:dLbl>
              <c:idx val="1"/>
              <c:layout>
                <c:manualLayout>
                  <c:x val="-0.4150958265678395"/>
                  <c:y val="6.04971700009191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34-4CA7-8F52-8E63AD3A9419}"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34-4CA7-8F52-8E63AD3A9419}"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34-4CA7-8F52-8E63AD3A9419}"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34-4CA7-8F52-8E63AD3A941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НПФ'!$B$267:$F$267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НПФ'!$B$268:$F$268</c:f>
              <c:numCache>
                <c:formatCode>#\ ##0.0</c:formatCode>
                <c:ptCount val="5"/>
                <c:pt idx="0">
                  <c:v>2294.7453045400002</c:v>
                </c:pt>
                <c:pt idx="1">
                  <c:v>1666.3897802700001</c:v>
                </c:pt>
                <c:pt idx="2">
                  <c:v>14.7302781</c:v>
                </c:pt>
                <c:pt idx="3">
                  <c:v>108.94872979</c:v>
                </c:pt>
                <c:pt idx="4">
                  <c:v>61.380845980000004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34-4CA7-8F52-8E63AD3A9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208309078096"/>
          <c:y val="0.24202377023660712"/>
          <c:w val="0.63193335357310965"/>
          <c:h val="0.75213583443786369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НПФ'!$E$302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A98-4C21-8CA1-9FE7B1789454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A98-4C21-8CA1-9FE7B1789454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A98-4C21-8CA1-9FE7B1789454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A98-4C21-8CA1-9FE7B1789454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A98-4C21-8CA1-9FE7B1789454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A98-4C21-8CA1-9FE7B1789454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A98-4C21-8CA1-9FE7B1789454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A98-4C21-8CA1-9FE7B1789454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A98-4C21-8CA1-9FE7B1789454}"/>
              </c:ext>
            </c:extLst>
          </c:dPt>
          <c:dLbls>
            <c:dLbl>
              <c:idx val="0"/>
              <c:layout>
                <c:manualLayout>
                  <c:x val="6.7567591532805395E-3"/>
                  <c:y val="0.250402640387281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98-4C21-8CA1-9FE7B1789454}"/>
                </c:ext>
              </c:extLst>
            </c:dLbl>
            <c:dLbl>
              <c:idx val="1"/>
              <c:layout>
                <c:manualLayout>
                  <c:x val="-4.3741363805847394E-2"/>
                  <c:y val="0.157290995973416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98-4C21-8CA1-9FE7B1789454}"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98-4C21-8CA1-9FE7B1789454}"/>
                </c:ext>
              </c:extLst>
            </c:dLbl>
            <c:dLbl>
              <c:idx val="3"/>
              <c:layout>
                <c:manualLayout>
                  <c:x val="0.13755876267555689"/>
                  <c:y val="8.6683044000828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98-4C21-8CA1-9FE7B1789454}"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98-4C21-8CA1-9FE7B1789454}"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98-4C21-8CA1-9FE7B1789454}"/>
                </c:ext>
              </c:extLst>
            </c:dLbl>
            <c:dLbl>
              <c:idx val="6"/>
              <c:layout>
                <c:manualLayout>
                  <c:x val="-7.1721536200733422E-3"/>
                  <c:y val="0.208353517721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98-4C21-8CA1-9FE7B1789454}"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98-4C21-8CA1-9FE7B1789454}"/>
                </c:ext>
              </c:extLst>
            </c:dLbl>
            <c:dLbl>
              <c:idx val="8"/>
              <c:layout>
                <c:manualLayout>
                  <c:x val="-0.19140352748275152"/>
                  <c:y val="1.22434996694488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7A98-4C21-8CA1-9FE7B178945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НПФ'!$A$303:$A$310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НПФ'!$E$303:$E$310</c:f>
              <c:numCache>
                <c:formatCode>#\ ##0.0</c:formatCode>
                <c:ptCount val="8"/>
                <c:pt idx="0">
                  <c:v>1069.6130001299996</c:v>
                </c:pt>
                <c:pt idx="1">
                  <c:v>23.364249210000001</c:v>
                </c:pt>
                <c:pt idx="2">
                  <c:v>32.877244789999999</c:v>
                </c:pt>
                <c:pt idx="3">
                  <c:v>69.204620109999993</c:v>
                </c:pt>
                <c:pt idx="4">
                  <c:v>37.713344910000004</c:v>
                </c:pt>
                <c:pt idx="5">
                  <c:v>180.94579199000003</c:v>
                </c:pt>
                <c:pt idx="6">
                  <c:v>11.058315690000001</c:v>
                </c:pt>
                <c:pt idx="7">
                  <c:v>1375.8186439399994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A98-4C21-8CA1-9FE7B1789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НПФ'!$F$302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D01-4AC9-AD05-1AD158EC7008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01-4AC9-AD05-1AD158EC7008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01-4AC9-AD05-1AD158EC7008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01-4AC9-AD05-1AD158EC7008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01-4AC9-AD05-1AD158EC7008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01-4AC9-AD05-1AD158EC7008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D01-4AC9-AD05-1AD158EC7008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D01-4AC9-AD05-1AD158EC7008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D01-4AC9-AD05-1AD158EC7008}"/>
              </c:ext>
            </c:extLst>
          </c:dPt>
          <c:dLbls>
            <c:dLbl>
              <c:idx val="0"/>
              <c:layout>
                <c:manualLayout>
                  <c:x val="0"/>
                  <c:y val="0.277587810056166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01-4AC9-AD05-1AD158EC7008}"/>
                </c:ext>
              </c:extLst>
            </c:dLbl>
            <c:dLbl>
              <c:idx val="1"/>
              <c:layout>
                <c:manualLayout>
                  <c:x val="-7.0150412368370232E-2"/>
                  <c:y val="0.143611656051525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01-4AC9-AD05-1AD158EC7008}"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01-4AC9-AD05-1AD158EC7008}"/>
                </c:ext>
              </c:extLst>
            </c:dLbl>
            <c:dLbl>
              <c:idx val="3"/>
              <c:layout>
                <c:manualLayout>
                  <c:x val="0.1539082266719686"/>
                  <c:y val="1.82960235772576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01-4AC9-AD05-1AD158EC7008}"/>
                </c:ext>
              </c:extLst>
            </c:dLbl>
            <c:dLbl>
              <c:idx val="4"/>
              <c:layout>
                <c:manualLayout>
                  <c:x val="-6.9441750694160436E-3"/>
                  <c:y val="-8.70538281690897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01-4AC9-AD05-1AD158EC7008}"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01-4AC9-AD05-1AD158EC7008}"/>
                </c:ext>
              </c:extLst>
            </c:dLbl>
            <c:dLbl>
              <c:idx val="6"/>
              <c:layout>
                <c:manualLayout>
                  <c:x val="-4.8346103142812881E-3"/>
                  <c:y val="0.189822722671611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01-4AC9-AD05-1AD158EC7008}"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01-4AC9-AD05-1AD158EC7008}"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6D01-4AC9-AD05-1AD158EC700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НПФ'!$A$303:$A$310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НПФ'!$F$303:$F$310</c:f>
              <c:numCache>
                <c:formatCode>#\ ##0.0</c:formatCode>
                <c:ptCount val="8"/>
                <c:pt idx="0">
                  <c:v>2103.2770001299996</c:v>
                </c:pt>
                <c:pt idx="1">
                  <c:v>23.364249210000001</c:v>
                </c:pt>
                <c:pt idx="2">
                  <c:v>40.555244789999996</c:v>
                </c:pt>
                <c:pt idx="3">
                  <c:v>69.37062010999999</c:v>
                </c:pt>
                <c:pt idx="4">
                  <c:v>44.700344910000005</c:v>
                </c:pt>
                <c:pt idx="5">
                  <c:v>180.94579199000003</c:v>
                </c:pt>
                <c:pt idx="6">
                  <c:v>11.058315690000001</c:v>
                </c:pt>
                <c:pt idx="7">
                  <c:v>2416.5436439399991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D01-4AC9-AD05-1AD158EC7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30.09.2023</a:t>
            </a:r>
          </a:p>
        </c:rich>
      </c:tx>
      <c:layout>
        <c:manualLayout>
          <c:xMode val="edge"/>
          <c:yMode val="edge"/>
          <c:x val="0.38335169893020105"/>
          <c:y val="1.724122424769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ADF-441E-A186-E80675E4F20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ADF-441E-A186-E80675E4F205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ADF-441E-A186-E80675E4F20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ADF-441E-A186-E80675E4F20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ADF-441E-A186-E80675E4F205}"/>
              </c:ext>
            </c:extLst>
          </c:dPt>
          <c:dLbls>
            <c:dLbl>
              <c:idx val="0"/>
              <c:layout>
                <c:manualLayout>
                  <c:x val="-4.4580730779439103E-2"/>
                  <c:y val="-3.263404261697612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DF-441E-A186-E80675E4F205}"/>
                </c:ext>
              </c:extLst>
            </c:dLbl>
            <c:dLbl>
              <c:idx val="1"/>
              <c:layout>
                <c:manualLayout>
                  <c:x val="-0.38661830192574242"/>
                  <c:y val="7.44698574080775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DF-441E-A186-E80675E4F205}"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F-441E-A186-E80675E4F205}"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DF-441E-A186-E80675E4F205}"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DF-441E-A186-E80675E4F20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НПФ'!$B$267:$F$267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НПФ'!$B$271:$F$271</c:f>
              <c:numCache>
                <c:formatCode>#\ ##0.0</c:formatCode>
                <c:ptCount val="5"/>
                <c:pt idx="0">
                  <c:v>2488.9973929399998</c:v>
                </c:pt>
                <c:pt idx="1">
                  <c:v>2019.4108594499999</c:v>
                </c:pt>
                <c:pt idx="2">
                  <c:v>20.32719432</c:v>
                </c:pt>
                <c:pt idx="3">
                  <c:v>80.118729790000003</c:v>
                </c:pt>
                <c:pt idx="4">
                  <c:v>75.105249380000004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DF-441E-A186-E80675E4F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0607963187514145"/>
          <c:y val="1.52099015800849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15A-4D3C-8980-4F0CCBE286F3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5A-4D3C-8980-4F0CCBE286F3}"/>
              </c:ext>
            </c:extLst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5A-4D3C-8980-4F0CCBE286F3}"/>
              </c:ext>
            </c:extLst>
          </c:dPt>
          <c:dLbls>
            <c:dLbl>
              <c:idx val="0"/>
              <c:layout>
                <c:manualLayout>
                  <c:x val="-0.30514958310735057"/>
                  <c:y val="0.16105129391159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5A-4D3C-8980-4F0CCBE286F3}"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5A-4D3C-8980-4F0CCBE286F3}"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5A-4D3C-8980-4F0CCBE286F3}"/>
                </c:ext>
              </c:extLst>
            </c:dLbl>
            <c:dLbl>
              <c:idx val="3"/>
              <c:layout>
                <c:manualLayout>
                  <c:x val="-6.6512015198596869E-2"/>
                  <c:y val="-9.06133178820046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5A-4D3C-8980-4F0CCBE286F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5A-4D3C-8980-4F0CCBE286F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управлінні'!$A$42:$A$44,'НПФ в управлінні'!$A$46)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управлінні'!$H$42:$H$44,'НПФ в управлінні'!$H$46)</c:f>
              <c:numCache>
                <c:formatCode>0.0</c:formatCode>
                <c:ptCount val="4"/>
                <c:pt idx="0" formatCode="#\ ##0.0">
                  <c:v>2204.2884545600004</c:v>
                </c:pt>
                <c:pt idx="1">
                  <c:v>398.45269139999999</c:v>
                </c:pt>
                <c:pt idx="2">
                  <c:v>171.69116758999999</c:v>
                </c:pt>
                <c:pt idx="3" formatCode="#\ ##0.0">
                  <c:v>2089.2200000000003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15A-4D3C-8980-4F0CCBE28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'НПФ в управлінні'!$C$3</c:f>
              <c:strCache>
                <c:ptCount val="1"/>
                <c:pt idx="0">
                  <c:v>Активи НПФ в управлінні, млн грн (ліва шкала)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6"/>
              <c:layout>
                <c:manualLayout>
                  <c:x val="-1.1350898111985156E-16"/>
                  <c:y val="1.54142581888246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74-4B60-9B60-2ED46FCAD756}"/>
                </c:ext>
              </c:extLst>
            </c:dLbl>
            <c:dLbl>
              <c:idx val="7"/>
              <c:layout>
                <c:manualLayout>
                  <c:x val="0"/>
                  <c:y val="3.8535645472060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74-4B60-9B60-2ED46FCAD756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174-4B60-9B60-2ED46FCAD756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174-4B60-9B60-2ED46FCAD756}"/>
                </c:ext>
              </c:extLst>
            </c:dLbl>
            <c:dLbl>
              <c:idx val="14"/>
              <c:layout>
                <c:manualLayout>
                  <c:x val="-1.0728180490499443E-16"/>
                  <c:y val="1.15606936416184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74-4B60-9B60-2ED46FCAD75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'НПФ в управлінні'!$A$4:$A$22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'НПФ в управлінні'!$C$4:$C$22</c:f>
              <c:numCache>
                <c:formatCode>#\ ##0.0</c:formatCode>
                <c:ptCount val="11"/>
                <c:pt idx="0">
                  <c:v>725.44358878270009</c:v>
                </c:pt>
                <c:pt idx="1">
                  <c:v>838.84081218610015</c:v>
                </c:pt>
                <c:pt idx="2">
                  <c:v>928.15293528970017</c:v>
                </c:pt>
                <c:pt idx="3">
                  <c:v>1036.6448503674001</c:v>
                </c:pt>
                <c:pt idx="4">
                  <c:v>1193.9790899674999</c:v>
                </c:pt>
                <c:pt idx="5">
                  <c:v>1364.1373239774</c:v>
                </c:pt>
                <c:pt idx="6">
                  <c:v>1603.1523855798</c:v>
                </c:pt>
                <c:pt idx="7">
                  <c:v>1924.1693611179001</c:v>
                </c:pt>
                <c:pt idx="8">
                  <c:v>2181.4733163905998</c:v>
                </c:pt>
                <c:pt idx="9">
                  <c:v>2367.2442792093002</c:v>
                </c:pt>
                <c:pt idx="10">
                  <c:v>2774.4323135499999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74-4B60-9B60-2ED46FCAD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469106400"/>
        <c:axId val="469106960"/>
      </c:barChart>
      <c:lineChart>
        <c:grouping val="standard"/>
        <c:varyColors val="0"/>
        <c:ser>
          <c:idx val="3"/>
          <c:order val="1"/>
          <c:tx>
            <c:strRef>
              <c:f>'НПФ в управлінні'!$B$3</c:f>
              <c:strCache>
                <c:ptCount val="1"/>
                <c:pt idx="0">
                  <c:v>Кількість КУА, що мають активи НПФ в управлінні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 val="-2.2119813120155703E-2"/>
                  <c:y val="5.077086462458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74-4B60-9B60-2ED46FCAD756}"/>
                </c:ext>
              </c:extLst>
            </c:dLbl>
            <c:dLbl>
              <c:idx val="8"/>
              <c:layout>
                <c:manualLayout>
                  <c:x val="-2.3403758466348495E-2"/>
                  <c:y val="-3.4007555413954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74-4B60-9B60-2ED46FCAD756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174-4B60-9B60-2ED46FCAD756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174-4B60-9B60-2ED46FCAD756}"/>
                </c:ext>
              </c:extLst>
            </c:dLbl>
            <c:dLbl>
              <c:idx val="1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174-4B60-9B60-2ED46FCAD756}"/>
                </c:ext>
              </c:extLst>
            </c:dLbl>
            <c:dLbl>
              <c:idx val="15"/>
              <c:layout>
                <c:manualLayout>
                  <c:x val="-2.2119813120155703E-2"/>
                  <c:y val="4.69173000773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74-4B60-9B60-2ED46FCAD75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'НПФ в управлінні'!$A$12:$A$22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'НПФ в управлінні'!$B$4:$B$22</c:f>
              <c:numCache>
                <c:formatCode>General</c:formatCode>
                <c:ptCount val="11"/>
                <c:pt idx="0">
                  <c:v>46</c:v>
                </c:pt>
                <c:pt idx="1">
                  <c:v>43</c:v>
                </c:pt>
                <c:pt idx="2">
                  <c:v>44</c:v>
                </c:pt>
                <c:pt idx="3">
                  <c:v>39</c:v>
                </c:pt>
                <c:pt idx="4">
                  <c:v>34</c:v>
                </c:pt>
                <c:pt idx="5">
                  <c:v>34</c:v>
                </c:pt>
                <c:pt idx="6">
                  <c:v>33</c:v>
                </c:pt>
                <c:pt idx="7">
                  <c:v>34</c:v>
                </c:pt>
                <c:pt idx="8">
                  <c:v>32</c:v>
                </c:pt>
                <c:pt idx="9">
                  <c:v>32</c:v>
                </c:pt>
                <c:pt idx="10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74-4B60-9B60-2ED46FCAD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107520"/>
        <c:axId val="98277504"/>
      </c:lineChart>
      <c:catAx>
        <c:axId val="46910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6910696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69106960"/>
        <c:scaling>
          <c:orientation val="minMax"/>
          <c:max val="3000"/>
          <c:min val="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69106400"/>
        <c:crosses val="autoZero"/>
        <c:crossBetween val="between"/>
        <c:majorUnit val="250"/>
        <c:minorUnit val="100"/>
      </c:valAx>
      <c:catAx>
        <c:axId val="46910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277504"/>
        <c:crosses val="autoZero"/>
        <c:auto val="0"/>
        <c:lblAlgn val="ctr"/>
        <c:lblOffset val="100"/>
        <c:noMultiLvlLbl val="0"/>
      </c:catAx>
      <c:valAx>
        <c:axId val="98277504"/>
        <c:scaling>
          <c:orientation val="minMax"/>
          <c:max val="55"/>
          <c:min val="1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млн грн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6910752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FF-4AA8-ADF8-DFBBD98B0B22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FF-4AA8-ADF8-DFBBD98B0B22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7FF-4AA8-ADF8-DFBBD98B0B22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7FF-4AA8-ADF8-DFBBD98B0B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7FF-4AA8-ADF8-DFBBD98B0B22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7FF-4AA8-ADF8-DFBBD98B0B22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7FF-4AA8-ADF8-DFBBD98B0B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7FF-4AA8-ADF8-DFBBD98B0B22}"/>
              </c:ext>
            </c:extLst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FF-4AA8-ADF8-DFBBD98B0B22}"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FF-4AA8-ADF8-DFBBD98B0B22}"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FF-4AA8-ADF8-DFBBD98B0B22}"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FF-4AA8-ADF8-DFBBD98B0B22}"/>
                </c:ext>
              </c:extLst>
            </c:dLbl>
            <c:dLbl>
              <c:idx val="4"/>
              <c:layout>
                <c:manualLayout>
                  <c:x val="0.12095250548907689"/>
                  <c:y val="5.803900000289131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FF-4AA8-ADF8-DFBBD98B0B22}"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FF-4AA8-ADF8-DFBBD98B0B22}"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FF-4AA8-ADF8-DFBBD98B0B22}"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FF-4AA8-ADF8-DFBBD98B0B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НПФ'!$E$16:$L$16</c:f>
              <c:numCache>
                <c:formatCode>_-* #\ ##0_₴_-;\-* #\ ##0_₴_-;_-* "-"??_₴_-;_-@_-</c:formatCode>
                <c:ptCount val="8"/>
                <c:pt idx="0">
                  <c:v>1666</c:v>
                </c:pt>
                <c:pt idx="1">
                  <c:v>183728</c:v>
                </c:pt>
                <c:pt idx="2">
                  <c:v>98462</c:v>
                </c:pt>
                <c:pt idx="3">
                  <c:v>82331</c:v>
                </c:pt>
                <c:pt idx="4">
                  <c:v>2255</c:v>
                </c:pt>
                <c:pt idx="5">
                  <c:v>249492</c:v>
                </c:pt>
                <c:pt idx="6">
                  <c:v>120469</c:v>
                </c:pt>
                <c:pt idx="7">
                  <c:v>130416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7FF-4AA8-ADF8-DFBBD98B0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31.12.2023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581155557225107"/>
          <c:y val="0.15894647642753643"/>
          <c:w val="0.49037407751096251"/>
          <c:h val="0.7686417618237271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E4C-4C31-87A6-B2FEAD6A9212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E4C-4C31-87A6-B2FEAD6A9212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E4C-4C31-87A6-B2FEAD6A9212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4C-4C31-87A6-B2FEAD6A9212}"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4C-4C31-87A6-B2FEAD6A9212}"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4C-4C31-87A6-B2FEAD6A9212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4C-4C31-87A6-B2FEAD6A921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НПФ'!$C$38:$E$38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НПФ'!$C$62:$E$62</c:f>
              <c:numCache>
                <c:formatCode>#\ ##0_ ;\-#\ ##0\ </c:formatCode>
                <c:ptCount val="3"/>
                <c:pt idx="0" formatCode="_-* #\ ##0_₴_-;\-* #\ ##0_₴_-;_-* &quot;-&quot;??_₴_-;_-@_-">
                  <c:v>87215</c:v>
                </c:pt>
                <c:pt idx="1">
                  <c:v>84</c:v>
                </c:pt>
                <c:pt idx="2" formatCode="_-* #\ ##0_₴_-;\-* #\ ##0_₴_-;_-* &quot;-&quot;??_₴_-;_-@_-">
                  <c:v>6577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E4C-4C31-87A6-B2FEAD6A9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31.12.2023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F4-4518-9779-C3A8615D2D8A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F4-4518-9779-C3A8615D2D8A}"/>
              </c:ext>
            </c:extLst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F4-4518-9779-C3A8615D2D8A}"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4-4518-9779-C3A8615D2D8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НПФ'!$C$16:$D$16</c:f>
              <c:numCache>
                <c:formatCode>_-* #\ ##0_₴_-;\-* #\ ##0_₴_-;_-* "-"??_₴_-;_-@_-</c:formatCode>
                <c:ptCount val="2"/>
                <c:pt idx="0">
                  <c:v>366187</c:v>
                </c:pt>
                <c:pt idx="1">
                  <c:v>502632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F4-4518-9779-C3A8615D2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31.12.2023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0770425796222983"/>
          <c:y val="0.16499356172633176"/>
          <c:w val="0.52284817988911603"/>
          <c:h val="0.7627795853836378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D8-4465-862F-127EA5C99128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D8-4465-862F-127EA5C99128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CD8-4465-862F-127EA5C99128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8-4465-862F-127EA5C99128}"/>
                </c:ext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8-4465-862F-127EA5C99128}"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8-4465-862F-127EA5C99128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D8-4465-862F-127EA5C991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НПФ'!$C$66:$D$66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НПФ'!$C$90:$D$90</c:f>
              <c:numCache>
                <c:formatCode>_-* #\ ##0_₴_-;\-* #\ ##0_₴_-;_-* "-"??_₴_-;_-@_-</c:formatCode>
                <c:ptCount val="2"/>
                <c:pt idx="0">
                  <c:v>1917</c:v>
                </c:pt>
                <c:pt idx="1">
                  <c:v>84510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D8-4465-862F-127EA5C99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4-й кв. 2023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602-4855-B611-65E3B57E3C66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602-4855-B611-65E3B57E3C66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602-4855-B611-65E3B57E3C66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602-4855-B611-65E3B57E3C66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602-4855-B611-65E3B57E3C66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602-4855-B611-65E3B57E3C66}"/>
              </c:ext>
            </c:extLst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602-4855-B611-65E3B57E3C6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602-4855-B611-65E3B57E3C66}"/>
              </c:ext>
            </c:extLst>
          </c:dPt>
          <c:dLbls>
            <c:dLbl>
              <c:idx val="0"/>
              <c:layout>
                <c:manualLayout>
                  <c:x val="-4.2959022181780646E-2"/>
                  <c:y val="-0.1372467143382950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855-B611-65E3B57E3C66}"/>
                </c:ext>
              </c:extLst>
            </c:dLbl>
            <c:dLbl>
              <c:idx val="1"/>
              <c:layout>
                <c:manualLayout>
                  <c:x val="1.3383686840633754E-2"/>
                  <c:y val="8.2687612609354637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855-B611-65E3B57E3C66}"/>
                </c:ext>
              </c:extLst>
            </c:dLbl>
            <c:dLbl>
              <c:idx val="2"/>
              <c:layout>
                <c:manualLayout>
                  <c:x val="-4.9170032405998876E-2"/>
                  <c:y val="0.15263311008352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855-B611-65E3B57E3C66}"/>
                </c:ext>
              </c:extLst>
            </c:dLbl>
            <c:dLbl>
              <c:idx val="3"/>
              <c:layout>
                <c:manualLayout>
                  <c:x val="-5.1053357784371249E-2"/>
                  <c:y val="2.8358671944941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855-B611-65E3B57E3C66}"/>
                </c:ext>
              </c:extLst>
            </c:dLbl>
            <c:dLbl>
              <c:idx val="4"/>
              <c:layout>
                <c:manualLayout>
                  <c:x val="0.10725799473576969"/>
                  <c:y val="7.642986757702439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855-B611-65E3B57E3C66}"/>
                </c:ext>
              </c:extLst>
            </c:dLbl>
            <c:dLbl>
              <c:idx val="5"/>
              <c:layout>
                <c:manualLayout>
                  <c:x val="-4.4687135834934166E-2"/>
                  <c:y val="-0.1332603632751662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02-4855-B611-65E3B57E3C66}"/>
                </c:ext>
              </c:extLst>
            </c:dLbl>
            <c:dLbl>
              <c:idx val="6"/>
              <c:layout>
                <c:manualLayout>
                  <c:x val="0.39010462789615885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02-4855-B611-65E3B57E3C66}"/>
                </c:ext>
              </c:extLst>
            </c:dLbl>
            <c:dLbl>
              <c:idx val="7"/>
              <c:layout>
                <c:manualLayout>
                  <c:x val="7.5418984537602776E-2"/>
                  <c:y val="3.220808360375650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02-4855-B611-65E3B57E3C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НПФ'!$E$94:$L$94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НПФ'!$E$106:$L$106</c:f>
              <c:numCache>
                <c:formatCode>_-* #\ ##0.0_₴_-;\-* #\ ##0.0_₴_-;_-* "-"??_₴_-;_-@_-</c:formatCode>
                <c:ptCount val="8"/>
                <c:pt idx="0">
                  <c:v>0.33551727000000003</c:v>
                </c:pt>
                <c:pt idx="1">
                  <c:v>12.921116169999999</c:v>
                </c:pt>
                <c:pt idx="2">
                  <c:v>3.2857447199999998</c:v>
                </c:pt>
                <c:pt idx="3">
                  <c:v>0.91137895000000002</c:v>
                </c:pt>
                <c:pt idx="4">
                  <c:v>0.42363682999999996</c:v>
                </c:pt>
                <c:pt idx="5">
                  <c:v>23.860254809999997</c:v>
                </c:pt>
                <c:pt idx="6">
                  <c:v>4.2667312999999991</c:v>
                </c:pt>
                <c:pt idx="7">
                  <c:v>0.89248632999999999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602-4855-B611-65E3B57E3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6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48</xdr:row>
      <xdr:rowOff>177737</xdr:rowOff>
    </xdr:from>
    <xdr:to>
      <xdr:col>9</xdr:col>
      <xdr:colOff>228601</xdr:colOff>
      <xdr:row>63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187761</xdr:rowOff>
    </xdr:from>
    <xdr:to>
      <xdr:col>5</xdr:col>
      <xdr:colOff>76199</xdr:colOff>
      <xdr:row>63</xdr:row>
      <xdr:rowOff>152400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723899</xdr:colOff>
      <xdr:row>48</xdr:row>
      <xdr:rowOff>189379</xdr:rowOff>
    </xdr:from>
    <xdr:to>
      <xdr:col>14</xdr:col>
      <xdr:colOff>447675</xdr:colOff>
      <xdr:row>63</xdr:row>
      <xdr:rowOff>142875</xdr:rowOff>
    </xdr:to>
    <xdr:graphicFrame macro="">
      <xdr:nvGraphicFramePr>
        <xdr:cNvPr id="11" name="Диаграмма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1</xdr:row>
      <xdr:rowOff>171449</xdr:rowOff>
    </xdr:from>
    <xdr:to>
      <xdr:col>13</xdr:col>
      <xdr:colOff>813436</xdr:colOff>
      <xdr:row>22</xdr:row>
      <xdr:rowOff>19049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521970</xdr:colOff>
      <xdr:row>17</xdr:row>
      <xdr:rowOff>28575</xdr:rowOff>
    </xdr:from>
    <xdr:to>
      <xdr:col>11</xdr:col>
      <xdr:colOff>152400</xdr:colOff>
      <xdr:row>35</xdr:row>
      <xdr:rowOff>160019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4761</xdr:colOff>
      <xdr:row>37</xdr:row>
      <xdr:rowOff>0</xdr:rowOff>
    </xdr:from>
    <xdr:to>
      <xdr:col>11</xdr:col>
      <xdr:colOff>228600</xdr:colOff>
      <xdr:row>63</xdr:row>
      <xdr:rowOff>9526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17</xdr:row>
      <xdr:rowOff>19050</xdr:rowOff>
    </xdr:from>
    <xdr:to>
      <xdr:col>4</xdr:col>
      <xdr:colOff>607695</xdr:colOff>
      <xdr:row>35</xdr:row>
      <xdr:rowOff>137159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65</xdr:row>
      <xdr:rowOff>19050</xdr:rowOff>
    </xdr:from>
    <xdr:to>
      <xdr:col>9</xdr:col>
      <xdr:colOff>685800</xdr:colOff>
      <xdr:row>90</xdr:row>
      <xdr:rowOff>609600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817245</xdr:colOff>
      <xdr:row>106</xdr:row>
      <xdr:rowOff>222884</xdr:rowOff>
    </xdr:from>
    <xdr:to>
      <xdr:col>11</xdr:col>
      <xdr:colOff>895350</xdr:colOff>
      <xdr:row>126</xdr:row>
      <xdr:rowOff>9524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1504951</xdr:colOff>
      <xdr:row>107</xdr:row>
      <xdr:rowOff>0</xdr:rowOff>
    </xdr:from>
    <xdr:to>
      <xdr:col>6</xdr:col>
      <xdr:colOff>352425</xdr:colOff>
      <xdr:row>124</xdr:row>
      <xdr:rowOff>142875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145</xdr:row>
      <xdr:rowOff>38100</xdr:rowOff>
    </xdr:from>
    <xdr:to>
      <xdr:col>11</xdr:col>
      <xdr:colOff>376238</xdr:colOff>
      <xdr:row>165</xdr:row>
      <xdr:rowOff>133350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28576</xdr:colOff>
      <xdr:row>125</xdr:row>
      <xdr:rowOff>169548</xdr:rowOff>
    </xdr:from>
    <xdr:to>
      <xdr:col>10</xdr:col>
      <xdr:colOff>676276</xdr:colOff>
      <xdr:row>143</xdr:row>
      <xdr:rowOff>123826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19050</xdr:colOff>
      <xdr:row>165</xdr:row>
      <xdr:rowOff>129540</xdr:rowOff>
    </xdr:from>
    <xdr:to>
      <xdr:col>11</xdr:col>
      <xdr:colOff>171451</xdr:colOff>
      <xdr:row>183</xdr:row>
      <xdr:rowOff>142875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247</xdr:row>
      <xdr:rowOff>133350</xdr:rowOff>
    </xdr:from>
    <xdr:to>
      <xdr:col>6</xdr:col>
      <xdr:colOff>219076</xdr:colOff>
      <xdr:row>263</xdr:row>
      <xdr:rowOff>131445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409576</xdr:colOff>
      <xdr:row>232</xdr:row>
      <xdr:rowOff>19050</xdr:rowOff>
    </xdr:from>
    <xdr:to>
      <xdr:col>8</xdr:col>
      <xdr:colOff>9526</xdr:colOff>
      <xdr:row>248</xdr:row>
      <xdr:rowOff>19050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314</xdr:row>
      <xdr:rowOff>25400</xdr:rowOff>
    </xdr:from>
    <xdr:to>
      <xdr:col>5</xdr:col>
      <xdr:colOff>0</xdr:colOff>
      <xdr:row>330</xdr:row>
      <xdr:rowOff>124012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859155</xdr:colOff>
      <xdr:row>314</xdr:row>
      <xdr:rowOff>22860</xdr:rowOff>
    </xdr:from>
    <xdr:to>
      <xdr:col>10</xdr:col>
      <xdr:colOff>678179</xdr:colOff>
      <xdr:row>331</xdr:row>
      <xdr:rowOff>3437</xdr:rowOff>
    </xdr:to>
    <xdr:graphicFrame macro="">
      <xdr:nvGraphicFramePr>
        <xdr:cNvPr id="14" name="Диаграмма 35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330</xdr:row>
      <xdr:rowOff>136499</xdr:rowOff>
    </xdr:from>
    <xdr:to>
      <xdr:col>7</xdr:col>
      <xdr:colOff>428625</xdr:colOff>
      <xdr:row>346</xdr:row>
      <xdr:rowOff>64881</xdr:rowOff>
    </xdr:to>
    <xdr:graphicFrame macro="">
      <xdr:nvGraphicFramePr>
        <xdr:cNvPr id="15" name="Диаграмма 35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232</xdr:row>
      <xdr:rowOff>7620</xdr:rowOff>
    </xdr:from>
    <xdr:to>
      <xdr:col>4</xdr:col>
      <xdr:colOff>7620</xdr:colOff>
      <xdr:row>248</xdr:row>
      <xdr:rowOff>0</xdr:rowOff>
    </xdr:to>
    <xdr:graphicFrame macro="">
      <xdr:nvGraphicFramePr>
        <xdr:cNvPr id="16" name="Диаграмма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403860</xdr:colOff>
      <xdr:row>273</xdr:row>
      <xdr:rowOff>30480</xdr:rowOff>
    </xdr:from>
    <xdr:to>
      <xdr:col>7</xdr:col>
      <xdr:colOff>853216</xdr:colOff>
      <xdr:row>286</xdr:row>
      <xdr:rowOff>138057</xdr:rowOff>
    </xdr:to>
    <xdr:graphicFrame macro="">
      <xdr:nvGraphicFramePr>
        <xdr:cNvPr id="17" name="Диаграмма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273</xdr:row>
      <xdr:rowOff>26894</xdr:rowOff>
    </xdr:from>
    <xdr:to>
      <xdr:col>3</xdr:col>
      <xdr:colOff>929640</xdr:colOff>
      <xdr:row>286</xdr:row>
      <xdr:rowOff>117886</xdr:rowOff>
    </xdr:to>
    <xdr:graphicFrame macro="">
      <xdr:nvGraphicFramePr>
        <xdr:cNvPr id="18" name="Диаграмма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2</xdr:colOff>
      <xdr:row>346</xdr:row>
      <xdr:rowOff>52650</xdr:rowOff>
    </xdr:from>
    <xdr:to>
      <xdr:col>4</xdr:col>
      <xdr:colOff>885825</xdr:colOff>
      <xdr:row>363</xdr:row>
      <xdr:rowOff>84668</xdr:rowOff>
    </xdr:to>
    <xdr:graphicFrame macro="">
      <xdr:nvGraphicFramePr>
        <xdr:cNvPr id="19" name="Диаграмма 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876300</xdr:colOff>
      <xdr:row>346</xdr:row>
      <xdr:rowOff>66676</xdr:rowOff>
    </xdr:from>
    <xdr:to>
      <xdr:col>10</xdr:col>
      <xdr:colOff>718457</xdr:colOff>
      <xdr:row>363</xdr:row>
      <xdr:rowOff>104776</xdr:rowOff>
    </xdr:to>
    <xdr:graphicFrame macro="">
      <xdr:nvGraphicFramePr>
        <xdr:cNvPr id="20" name="Диаграмма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657225</xdr:colOff>
      <xdr:row>286</xdr:row>
      <xdr:rowOff>141516</xdr:rowOff>
    </xdr:from>
    <xdr:to>
      <xdr:col>6</xdr:col>
      <xdr:colOff>76200</xdr:colOff>
      <xdr:row>299</xdr:row>
      <xdr:rowOff>1</xdr:rowOff>
    </xdr:to>
    <xdr:graphicFrame macro="">
      <xdr:nvGraphicFramePr>
        <xdr:cNvPr id="21" name="Диаграмма 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3/Q3%202023/!%20final/3.%20Q3%202023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 refreshError="1"/>
      <sheetData sheetId="1">
        <row r="300">
          <cell r="E300">
            <v>1067.9878594499999</v>
          </cell>
          <cell r="F300">
            <v>2019.4108594499999</v>
          </cell>
        </row>
        <row r="301">
          <cell r="E301">
            <v>20.32719432</v>
          </cell>
          <cell r="F301">
            <v>20.32719432</v>
          </cell>
        </row>
        <row r="302">
          <cell r="E302">
            <v>32.609729790000003</v>
          </cell>
          <cell r="F302">
            <v>80.118729790000003</v>
          </cell>
        </row>
        <row r="303">
          <cell r="E303">
            <v>75.073249380000007</v>
          </cell>
          <cell r="F303">
            <v>75.105249380000004</v>
          </cell>
        </row>
        <row r="304">
          <cell r="E304">
            <v>34.57897895</v>
          </cell>
          <cell r="F304">
            <v>41.565978950000002</v>
          </cell>
        </row>
        <row r="305">
          <cell r="E305">
            <v>121.02641505</v>
          </cell>
          <cell r="F305">
            <v>121.02641505</v>
          </cell>
        </row>
        <row r="306">
          <cell r="E306">
            <v>11.122547650000001</v>
          </cell>
          <cell r="F306">
            <v>11.122547650000001</v>
          </cell>
        </row>
        <row r="307">
          <cell r="E307">
            <v>1310.3124512899999</v>
          </cell>
          <cell r="F307">
            <v>2315.2824512899997</v>
          </cell>
        </row>
        <row r="308">
          <cell r="E308">
            <v>1477.0403929399997</v>
          </cell>
          <cell r="F308">
            <v>2488.9973929399998</v>
          </cell>
        </row>
        <row r="309">
          <cell r="E309">
            <v>0.55256983163410334</v>
          </cell>
          <cell r="F309">
            <v>0.53138747940208286</v>
          </cell>
        </row>
        <row r="310">
          <cell r="E310">
            <v>2673.0384258799991</v>
          </cell>
          <cell r="F310">
            <v>4683.9594258799989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R64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 outlineLevelCol="1"/>
  <cols>
    <col min="1" max="1" width="16.28515625" style="1" customWidth="1"/>
    <col min="2" max="2" width="13.5703125" style="1" customWidth="1" outlineLevel="1"/>
    <col min="3" max="3" width="12.85546875" style="1" customWidth="1" outlineLevel="1"/>
    <col min="4" max="9" width="12.85546875" style="1" customWidth="1"/>
    <col min="10" max="10" width="14.140625" style="1" customWidth="1"/>
    <col min="11" max="14" width="11.140625" style="1" customWidth="1"/>
    <col min="15" max="15" width="12.28515625" style="1" customWidth="1"/>
    <col min="16" max="17" width="12.28515625" style="1" customWidth="1" outlineLevel="1"/>
    <col min="18" max="18" width="12.28515625" style="1" customWidth="1"/>
    <col min="19" max="16384" width="9.140625" style="1"/>
  </cols>
  <sheetData>
    <row r="1" spans="1:4" s="293" customFormat="1" ht="31.9" customHeight="1">
      <c r="A1" s="293" t="s">
        <v>94</v>
      </c>
    </row>
    <row r="2" spans="1:4" s="297" customFormat="1" ht="13.5" customHeight="1" thickBot="1"/>
    <row r="3" spans="1:4" s="259" customFormat="1" ht="68.25" customHeight="1" thickBot="1">
      <c r="A3" s="9" t="s">
        <v>95</v>
      </c>
      <c r="B3" s="10" t="s">
        <v>14</v>
      </c>
      <c r="C3" s="11" t="s">
        <v>96</v>
      </c>
      <c r="D3" s="11" t="s">
        <v>97</v>
      </c>
    </row>
    <row r="4" spans="1:4" s="259" customFormat="1" ht="17.25" hidden="1" customHeight="1" outlineLevel="1">
      <c r="A4" s="262">
        <v>2005</v>
      </c>
      <c r="B4" s="263">
        <v>24</v>
      </c>
      <c r="C4" s="12">
        <v>71.268572019999979</v>
      </c>
      <c r="D4" s="264" t="s">
        <v>7</v>
      </c>
    </row>
    <row r="5" spans="1:4" s="259" customFormat="1" ht="17.25" hidden="1" customHeight="1" outlineLevel="1">
      <c r="A5" s="262">
        <v>2006</v>
      </c>
      <c r="B5" s="263">
        <v>38</v>
      </c>
      <c r="C5" s="12">
        <v>231.37675034</v>
      </c>
      <c r="D5" s="265">
        <v>2.2465467425819776</v>
      </c>
    </row>
    <row r="6" spans="1:4" s="259" customFormat="1" ht="17.25" hidden="1" customHeight="1" outlineLevel="1">
      <c r="A6" s="262">
        <v>2007</v>
      </c>
      <c r="B6" s="263">
        <v>48</v>
      </c>
      <c r="C6" s="12">
        <v>272.94872217999989</v>
      </c>
      <c r="D6" s="265">
        <v>0.17967220897912739</v>
      </c>
    </row>
    <row r="7" spans="1:4" s="259" customFormat="1" ht="17.25" hidden="1" customHeight="1" outlineLevel="1">
      <c r="A7" s="262">
        <v>2008</v>
      </c>
      <c r="B7" s="263">
        <v>48</v>
      </c>
      <c r="C7" s="12">
        <v>448.14121115000017</v>
      </c>
      <c r="D7" s="265">
        <v>0.64185128829607452</v>
      </c>
    </row>
    <row r="8" spans="1:4" s="259" customFormat="1" ht="17.25" hidden="1" customHeight="1" outlineLevel="1">
      <c r="A8" s="262">
        <v>2009</v>
      </c>
      <c r="B8" s="263">
        <v>45</v>
      </c>
      <c r="C8" s="12">
        <v>532.60436238000011</v>
      </c>
      <c r="D8" s="265">
        <v>0.18847441192309522</v>
      </c>
    </row>
    <row r="9" spans="1:4" s="259" customFormat="1" ht="17.25" hidden="1" customHeight="1" outlineLevel="1">
      <c r="A9" s="262">
        <v>2010</v>
      </c>
      <c r="B9" s="263">
        <v>49</v>
      </c>
      <c r="C9" s="12">
        <v>630.56399275240005</v>
      </c>
      <c r="D9" s="265">
        <v>0.18392570037289357</v>
      </c>
    </row>
    <row r="10" spans="1:4" s="259" customFormat="1" ht="17.25" hidden="1" customHeight="1" outlineLevel="1">
      <c r="A10" s="262">
        <v>2011</v>
      </c>
      <c r="B10" s="263">
        <v>47</v>
      </c>
      <c r="C10" s="12">
        <v>638.96452471580005</v>
      </c>
      <c r="D10" s="265">
        <v>1.332225128607778E-2</v>
      </c>
    </row>
    <row r="11" spans="1:4" s="259" customFormat="1" ht="17.25" hidden="1" customHeight="1" outlineLevel="1">
      <c r="A11" s="262">
        <v>2012</v>
      </c>
      <c r="B11" s="263">
        <v>48</v>
      </c>
      <c r="C11" s="12">
        <v>773.9138718298002</v>
      </c>
      <c r="D11" s="265">
        <v>0.21120006180941453</v>
      </c>
    </row>
    <row r="12" spans="1:4" s="259" customFormat="1" ht="17.25" customHeight="1" collapsed="1">
      <c r="A12" s="262">
        <v>2013</v>
      </c>
      <c r="B12" s="263">
        <v>46</v>
      </c>
      <c r="C12" s="12">
        <v>725.44358878270009</v>
      </c>
      <c r="D12" s="266">
        <v>-6.2630073980324941E-2</v>
      </c>
    </row>
    <row r="13" spans="1:4" s="259" customFormat="1" ht="17.25" customHeight="1">
      <c r="A13" s="262">
        <v>2014</v>
      </c>
      <c r="B13" s="263">
        <v>43</v>
      </c>
      <c r="C13" s="12">
        <v>838.84081218610015</v>
      </c>
      <c r="D13" s="266">
        <v>0.15631432292851533</v>
      </c>
    </row>
    <row r="14" spans="1:4" s="259" customFormat="1" ht="17.25" customHeight="1">
      <c r="A14" s="262">
        <v>2015</v>
      </c>
      <c r="B14" s="263">
        <v>44</v>
      </c>
      <c r="C14" s="12">
        <v>928.15293528970017</v>
      </c>
      <c r="D14" s="266">
        <v>0.106470884351518</v>
      </c>
    </row>
    <row r="15" spans="1:4" s="259" customFormat="1" ht="17.25" customHeight="1">
      <c r="A15" s="262">
        <v>2016</v>
      </c>
      <c r="B15" s="263">
        <v>39</v>
      </c>
      <c r="C15" s="12">
        <v>1036.6448503674001</v>
      </c>
      <c r="D15" s="266">
        <v>0.11689012764242013</v>
      </c>
    </row>
    <row r="16" spans="1:4" s="259" customFormat="1" ht="17.25" customHeight="1">
      <c r="A16" s="262">
        <v>2017</v>
      </c>
      <c r="B16" s="263">
        <v>34</v>
      </c>
      <c r="C16" s="12">
        <v>1193.9790899674999</v>
      </c>
      <c r="D16" s="266">
        <v>0.15177255696040803</v>
      </c>
    </row>
    <row r="17" spans="1:8" s="261" customFormat="1" ht="17.25" customHeight="1">
      <c r="A17" s="262">
        <v>2018</v>
      </c>
      <c r="B17" s="263">
        <v>34</v>
      </c>
      <c r="C17" s="12">
        <v>1364.1373239774</v>
      </c>
      <c r="D17" s="266">
        <v>0.14251357954227806</v>
      </c>
    </row>
    <row r="18" spans="1:8" s="261" customFormat="1" ht="17.25" customHeight="1">
      <c r="A18" s="262">
        <v>2019</v>
      </c>
      <c r="B18" s="263">
        <v>33</v>
      </c>
      <c r="C18" s="267">
        <v>1603.1523855798</v>
      </c>
      <c r="D18" s="266">
        <v>0.17521334355510954</v>
      </c>
    </row>
    <row r="19" spans="1:8" s="261" customFormat="1" ht="17.25" customHeight="1">
      <c r="A19" s="262">
        <v>2020</v>
      </c>
      <c r="B19" s="263">
        <v>34</v>
      </c>
      <c r="C19" s="267">
        <v>1924.1693611179001</v>
      </c>
      <c r="D19" s="266">
        <v>0.20024108651530348</v>
      </c>
    </row>
    <row r="20" spans="1:8" s="261" customFormat="1" ht="17.25" customHeight="1">
      <c r="A20" s="262">
        <v>2021</v>
      </c>
      <c r="B20" s="263">
        <v>32</v>
      </c>
      <c r="C20" s="267">
        <v>2181.4733163905998</v>
      </c>
      <c r="D20" s="266">
        <v>0.13372209352882103</v>
      </c>
    </row>
    <row r="21" spans="1:8" s="261" customFormat="1" ht="17.25" customHeight="1">
      <c r="A21" s="262">
        <v>2022</v>
      </c>
      <c r="B21" s="263">
        <v>32</v>
      </c>
      <c r="C21" s="267">
        <v>2367.2442792093002</v>
      </c>
      <c r="D21" s="266">
        <v>8.5158485058195232E-2</v>
      </c>
    </row>
    <row r="22" spans="1:8" s="261" customFormat="1" ht="17.25" customHeight="1" thickBot="1">
      <c r="A22" s="268">
        <v>2023</v>
      </c>
      <c r="B22" s="269">
        <v>30</v>
      </c>
      <c r="C22" s="13">
        <v>2774.4323135499999</v>
      </c>
      <c r="D22" s="292">
        <f>C22/C21-1</f>
        <v>0.17200930124402181</v>
      </c>
    </row>
    <row r="23" spans="1:8" s="297" customFormat="1" ht="13.5" customHeight="1"/>
    <row r="24" spans="1:8" s="294" customFormat="1" ht="17.25" customHeight="1" thickBot="1">
      <c r="A24" s="294" t="s">
        <v>14</v>
      </c>
    </row>
    <row r="25" spans="1:8" ht="39.6" customHeight="1" outlineLevel="1" thickBot="1">
      <c r="A25" s="9" t="s">
        <v>9</v>
      </c>
      <c r="B25" s="10">
        <v>44561</v>
      </c>
      <c r="C25" s="10">
        <v>44926</v>
      </c>
      <c r="D25" s="10">
        <v>45199</v>
      </c>
      <c r="E25" s="10">
        <v>45291</v>
      </c>
      <c r="F25" s="11" t="s">
        <v>98</v>
      </c>
      <c r="G25" s="11" t="s">
        <v>99</v>
      </c>
      <c r="H25" s="11" t="s">
        <v>100</v>
      </c>
    </row>
    <row r="26" spans="1:8" s="1" customFormat="1" ht="17.45" customHeight="1" outlineLevel="1">
      <c r="A26" s="14" t="s">
        <v>1</v>
      </c>
      <c r="B26" s="52">
        <v>30</v>
      </c>
      <c r="C26" s="52">
        <v>30</v>
      </c>
      <c r="D26" s="52">
        <v>29</v>
      </c>
      <c r="E26" s="52">
        <v>29</v>
      </c>
      <c r="F26" s="214">
        <f>E26/D26-1</f>
        <v>0</v>
      </c>
      <c r="G26" s="187">
        <f>E26/C26-1</f>
        <v>-3.3333333333333326E-2</v>
      </c>
      <c r="H26" s="188">
        <f>E26/B26-1</f>
        <v>-3.3333333333333326E-2</v>
      </c>
    </row>
    <row r="27" spans="1:8" s="1" customFormat="1" ht="17.45" customHeight="1" outlineLevel="1">
      <c r="A27" s="15" t="s">
        <v>10</v>
      </c>
      <c r="B27" s="53">
        <v>2</v>
      </c>
      <c r="C27" s="53">
        <v>3</v>
      </c>
      <c r="D27" s="53">
        <v>3</v>
      </c>
      <c r="E27" s="53">
        <v>2</v>
      </c>
      <c r="F27" s="215">
        <f t="shared" ref="F27:F29" si="0">E27/D27-1</f>
        <v>-0.33333333333333337</v>
      </c>
      <c r="G27" s="189">
        <f>E27/C27-1</f>
        <v>-0.33333333333333337</v>
      </c>
      <c r="H27" s="190">
        <f>E27/B27-1</f>
        <v>0</v>
      </c>
    </row>
    <row r="28" spans="1:8" s="1" customFormat="1" ht="17.45" customHeight="1" outlineLevel="1">
      <c r="A28" s="15" t="s">
        <v>11</v>
      </c>
      <c r="B28" s="53">
        <v>6</v>
      </c>
      <c r="C28" s="53">
        <v>6</v>
      </c>
      <c r="D28" s="53">
        <v>6</v>
      </c>
      <c r="E28" s="53">
        <v>6</v>
      </c>
      <c r="F28" s="215">
        <f t="shared" si="0"/>
        <v>0</v>
      </c>
      <c r="G28" s="189">
        <f>E28/C28-1</f>
        <v>0</v>
      </c>
      <c r="H28" s="190">
        <f>E28/B28-1</f>
        <v>0</v>
      </c>
    </row>
    <row r="29" spans="1:8" s="1" customFormat="1" ht="17.45" customHeight="1" outlineLevel="1" thickBot="1">
      <c r="A29" s="16" t="s">
        <v>0</v>
      </c>
      <c r="B29" s="54">
        <v>32</v>
      </c>
      <c r="C29" s="54">
        <v>32</v>
      </c>
      <c r="D29" s="54">
        <v>31</v>
      </c>
      <c r="E29" s="54">
        <v>30</v>
      </c>
      <c r="F29" s="216">
        <f t="shared" si="0"/>
        <v>-3.2258064516129004E-2</v>
      </c>
      <c r="G29" s="191">
        <f>E29/C29-1</f>
        <v>-6.25E-2</v>
      </c>
      <c r="H29" s="192">
        <f>E29/B29-1</f>
        <v>-6.25E-2</v>
      </c>
    </row>
    <row r="30" spans="1:8" s="295" customFormat="1" ht="13.15" customHeight="1" outlineLevel="1">
      <c r="A30" s="295" t="s">
        <v>16</v>
      </c>
    </row>
    <row r="31" spans="1:8" s="296" customFormat="1" ht="16.5" thickBot="1">
      <c r="A31" s="296" t="s">
        <v>55</v>
      </c>
    </row>
    <row r="32" spans="1:8" s="1" customFormat="1" ht="39.6" customHeight="1" outlineLevel="1" thickBot="1">
      <c r="A32" s="9" t="s">
        <v>9</v>
      </c>
      <c r="B32" s="10">
        <v>44561</v>
      </c>
      <c r="C32" s="10">
        <v>44926</v>
      </c>
      <c r="D32" s="10">
        <v>45199</v>
      </c>
      <c r="E32" s="10">
        <v>45291</v>
      </c>
      <c r="F32" s="11" t="s">
        <v>98</v>
      </c>
      <c r="G32" s="11" t="s">
        <v>99</v>
      </c>
      <c r="H32" s="11" t="s">
        <v>100</v>
      </c>
    </row>
    <row r="33" spans="1:18" ht="17.45" customHeight="1" outlineLevel="1">
      <c r="A33" s="14" t="s">
        <v>1</v>
      </c>
      <c r="B33" s="52">
        <v>46</v>
      </c>
      <c r="C33" s="52">
        <v>45</v>
      </c>
      <c r="D33" s="52">
        <v>44</v>
      </c>
      <c r="E33" s="52">
        <v>44</v>
      </c>
      <c r="F33" s="214">
        <f>E33/D33-1</f>
        <v>0</v>
      </c>
      <c r="G33" s="187">
        <f>E33/C33-1</f>
        <v>-2.2222222222222254E-2</v>
      </c>
      <c r="H33" s="188">
        <f>E33/B33-1</f>
        <v>-4.3478260869565188E-2</v>
      </c>
    </row>
    <row r="34" spans="1:18" ht="17.45" customHeight="1" outlineLevel="1">
      <c r="A34" s="15" t="s">
        <v>10</v>
      </c>
      <c r="B34" s="53">
        <v>2</v>
      </c>
      <c r="C34" s="53">
        <v>3</v>
      </c>
      <c r="D34" s="53">
        <v>3</v>
      </c>
      <c r="E34" s="53">
        <v>2</v>
      </c>
      <c r="F34" s="215">
        <f>E34/D34-1</f>
        <v>-0.33333333333333337</v>
      </c>
      <c r="G34" s="189">
        <f>E34/C34-1</f>
        <v>-0.33333333333333337</v>
      </c>
      <c r="H34" s="190">
        <f>E34/B34-1</f>
        <v>0</v>
      </c>
    </row>
    <row r="35" spans="1:18" ht="17.45" customHeight="1" outlineLevel="1">
      <c r="A35" s="15" t="s">
        <v>11</v>
      </c>
      <c r="B35" s="53">
        <v>6</v>
      </c>
      <c r="C35" s="53">
        <v>6</v>
      </c>
      <c r="D35" s="53">
        <v>6</v>
      </c>
      <c r="E35" s="53">
        <v>6</v>
      </c>
      <c r="F35" s="215">
        <f t="shared" ref="F35:F36" si="1">E35/D35-1</f>
        <v>0</v>
      </c>
      <c r="G35" s="189">
        <f>E35/C35-1</f>
        <v>0</v>
      </c>
      <c r="H35" s="190">
        <f>E35/B35-1</f>
        <v>0</v>
      </c>
    </row>
    <row r="36" spans="1:18" ht="17.45" customHeight="1" outlineLevel="1" thickBot="1">
      <c r="A36" s="16" t="s">
        <v>0</v>
      </c>
      <c r="B36" s="42">
        <f>SUM(B33:B35)</f>
        <v>54</v>
      </c>
      <c r="C36" s="42">
        <f>SUM(C33:C35)</f>
        <v>54</v>
      </c>
      <c r="D36" s="42">
        <f>SUM(D33:D35)</f>
        <v>53</v>
      </c>
      <c r="E36" s="42">
        <f>SUM(E33:E35)</f>
        <v>52</v>
      </c>
      <c r="F36" s="216">
        <f t="shared" si="1"/>
        <v>-1.8867924528301883E-2</v>
      </c>
      <c r="G36" s="191">
        <f>E36/C36-1</f>
        <v>-3.703703703703709E-2</v>
      </c>
      <c r="H36" s="192">
        <f>E36/B36-1</f>
        <v>-3.703703703703709E-2</v>
      </c>
    </row>
    <row r="37" spans="1:18" ht="12.75" customHeight="1" outlineLevel="1">
      <c r="A37" s="298" t="s">
        <v>66</v>
      </c>
      <c r="B37" s="298"/>
      <c r="C37" s="298"/>
      <c r="D37" s="298"/>
      <c r="E37" s="298"/>
      <c r="F37" s="298"/>
      <c r="G37" s="298"/>
      <c r="H37" s="298"/>
    </row>
    <row r="38" spans="1:18" s="295" customFormat="1" ht="13.15" customHeight="1" outlineLevel="1">
      <c r="A38" s="295" t="s">
        <v>16</v>
      </c>
    </row>
    <row r="39" spans="1:18" s="300" customFormat="1" ht="21" customHeight="1" thickBot="1">
      <c r="A39" s="300" t="s">
        <v>54</v>
      </c>
    </row>
    <row r="40" spans="1:18" ht="17.25" customHeight="1" outlineLevel="1">
      <c r="A40" s="301" t="s">
        <v>9</v>
      </c>
      <c r="B40" s="303">
        <v>44561</v>
      </c>
      <c r="C40" s="304"/>
      <c r="D40" s="303">
        <v>44926</v>
      </c>
      <c r="E40" s="304"/>
      <c r="F40" s="303">
        <v>45199</v>
      </c>
      <c r="G40" s="304"/>
      <c r="H40" s="303">
        <v>45291</v>
      </c>
      <c r="I40" s="304"/>
      <c r="J40" s="309" t="s">
        <v>102</v>
      </c>
      <c r="K40" s="312" t="s">
        <v>103</v>
      </c>
      <c r="L40" s="314" t="s">
        <v>104</v>
      </c>
      <c r="M40" s="305" t="s">
        <v>105</v>
      </c>
      <c r="N40" s="307" t="s">
        <v>106</v>
      </c>
      <c r="O40" s="314" t="s">
        <v>107</v>
      </c>
    </row>
    <row r="41" spans="1:18" ht="66.75" customHeight="1" outlineLevel="1" thickBot="1">
      <c r="A41" s="302"/>
      <c r="B41" s="270" t="s">
        <v>23</v>
      </c>
      <c r="C41" s="271" t="s">
        <v>12</v>
      </c>
      <c r="D41" s="270" t="s">
        <v>23</v>
      </c>
      <c r="E41" s="271" t="s">
        <v>12</v>
      </c>
      <c r="F41" s="270" t="s">
        <v>23</v>
      </c>
      <c r="G41" s="271" t="s">
        <v>12</v>
      </c>
      <c r="H41" s="270" t="s">
        <v>23</v>
      </c>
      <c r="I41" s="271" t="s">
        <v>12</v>
      </c>
      <c r="J41" s="310"/>
      <c r="K41" s="313"/>
      <c r="L41" s="315"/>
      <c r="M41" s="306"/>
      <c r="N41" s="308"/>
      <c r="O41" s="315"/>
    </row>
    <row r="42" spans="1:18" ht="17.45" customHeight="1" outlineLevel="1">
      <c r="A42" s="281" t="s">
        <v>1</v>
      </c>
      <c r="B42" s="283">
        <v>1696.7324415</v>
      </c>
      <c r="C42" s="282">
        <v>46</v>
      </c>
      <c r="D42" s="283">
        <v>1852.9640739300003</v>
      </c>
      <c r="E42" s="282">
        <v>44</v>
      </c>
      <c r="F42" s="283">
        <v>2092.68168229</v>
      </c>
      <c r="G42" s="52">
        <v>44</v>
      </c>
      <c r="H42" s="283">
        <v>2204.2884545600004</v>
      </c>
      <c r="I42" s="52">
        <v>44</v>
      </c>
      <c r="J42" s="284">
        <f t="shared" ref="J42:J47" si="2">H42/F42-1</f>
        <v>5.3331939212021062E-2</v>
      </c>
      <c r="K42" s="284">
        <f t="shared" ref="K42:K47" si="3">H42/D42-1</f>
        <v>0.1896012910195648</v>
      </c>
      <c r="L42" s="155">
        <f t="shared" ref="L42:L47" si="4">H42-D42</f>
        <v>351.32438063000018</v>
      </c>
      <c r="M42" s="257">
        <f t="shared" ref="M42:M47" si="5">H42/B42-1</f>
        <v>0.29913733046283619</v>
      </c>
      <c r="N42" s="154">
        <f t="shared" ref="N42:N47" si="6">H42-B42</f>
        <v>507.5560130600004</v>
      </c>
      <c r="O42" s="155">
        <f>H42/I42</f>
        <v>50.097464876363645</v>
      </c>
      <c r="P42" s="182"/>
      <c r="Q42" s="47"/>
    </row>
    <row r="43" spans="1:18" ht="17.45" customHeight="1" outlineLevel="1">
      <c r="A43" s="285" t="s">
        <v>10</v>
      </c>
      <c r="B43" s="287">
        <v>324.22739438000002</v>
      </c>
      <c r="C43" s="286">
        <v>2</v>
      </c>
      <c r="D43" s="287">
        <v>349.0830287</v>
      </c>
      <c r="E43" s="286">
        <v>3</v>
      </c>
      <c r="F43" s="287">
        <v>387.71311569</v>
      </c>
      <c r="G43" s="53">
        <v>3</v>
      </c>
      <c r="H43" s="287">
        <v>398.45269139999999</v>
      </c>
      <c r="I43" s="53">
        <v>2</v>
      </c>
      <c r="J43" s="288">
        <f>H43/F43-1</f>
        <v>2.7699799865906316E-2</v>
      </c>
      <c r="K43" s="288">
        <f t="shared" si="3"/>
        <v>0.1414267055143148</v>
      </c>
      <c r="L43" s="157">
        <f t="shared" si="4"/>
        <v>49.369662699999992</v>
      </c>
      <c r="M43" s="255">
        <f t="shared" si="5"/>
        <v>0.22892975210171995</v>
      </c>
      <c r="N43" s="156">
        <f t="shared" si="6"/>
        <v>74.225297019999971</v>
      </c>
      <c r="O43" s="157">
        <f>H43/I43</f>
        <v>199.2263457</v>
      </c>
      <c r="P43" s="182"/>
      <c r="Q43" s="47"/>
    </row>
    <row r="44" spans="1:18" ht="17.45" customHeight="1" outlineLevel="1">
      <c r="A44" s="285" t="s">
        <v>11</v>
      </c>
      <c r="B44" s="287">
        <v>160.5134805106</v>
      </c>
      <c r="C44" s="286">
        <v>6</v>
      </c>
      <c r="D44" s="287">
        <v>165.19717657929999</v>
      </c>
      <c r="E44" s="286">
        <v>6</v>
      </c>
      <c r="F44" s="287">
        <v>167.22968231999999</v>
      </c>
      <c r="G44" s="53">
        <v>6</v>
      </c>
      <c r="H44" s="287">
        <v>171.69116758999999</v>
      </c>
      <c r="I44" s="53">
        <v>6</v>
      </c>
      <c r="J44" s="288">
        <f t="shared" si="2"/>
        <v>2.6678788167897149E-2</v>
      </c>
      <c r="K44" s="288">
        <f t="shared" si="3"/>
        <v>3.9310544799672664E-2</v>
      </c>
      <c r="L44" s="157">
        <f t="shared" si="4"/>
        <v>6.4939910107000003</v>
      </c>
      <c r="M44" s="255">
        <f t="shared" si="5"/>
        <v>6.9637061285091395E-2</v>
      </c>
      <c r="N44" s="156">
        <f t="shared" si="6"/>
        <v>11.177687079399988</v>
      </c>
      <c r="O44" s="157">
        <f>H44/I44</f>
        <v>28.615194598333332</v>
      </c>
      <c r="P44" s="182"/>
      <c r="Q44" s="47"/>
    </row>
    <row r="45" spans="1:18" ht="17.45" customHeight="1" outlineLevel="1">
      <c r="A45" s="289" t="s">
        <v>25</v>
      </c>
      <c r="B45" s="158">
        <f>SUM(B42:B44)</f>
        <v>2181.4733163906003</v>
      </c>
      <c r="C45" s="290">
        <f t="shared" ref="C45" si="7">SUM(C42:C44)</f>
        <v>54</v>
      </c>
      <c r="D45" s="158">
        <f>SUM(D42:D44)</f>
        <v>2367.2442792093002</v>
      </c>
      <c r="E45" s="290">
        <f t="shared" ref="E45" si="8">SUM(E42:E44)</f>
        <v>53</v>
      </c>
      <c r="F45" s="158">
        <f>SUM(F42:F44)</f>
        <v>2647.6244803</v>
      </c>
      <c r="G45" s="290">
        <f t="shared" ref="G45" si="9">SUM(G42:G44)</f>
        <v>53</v>
      </c>
      <c r="H45" s="158">
        <f>SUM(H42:H44)</f>
        <v>2774.4323135500003</v>
      </c>
      <c r="I45" s="290">
        <f t="shared" ref="I45" si="10">SUM(I42:I44)</f>
        <v>52</v>
      </c>
      <c r="J45" s="291">
        <f t="shared" si="2"/>
        <v>4.7894946656344528E-2</v>
      </c>
      <c r="K45" s="291">
        <f t="shared" si="3"/>
        <v>0.17200930124402203</v>
      </c>
      <c r="L45" s="159">
        <f t="shared" si="4"/>
        <v>407.18803434070014</v>
      </c>
      <c r="M45" s="254">
        <f t="shared" si="5"/>
        <v>0.27181583781207652</v>
      </c>
      <c r="N45" s="158">
        <f t="shared" si="6"/>
        <v>592.95899715940004</v>
      </c>
      <c r="O45" s="159">
        <f>H45/I45</f>
        <v>53.354467568269236</v>
      </c>
      <c r="P45" s="47"/>
    </row>
    <row r="46" spans="1:18" ht="17.45" customHeight="1" outlineLevel="1">
      <c r="A46" s="272" t="s">
        <v>22</v>
      </c>
      <c r="B46" s="279">
        <v>1680.9029999999998</v>
      </c>
      <c r="C46" s="273">
        <v>1</v>
      </c>
      <c r="D46" s="279">
        <v>1778.6559999999999</v>
      </c>
      <c r="E46" s="273">
        <v>1</v>
      </c>
      <c r="F46" s="279">
        <v>2010.921</v>
      </c>
      <c r="G46" s="273">
        <v>1</v>
      </c>
      <c r="H46" s="279">
        <v>2089.2200000000003</v>
      </c>
      <c r="I46" s="273">
        <v>1</v>
      </c>
      <c r="J46" s="274">
        <f t="shared" si="2"/>
        <v>3.8936885138700195E-2</v>
      </c>
      <c r="K46" s="278">
        <f t="shared" si="3"/>
        <v>0.17460599463864868</v>
      </c>
      <c r="L46" s="18">
        <f t="shared" si="4"/>
        <v>310.56400000000031</v>
      </c>
      <c r="M46" s="253">
        <f t="shared" si="5"/>
        <v>0.2429152663776557</v>
      </c>
      <c r="N46" s="18">
        <f t="shared" si="6"/>
        <v>408.31700000000046</v>
      </c>
      <c r="O46" s="18" t="s">
        <v>7</v>
      </c>
      <c r="P46" s="47"/>
    </row>
    <row r="47" spans="1:18" ht="17.45" customHeight="1" outlineLevel="1" thickBot="1">
      <c r="A47" s="275" t="s">
        <v>26</v>
      </c>
      <c r="B47" s="280">
        <f>SUM(B45:B46)</f>
        <v>3862.3763163906001</v>
      </c>
      <c r="C47" s="276">
        <f t="shared" ref="C47" si="11">SUM(C45:C46)</f>
        <v>55</v>
      </c>
      <c r="D47" s="280">
        <f>SUM(D45:D46)</f>
        <v>4145.9002792092997</v>
      </c>
      <c r="E47" s="276">
        <f t="shared" ref="E47" si="12">SUM(E45:E46)</f>
        <v>54</v>
      </c>
      <c r="F47" s="280">
        <f>SUM(F45:F46)</f>
        <v>4658.5454803000002</v>
      </c>
      <c r="G47" s="276">
        <f t="shared" ref="G47:I47" si="13">SUM(G45:G46)</f>
        <v>54</v>
      </c>
      <c r="H47" s="280">
        <f>SUM(H45:H46)</f>
        <v>4863.6523135500011</v>
      </c>
      <c r="I47" s="276">
        <f t="shared" si="13"/>
        <v>53</v>
      </c>
      <c r="J47" s="277">
        <f t="shared" si="2"/>
        <v>4.402808432746963E-2</v>
      </c>
      <c r="K47" s="277">
        <f t="shared" si="3"/>
        <v>0.17312332328398172</v>
      </c>
      <c r="L47" s="19">
        <f t="shared" si="4"/>
        <v>717.75203434070136</v>
      </c>
      <c r="M47" s="260">
        <f t="shared" si="5"/>
        <v>0.25923833286526987</v>
      </c>
      <c r="N47" s="19">
        <f t="shared" si="6"/>
        <v>1001.275997159401</v>
      </c>
      <c r="O47" s="19">
        <f>H47/I47</f>
        <v>91.767024783962285</v>
      </c>
      <c r="P47" s="195"/>
      <c r="Q47" s="195"/>
      <c r="R47" s="195"/>
    </row>
    <row r="48" spans="1:18" s="20" customFormat="1" ht="16.5" customHeight="1" outlineLevel="1">
      <c r="A48" s="298" t="s">
        <v>66</v>
      </c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</row>
    <row r="49" spans="1:16" s="20" customFormat="1" ht="16.5" customHeight="1" outlineLevel="1">
      <c r="A49" s="311" t="s">
        <v>101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162"/>
    </row>
    <row r="50" spans="1:16" outlineLevel="1">
      <c r="O50" s="47"/>
    </row>
    <row r="51" spans="1:16" outlineLevel="1">
      <c r="O51" s="47"/>
    </row>
    <row r="52" spans="1:16" outlineLevel="1"/>
    <row r="53" spans="1:16" outlineLevel="1"/>
    <row r="54" spans="1:16" outlineLevel="1"/>
    <row r="55" spans="1:16" outlineLevel="1"/>
    <row r="56" spans="1:16" outlineLevel="1"/>
    <row r="57" spans="1:16" outlineLevel="1"/>
    <row r="58" spans="1:16" outlineLevel="1"/>
    <row r="59" spans="1:16" outlineLevel="1"/>
    <row r="60" spans="1:16" outlineLevel="1"/>
    <row r="61" spans="1:16" outlineLevel="1"/>
    <row r="62" spans="1:16" outlineLevel="1"/>
    <row r="63" spans="1:16" outlineLevel="1"/>
    <row r="64" spans="1:16" s="299" customFormat="1" outlineLevel="1"/>
  </sheetData>
  <mergeCells count="23">
    <mergeCell ref="A64:XFD64"/>
    <mergeCell ref="A39:XFD39"/>
    <mergeCell ref="A40:A41"/>
    <mergeCell ref="F40:G40"/>
    <mergeCell ref="H40:I40"/>
    <mergeCell ref="M40:M41"/>
    <mergeCell ref="N40:N41"/>
    <mergeCell ref="B40:C40"/>
    <mergeCell ref="J40:J41"/>
    <mergeCell ref="D40:E40"/>
    <mergeCell ref="A48:O48"/>
    <mergeCell ref="A49:O49"/>
    <mergeCell ref="K40:K41"/>
    <mergeCell ref="L40:L41"/>
    <mergeCell ref="O40:O41"/>
    <mergeCell ref="A1:XFD1"/>
    <mergeCell ref="A24:XFD24"/>
    <mergeCell ref="A30:XFD30"/>
    <mergeCell ref="A31:XFD31"/>
    <mergeCell ref="A38:XFD38"/>
    <mergeCell ref="A2:XFD2"/>
    <mergeCell ref="A37:H37"/>
    <mergeCell ref="A23:XFD23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P365"/>
  <sheetViews>
    <sheetView zoomScaleNormal="100" workbookViewId="0">
      <pane ySplit="1" topLeftCell="A2" activePane="bottomLeft" state="frozen"/>
      <selection pane="bottomLeft" activeCell="A4" sqref="A4"/>
    </sheetView>
  </sheetViews>
  <sheetFormatPr defaultColWidth="9.140625" defaultRowHeight="12.75" outlineLevelRow="3"/>
  <cols>
    <col min="1" max="1" width="23.7109375" style="63" customWidth="1"/>
    <col min="2" max="2" width="17.28515625" style="63" customWidth="1"/>
    <col min="3" max="5" width="15.140625" style="63" customWidth="1"/>
    <col min="6" max="7" width="13.140625" style="63" customWidth="1"/>
    <col min="8" max="8" width="13.28515625" style="63" customWidth="1"/>
    <col min="9" max="9" width="12.42578125" style="63" customWidth="1"/>
    <col min="10" max="11" width="13.7109375" style="63" customWidth="1"/>
    <col min="12" max="12" width="13.5703125" style="63" customWidth="1"/>
    <col min="13" max="13" width="12.85546875" style="63" customWidth="1"/>
    <col min="14" max="14" width="13.28515625" style="63" customWidth="1"/>
    <col min="15" max="15" width="13.42578125" style="63" customWidth="1"/>
    <col min="16" max="16" width="9.140625" style="63" customWidth="1"/>
    <col min="17" max="17" width="9.7109375" style="63" bestFit="1" customWidth="1"/>
    <col min="18" max="16384" width="9.140625" style="63"/>
  </cols>
  <sheetData>
    <row r="1" spans="1:16" s="328" customFormat="1" ht="31.9" customHeight="1">
      <c r="A1" s="328" t="s">
        <v>108</v>
      </c>
    </row>
    <row r="2" spans="1:16" s="329" customFormat="1" ht="7.5" customHeight="1"/>
    <row r="3" spans="1:16" s="330" customFormat="1" ht="27" customHeight="1" thickBot="1">
      <c r="A3" s="330" t="s">
        <v>27</v>
      </c>
    </row>
    <row r="4" spans="1:16" ht="61.5" customHeight="1" outlineLevel="1" thickBot="1">
      <c r="A4" s="57" t="s">
        <v>17</v>
      </c>
      <c r="B4" s="71" t="s">
        <v>28</v>
      </c>
      <c r="C4" s="74" t="s">
        <v>29</v>
      </c>
      <c r="D4" s="75" t="s">
        <v>30</v>
      </c>
      <c r="E4" s="58" t="s">
        <v>31</v>
      </c>
      <c r="F4" s="59" t="s">
        <v>32</v>
      </c>
      <c r="G4" s="59" t="s">
        <v>33</v>
      </c>
      <c r="H4" s="60" t="s">
        <v>34</v>
      </c>
      <c r="I4" s="61" t="s">
        <v>35</v>
      </c>
      <c r="J4" s="59" t="s">
        <v>36</v>
      </c>
      <c r="K4" s="59" t="s">
        <v>37</v>
      </c>
      <c r="L4" s="62" t="s">
        <v>38</v>
      </c>
      <c r="M4" s="258"/>
      <c r="N4" s="258"/>
      <c r="O4" s="258"/>
    </row>
    <row r="5" spans="1:16" ht="18" hidden="1" customHeight="1" outlineLevel="2">
      <c r="A5" s="94">
        <v>44104</v>
      </c>
      <c r="B5" s="95">
        <f>SUM(C5:D5)</f>
        <v>671865</v>
      </c>
      <c r="C5" s="96">
        <f>SUM(E5:H5)</f>
        <v>277785</v>
      </c>
      <c r="D5" s="97">
        <f>SUM(I5:L5)</f>
        <v>394080</v>
      </c>
      <c r="E5" s="98">
        <v>2151</v>
      </c>
      <c r="F5" s="99">
        <v>167669</v>
      </c>
      <c r="G5" s="99">
        <v>74921</v>
      </c>
      <c r="H5" s="100">
        <v>33044</v>
      </c>
      <c r="I5" s="101">
        <v>2835</v>
      </c>
      <c r="J5" s="99">
        <v>235406</v>
      </c>
      <c r="K5" s="99">
        <v>94784</v>
      </c>
      <c r="L5" s="102">
        <v>61055</v>
      </c>
    </row>
    <row r="6" spans="1:16" ht="18" hidden="1" customHeight="1" outlineLevel="2" collapsed="1">
      <c r="A6" s="103">
        <v>44196</v>
      </c>
      <c r="B6" s="104">
        <v>733622</v>
      </c>
      <c r="C6" s="105">
        <v>315436</v>
      </c>
      <c r="D6" s="106">
        <v>418186</v>
      </c>
      <c r="E6" s="107">
        <v>2313</v>
      </c>
      <c r="F6" s="108">
        <v>185970</v>
      </c>
      <c r="G6" s="108">
        <v>86027</v>
      </c>
      <c r="H6" s="109">
        <v>41126</v>
      </c>
      <c r="I6" s="110">
        <v>3356</v>
      </c>
      <c r="J6" s="108">
        <v>247598</v>
      </c>
      <c r="K6" s="108">
        <v>99215</v>
      </c>
      <c r="L6" s="111">
        <v>68017</v>
      </c>
    </row>
    <row r="7" spans="1:16" ht="18" hidden="1" customHeight="1" outlineLevel="2">
      <c r="A7" s="103">
        <v>44286</v>
      </c>
      <c r="B7" s="104">
        <v>871203</v>
      </c>
      <c r="C7" s="105">
        <v>368062</v>
      </c>
      <c r="D7" s="106">
        <v>503141</v>
      </c>
      <c r="E7" s="107">
        <v>2547</v>
      </c>
      <c r="F7" s="108">
        <v>203732</v>
      </c>
      <c r="G7" s="108">
        <v>99965</v>
      </c>
      <c r="H7" s="109">
        <v>61818</v>
      </c>
      <c r="I7" s="110">
        <v>3597</v>
      </c>
      <c r="J7" s="108">
        <v>272824</v>
      </c>
      <c r="K7" s="108">
        <v>120470</v>
      </c>
      <c r="L7" s="111">
        <v>106250</v>
      </c>
    </row>
    <row r="8" spans="1:16" ht="18" hidden="1" customHeight="1" outlineLevel="2">
      <c r="A8" s="103">
        <v>44377</v>
      </c>
      <c r="B8" s="104">
        <v>875601</v>
      </c>
      <c r="C8" s="105">
        <v>369611</v>
      </c>
      <c r="D8" s="106">
        <v>505990</v>
      </c>
      <c r="E8" s="107">
        <v>2382</v>
      </c>
      <c r="F8" s="108">
        <v>202343</v>
      </c>
      <c r="G8" s="108">
        <v>100126</v>
      </c>
      <c r="H8" s="109">
        <v>64760</v>
      </c>
      <c r="I8" s="110">
        <v>3448</v>
      </c>
      <c r="J8" s="108">
        <v>271640</v>
      </c>
      <c r="K8" s="108">
        <v>121059</v>
      </c>
      <c r="L8" s="111">
        <v>109843</v>
      </c>
    </row>
    <row r="9" spans="1:16" ht="18" hidden="1" customHeight="1" outlineLevel="2">
      <c r="A9" s="103">
        <v>44469</v>
      </c>
      <c r="B9" s="104">
        <f>SUM(C9:D9)</f>
        <v>877012</v>
      </c>
      <c r="C9" s="105">
        <f>SUM(E9:H9)</f>
        <v>370307</v>
      </c>
      <c r="D9" s="106">
        <f>SUM(I9:L9)</f>
        <v>506705</v>
      </c>
      <c r="E9" s="107">
        <v>2313</v>
      </c>
      <c r="F9" s="108">
        <v>200616</v>
      </c>
      <c r="G9" s="108">
        <v>99960</v>
      </c>
      <c r="H9" s="109">
        <v>67418</v>
      </c>
      <c r="I9" s="110">
        <v>3385</v>
      </c>
      <c r="J9" s="108">
        <v>269492</v>
      </c>
      <c r="K9" s="108">
        <v>120972</v>
      </c>
      <c r="L9" s="111">
        <v>112856</v>
      </c>
    </row>
    <row r="10" spans="1:16" ht="18" customHeight="1" outlineLevel="1" collapsed="1">
      <c r="A10" s="103">
        <v>44561</v>
      </c>
      <c r="B10" s="104">
        <v>877963</v>
      </c>
      <c r="C10" s="105">
        <v>370851</v>
      </c>
      <c r="D10" s="106">
        <v>507112</v>
      </c>
      <c r="E10" s="107">
        <v>2154</v>
      </c>
      <c r="F10" s="108">
        <v>199401</v>
      </c>
      <c r="G10" s="108">
        <v>99595</v>
      </c>
      <c r="H10" s="109">
        <v>69701</v>
      </c>
      <c r="I10" s="110">
        <v>3139</v>
      </c>
      <c r="J10" s="108">
        <v>267490</v>
      </c>
      <c r="K10" s="108">
        <v>120910</v>
      </c>
      <c r="L10" s="111">
        <v>115573</v>
      </c>
    </row>
    <row r="11" spans="1:16" ht="18" hidden="1" customHeight="1" outlineLevel="2">
      <c r="A11" s="103">
        <v>44834</v>
      </c>
      <c r="B11" s="104">
        <v>875938</v>
      </c>
      <c r="C11" s="105">
        <v>369675</v>
      </c>
      <c r="D11" s="106">
        <v>506263</v>
      </c>
      <c r="E11" s="107">
        <v>1793</v>
      </c>
      <c r="F11" s="108">
        <v>191292</v>
      </c>
      <c r="G11" s="108">
        <v>99107</v>
      </c>
      <c r="H11" s="109">
        <v>77483</v>
      </c>
      <c r="I11" s="110">
        <v>2555</v>
      </c>
      <c r="J11" s="108">
        <v>258125</v>
      </c>
      <c r="K11" s="108">
        <v>120918</v>
      </c>
      <c r="L11" s="111">
        <v>124665</v>
      </c>
    </row>
    <row r="12" spans="1:16" ht="18" customHeight="1" outlineLevel="1" collapsed="1">
      <c r="A12" s="103">
        <v>44926</v>
      </c>
      <c r="B12" s="104">
        <v>875070</v>
      </c>
      <c r="C12" s="105">
        <v>369279</v>
      </c>
      <c r="D12" s="106">
        <v>505791</v>
      </c>
      <c r="E12" s="107">
        <v>1677</v>
      </c>
      <c r="F12" s="108">
        <v>189045</v>
      </c>
      <c r="G12" s="108">
        <v>99089</v>
      </c>
      <c r="H12" s="109">
        <v>79468</v>
      </c>
      <c r="I12" s="110">
        <v>2393</v>
      </c>
      <c r="J12" s="108">
        <v>255427</v>
      </c>
      <c r="K12" s="108">
        <v>121009</v>
      </c>
      <c r="L12" s="111">
        <v>126962</v>
      </c>
      <c r="M12" s="248"/>
    </row>
    <row r="13" spans="1:16" ht="18" hidden="1" customHeight="1" outlineLevel="2">
      <c r="A13" s="103">
        <v>45016</v>
      </c>
      <c r="B13" s="104">
        <v>874710</v>
      </c>
      <c r="C13" s="105">
        <v>369130</v>
      </c>
      <c r="D13" s="106">
        <v>505580</v>
      </c>
      <c r="E13" s="107">
        <v>1594</v>
      </c>
      <c r="F13" s="108">
        <v>186641</v>
      </c>
      <c r="G13" s="108">
        <v>98862</v>
      </c>
      <c r="H13" s="109">
        <v>82033</v>
      </c>
      <c r="I13" s="110">
        <v>2257</v>
      </c>
      <c r="J13" s="108">
        <v>252312</v>
      </c>
      <c r="K13" s="108">
        <v>120927</v>
      </c>
      <c r="L13" s="111">
        <v>130084</v>
      </c>
      <c r="M13" s="248"/>
    </row>
    <row r="14" spans="1:16" ht="18" hidden="1" customHeight="1" outlineLevel="2">
      <c r="A14" s="103">
        <v>45107</v>
      </c>
      <c r="B14" s="104">
        <v>873709</v>
      </c>
      <c r="C14" s="105">
        <v>368687</v>
      </c>
      <c r="D14" s="106">
        <v>505022</v>
      </c>
      <c r="E14" s="107">
        <v>1494</v>
      </c>
      <c r="F14" s="108">
        <v>184065</v>
      </c>
      <c r="G14" s="108">
        <v>98678</v>
      </c>
      <c r="H14" s="109">
        <v>84450</v>
      </c>
      <c r="I14" s="110">
        <v>2130</v>
      </c>
      <c r="J14" s="108">
        <v>249050</v>
      </c>
      <c r="K14" s="108">
        <v>120972</v>
      </c>
      <c r="L14" s="111">
        <v>132870</v>
      </c>
      <c r="M14" s="248"/>
    </row>
    <row r="15" spans="1:16" ht="18" customHeight="1" outlineLevel="1" collapsed="1">
      <c r="A15" s="103">
        <v>45199</v>
      </c>
      <c r="B15" s="104">
        <v>873992</v>
      </c>
      <c r="C15" s="105">
        <v>368801</v>
      </c>
      <c r="D15" s="106">
        <v>505191</v>
      </c>
      <c r="E15" s="107">
        <v>1388</v>
      </c>
      <c r="F15" s="108">
        <v>181599</v>
      </c>
      <c r="G15" s="108">
        <v>98817</v>
      </c>
      <c r="H15" s="109">
        <v>86997</v>
      </c>
      <c r="I15" s="110">
        <v>2025</v>
      </c>
      <c r="J15" s="108">
        <v>246021</v>
      </c>
      <c r="K15" s="108">
        <v>121193</v>
      </c>
      <c r="L15" s="111">
        <v>135952</v>
      </c>
      <c r="M15" s="248"/>
    </row>
    <row r="16" spans="1:16" ht="18" customHeight="1" outlineLevel="1" thickBot="1">
      <c r="A16" s="103" t="s">
        <v>110</v>
      </c>
      <c r="B16" s="204">
        <f>SUM(C16:D16)</f>
        <v>868819</v>
      </c>
      <c r="C16" s="205">
        <f>SUM(E16:H16)</f>
        <v>366187</v>
      </c>
      <c r="D16" s="206">
        <f>SUM(I16:L16)</f>
        <v>502632</v>
      </c>
      <c r="E16" s="225">
        <v>1666</v>
      </c>
      <c r="F16" s="226">
        <v>183728</v>
      </c>
      <c r="G16" s="226">
        <v>98462</v>
      </c>
      <c r="H16" s="227">
        <v>82331</v>
      </c>
      <c r="I16" s="228">
        <v>2255</v>
      </c>
      <c r="J16" s="226">
        <v>249492</v>
      </c>
      <c r="K16" s="226">
        <v>120469</v>
      </c>
      <c r="L16" s="229">
        <v>130416</v>
      </c>
      <c r="M16" s="248"/>
      <c r="N16" s="248"/>
      <c r="O16" s="248"/>
      <c r="P16" s="248"/>
    </row>
    <row r="17" spans="1:15" ht="24" customHeight="1" outlineLevel="1">
      <c r="A17" s="333" t="s">
        <v>119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197"/>
      <c r="N17" s="197"/>
      <c r="O17" s="84"/>
    </row>
    <row r="18" spans="1:15" ht="18" customHeight="1" outlineLevel="1">
      <c r="A18" s="196"/>
      <c r="B18" s="196"/>
      <c r="C18" s="196"/>
      <c r="D18" s="196"/>
      <c r="E18" s="196"/>
      <c r="F18" s="196"/>
      <c r="G18" s="196"/>
      <c r="M18" s="256"/>
      <c r="N18" s="256"/>
    </row>
    <row r="19" spans="1:15" outlineLevel="1">
      <c r="A19" s="64"/>
      <c r="M19" s="135"/>
    </row>
    <row r="20" spans="1:15" outlineLevel="1">
      <c r="C20" s="65"/>
    </row>
    <row r="21" spans="1:15" outlineLevel="1">
      <c r="C21" s="65"/>
    </row>
    <row r="22" spans="1:15" outlineLevel="1">
      <c r="C22" s="65"/>
    </row>
    <row r="23" spans="1:15" outlineLevel="1">
      <c r="C23" s="65"/>
    </row>
    <row r="24" spans="1:15" outlineLevel="1"/>
    <row r="25" spans="1:15" outlineLevel="1"/>
    <row r="26" spans="1:15" outlineLevel="1"/>
    <row r="27" spans="1:15" outlineLevel="1"/>
    <row r="28" spans="1:15" outlineLevel="1"/>
    <row r="29" spans="1:15" outlineLevel="1"/>
    <row r="30" spans="1:15" outlineLevel="1"/>
    <row r="31" spans="1:15" outlineLevel="1"/>
    <row r="32" spans="1:15" outlineLevel="1"/>
    <row r="33" spans="1:5" outlineLevel="1"/>
    <row r="34" spans="1:5" outlineLevel="1"/>
    <row r="35" spans="1:5" outlineLevel="1"/>
    <row r="36" spans="1:5" outlineLevel="1"/>
    <row r="37" spans="1:5" s="331" customFormat="1" ht="27" customHeight="1" thickBot="1">
      <c r="A37" s="331" t="s">
        <v>49</v>
      </c>
    </row>
    <row r="38" spans="1:5" ht="51.75" outlineLevel="1" thickBot="1">
      <c r="A38" s="66" t="s">
        <v>39</v>
      </c>
      <c r="B38" s="66" t="s">
        <v>40</v>
      </c>
      <c r="C38" s="59" t="s">
        <v>63</v>
      </c>
      <c r="D38" s="59" t="s">
        <v>64</v>
      </c>
      <c r="E38" s="62" t="s">
        <v>65</v>
      </c>
    </row>
    <row r="39" spans="1:5" ht="18" hidden="1" customHeight="1" outlineLevel="2">
      <c r="A39" s="67" t="s">
        <v>41</v>
      </c>
      <c r="B39" s="68">
        <f>SUM(C39:E39)</f>
        <v>3046</v>
      </c>
      <c r="C39" s="69">
        <v>3030</v>
      </c>
      <c r="D39" s="166">
        <v>0</v>
      </c>
      <c r="E39" s="70">
        <v>16</v>
      </c>
    </row>
    <row r="40" spans="1:5" ht="18" hidden="1" customHeight="1" outlineLevel="2">
      <c r="A40" s="148" t="s">
        <v>50</v>
      </c>
      <c r="B40" s="163">
        <v>3178</v>
      </c>
      <c r="C40" s="164">
        <v>3158</v>
      </c>
      <c r="D40" s="167">
        <v>0</v>
      </c>
      <c r="E40" s="165">
        <v>20</v>
      </c>
    </row>
    <row r="41" spans="1:5" ht="18" hidden="1" customHeight="1" outlineLevel="2">
      <c r="A41" s="148" t="s">
        <v>67</v>
      </c>
      <c r="B41" s="163">
        <f>SUM(C41:E41)</f>
        <v>3255</v>
      </c>
      <c r="C41" s="164">
        <v>3231</v>
      </c>
      <c r="D41" s="167">
        <v>0</v>
      </c>
      <c r="E41" s="165">
        <v>24</v>
      </c>
    </row>
    <row r="42" spans="1:5" ht="18" hidden="1" customHeight="1" outlineLevel="2">
      <c r="A42" s="148" t="s">
        <v>75</v>
      </c>
      <c r="B42" s="163">
        <v>1696</v>
      </c>
      <c r="C42" s="164">
        <v>1644</v>
      </c>
      <c r="D42" s="167">
        <v>0</v>
      </c>
      <c r="E42" s="165">
        <v>52</v>
      </c>
    </row>
    <row r="43" spans="1:5" ht="18" hidden="1" customHeight="1" outlineLevel="2">
      <c r="A43" s="148" t="s">
        <v>77</v>
      </c>
      <c r="B43" s="163">
        <v>1163</v>
      </c>
      <c r="C43" s="164">
        <v>1109</v>
      </c>
      <c r="D43" s="167">
        <v>0</v>
      </c>
      <c r="E43" s="165">
        <v>54</v>
      </c>
    </row>
    <row r="44" spans="1:5" ht="18" customHeight="1" outlineLevel="1" collapsed="1">
      <c r="A44" s="148" t="s">
        <v>82</v>
      </c>
      <c r="B44" s="163">
        <v>2175</v>
      </c>
      <c r="C44" s="164">
        <v>2206</v>
      </c>
      <c r="D44" s="167">
        <v>2</v>
      </c>
      <c r="E44" s="217">
        <v>-33</v>
      </c>
    </row>
    <row r="45" spans="1:5" ht="21.75" hidden="1" customHeight="1" outlineLevel="2">
      <c r="A45" s="176" t="s">
        <v>91</v>
      </c>
      <c r="B45" s="223">
        <v>21</v>
      </c>
      <c r="C45" s="87">
        <v>26</v>
      </c>
      <c r="D45" s="88">
        <v>0</v>
      </c>
      <c r="E45" s="224">
        <v>-5</v>
      </c>
    </row>
    <row r="46" spans="1:5" ht="18" customHeight="1" outlineLevel="1" collapsed="1">
      <c r="A46" s="148" t="s">
        <v>83</v>
      </c>
      <c r="B46" s="218">
        <v>-22</v>
      </c>
      <c r="C46" s="219">
        <v>-6</v>
      </c>
      <c r="D46" s="167">
        <v>0</v>
      </c>
      <c r="E46" s="220">
        <v>-16</v>
      </c>
    </row>
    <row r="47" spans="1:5" ht="18" hidden="1" customHeight="1" outlineLevel="2">
      <c r="A47" s="148" t="s">
        <v>87</v>
      </c>
      <c r="B47" s="211">
        <v>82</v>
      </c>
      <c r="C47" s="212">
        <v>95</v>
      </c>
      <c r="D47" s="167">
        <v>-3</v>
      </c>
      <c r="E47" s="221">
        <v>-10</v>
      </c>
    </row>
    <row r="48" spans="1:5" ht="18" hidden="1" customHeight="1" outlineLevel="2">
      <c r="A48" s="148" t="s">
        <v>88</v>
      </c>
      <c r="B48" s="211">
        <v>118</v>
      </c>
      <c r="C48" s="212">
        <v>140</v>
      </c>
      <c r="D48" s="167">
        <v>0</v>
      </c>
      <c r="E48" s="221">
        <v>-22</v>
      </c>
    </row>
    <row r="49" spans="1:5" ht="18" customHeight="1" outlineLevel="1" collapsed="1">
      <c r="A49" s="148" t="s">
        <v>90</v>
      </c>
      <c r="B49" s="211">
        <v>388</v>
      </c>
      <c r="C49" s="212">
        <v>389</v>
      </c>
      <c r="D49" s="167">
        <v>0</v>
      </c>
      <c r="E49" s="221">
        <v>-1</v>
      </c>
    </row>
    <row r="50" spans="1:5" ht="18" customHeight="1" outlineLevel="1">
      <c r="A50" s="176" t="s">
        <v>109</v>
      </c>
      <c r="B50" s="230">
        <v>312</v>
      </c>
      <c r="C50" s="87">
        <v>300</v>
      </c>
      <c r="D50" s="88">
        <v>0</v>
      </c>
      <c r="E50" s="231">
        <v>12</v>
      </c>
    </row>
    <row r="51" spans="1:5" ht="18" hidden="1" customHeight="1" outlineLevel="2">
      <c r="A51" s="76">
        <v>44104</v>
      </c>
      <c r="B51" s="77">
        <f>SUM(C51:E51)</f>
        <v>67415</v>
      </c>
      <c r="C51" s="89">
        <v>62061</v>
      </c>
      <c r="D51" s="168">
        <v>8</v>
      </c>
      <c r="E51" s="90">
        <v>5346</v>
      </c>
    </row>
    <row r="52" spans="1:5" ht="18" hidden="1" customHeight="1" outlineLevel="2">
      <c r="A52" s="148">
        <v>44196</v>
      </c>
      <c r="B52" s="163">
        <v>73610</v>
      </c>
      <c r="C52" s="164">
        <v>68193</v>
      </c>
      <c r="D52" s="167">
        <v>6</v>
      </c>
      <c r="E52" s="165">
        <v>5411</v>
      </c>
    </row>
    <row r="53" spans="1:5" ht="18" hidden="1" customHeight="1" outlineLevel="2">
      <c r="A53" s="148">
        <v>44286</v>
      </c>
      <c r="B53" s="163">
        <v>87321</v>
      </c>
      <c r="C53" s="164">
        <v>80550</v>
      </c>
      <c r="D53" s="167">
        <v>84</v>
      </c>
      <c r="E53" s="165">
        <v>6687</v>
      </c>
    </row>
    <row r="54" spans="1:5" ht="18" hidden="1" customHeight="1" outlineLevel="2">
      <c r="A54" s="148">
        <v>44377</v>
      </c>
      <c r="B54" s="163">
        <v>89763</v>
      </c>
      <c r="C54" s="164">
        <v>82921</v>
      </c>
      <c r="D54" s="167">
        <v>84</v>
      </c>
      <c r="E54" s="165">
        <v>6758</v>
      </c>
    </row>
    <row r="55" spans="1:5" ht="18" hidden="1" customHeight="1" outlineLevel="2">
      <c r="A55" s="148">
        <v>44469</v>
      </c>
      <c r="B55" s="163">
        <v>90798</v>
      </c>
      <c r="C55" s="164">
        <v>83946</v>
      </c>
      <c r="D55" s="167">
        <v>84</v>
      </c>
      <c r="E55" s="165">
        <v>6768</v>
      </c>
    </row>
    <row r="56" spans="1:5" ht="18" customHeight="1" outlineLevel="1" collapsed="1">
      <c r="A56" s="148">
        <v>44561</v>
      </c>
      <c r="B56" s="163">
        <v>92905</v>
      </c>
      <c r="C56" s="164">
        <v>86096</v>
      </c>
      <c r="D56" s="167">
        <v>86</v>
      </c>
      <c r="E56" s="165">
        <v>6723</v>
      </c>
    </row>
    <row r="57" spans="1:5" ht="18" hidden="1" customHeight="1" outlineLevel="2">
      <c r="A57" s="148">
        <v>44834</v>
      </c>
      <c r="B57" s="163">
        <v>93484</v>
      </c>
      <c r="C57" s="164">
        <v>86709</v>
      </c>
      <c r="D57" s="167">
        <v>84</v>
      </c>
      <c r="E57" s="165">
        <v>6691</v>
      </c>
    </row>
    <row r="58" spans="1:5" ht="18" customHeight="1" outlineLevel="1" collapsed="1">
      <c r="A58" s="148">
        <v>44926</v>
      </c>
      <c r="B58" s="163">
        <v>93458</v>
      </c>
      <c r="C58" s="164">
        <v>86698</v>
      </c>
      <c r="D58" s="167">
        <v>84</v>
      </c>
      <c r="E58" s="165">
        <v>6676</v>
      </c>
    </row>
    <row r="59" spans="1:5" ht="18" hidden="1" customHeight="1" outlineLevel="2">
      <c r="A59" s="148">
        <v>45016</v>
      </c>
      <c r="B59" s="163">
        <v>93533</v>
      </c>
      <c r="C59" s="164">
        <v>86786</v>
      </c>
      <c r="D59" s="167">
        <v>84</v>
      </c>
      <c r="E59" s="165">
        <v>6663</v>
      </c>
    </row>
    <row r="60" spans="1:5" ht="18" hidden="1" customHeight="1" outlineLevel="2">
      <c r="A60" s="148">
        <v>45107</v>
      </c>
      <c r="B60" s="163">
        <v>93657</v>
      </c>
      <c r="C60" s="164">
        <v>86929</v>
      </c>
      <c r="D60" s="167">
        <v>84</v>
      </c>
      <c r="E60" s="165">
        <v>6644</v>
      </c>
    </row>
    <row r="61" spans="1:5" ht="18" customHeight="1" outlineLevel="1" collapsed="1">
      <c r="A61" s="148">
        <v>45199</v>
      </c>
      <c r="B61" s="163">
        <v>94043</v>
      </c>
      <c r="C61" s="164">
        <v>87316</v>
      </c>
      <c r="D61" s="167">
        <v>84</v>
      </c>
      <c r="E61" s="165">
        <v>6643</v>
      </c>
    </row>
    <row r="62" spans="1:5" ht="18" customHeight="1" outlineLevel="1" thickBot="1">
      <c r="A62" s="103" t="s">
        <v>110</v>
      </c>
      <c r="B62" s="232">
        <v>93876</v>
      </c>
      <c r="C62" s="233">
        <v>87215</v>
      </c>
      <c r="D62" s="88">
        <v>84</v>
      </c>
      <c r="E62" s="234">
        <v>6577</v>
      </c>
    </row>
    <row r="63" spans="1:5" ht="43.5" customHeight="1" outlineLevel="1">
      <c r="A63" s="321" t="s">
        <v>112</v>
      </c>
      <c r="B63" s="321"/>
      <c r="C63" s="321"/>
      <c r="D63" s="321"/>
      <c r="E63" s="321"/>
    </row>
    <row r="64" spans="1:5" s="334" customFormat="1" outlineLevel="1"/>
    <row r="65" spans="1:4" s="332" customFormat="1" ht="27" customHeight="1" thickBot="1">
      <c r="A65" s="332" t="s">
        <v>51</v>
      </c>
    </row>
    <row r="66" spans="1:4" ht="56.25" customHeight="1" outlineLevel="1" thickBot="1">
      <c r="A66" s="66" t="s">
        <v>39</v>
      </c>
      <c r="B66" s="66" t="s">
        <v>42</v>
      </c>
      <c r="C66" s="59" t="s">
        <v>43</v>
      </c>
      <c r="D66" s="62" t="s">
        <v>44</v>
      </c>
    </row>
    <row r="67" spans="1:4" ht="18" hidden="1" customHeight="1" outlineLevel="2">
      <c r="A67" s="67" t="s">
        <v>41</v>
      </c>
      <c r="B67" s="85" t="s">
        <v>70</v>
      </c>
      <c r="C67" s="81" t="s">
        <v>70</v>
      </c>
      <c r="D67" s="82">
        <v>2989</v>
      </c>
    </row>
    <row r="68" spans="1:4" ht="18" hidden="1" customHeight="1" outlineLevel="2">
      <c r="A68" s="148" t="s">
        <v>50</v>
      </c>
      <c r="B68" s="149" t="s">
        <v>70</v>
      </c>
      <c r="C68" s="150" t="s">
        <v>70</v>
      </c>
      <c r="D68" s="151">
        <v>3098</v>
      </c>
    </row>
    <row r="69" spans="1:4" ht="18" hidden="1" customHeight="1" outlineLevel="2">
      <c r="A69" s="148" t="s">
        <v>67</v>
      </c>
      <c r="B69" s="149" t="s">
        <v>70</v>
      </c>
      <c r="C69" s="150" t="s">
        <v>70</v>
      </c>
      <c r="D69" s="151">
        <v>2993</v>
      </c>
    </row>
    <row r="70" spans="1:4" ht="18" hidden="1" customHeight="1" outlineLevel="2">
      <c r="A70" s="148" t="s">
        <v>75</v>
      </c>
      <c r="B70" s="149" t="s">
        <v>70</v>
      </c>
      <c r="C70" s="150" t="s">
        <v>70</v>
      </c>
      <c r="D70" s="151">
        <v>1689</v>
      </c>
    </row>
    <row r="71" spans="1:4" ht="18" hidden="1" customHeight="1" outlineLevel="2" collapsed="1">
      <c r="A71" s="148" t="s">
        <v>77</v>
      </c>
      <c r="B71" s="149" t="s">
        <v>70</v>
      </c>
      <c r="C71" s="150" t="s">
        <v>70</v>
      </c>
      <c r="D71" s="151">
        <v>310</v>
      </c>
    </row>
    <row r="72" spans="1:4" ht="18" customHeight="1" outlineLevel="1" collapsed="1">
      <c r="A72" s="148" t="s">
        <v>82</v>
      </c>
      <c r="B72" s="149" t="s">
        <v>70</v>
      </c>
      <c r="C72" s="150" t="s">
        <v>70</v>
      </c>
      <c r="D72" s="151">
        <v>2725</v>
      </c>
    </row>
    <row r="73" spans="1:4" ht="18" hidden="1" customHeight="1" outlineLevel="2">
      <c r="A73" s="148" t="s">
        <v>91</v>
      </c>
      <c r="B73" s="149" t="s">
        <v>70</v>
      </c>
      <c r="C73" s="150" t="s">
        <v>70</v>
      </c>
      <c r="D73" s="151">
        <v>91</v>
      </c>
    </row>
    <row r="74" spans="1:4" ht="18" customHeight="1" outlineLevel="1" collapsed="1">
      <c r="A74" s="148" t="s">
        <v>83</v>
      </c>
      <c r="B74" s="149" t="s">
        <v>70</v>
      </c>
      <c r="C74" s="150" t="s">
        <v>70</v>
      </c>
      <c r="D74" s="151">
        <v>127</v>
      </c>
    </row>
    <row r="75" spans="1:4" ht="18" hidden="1" customHeight="1" outlineLevel="2">
      <c r="A75" s="148" t="s">
        <v>87</v>
      </c>
      <c r="B75" s="149" t="s">
        <v>70</v>
      </c>
      <c r="C75" s="150" t="s">
        <v>70</v>
      </c>
      <c r="D75" s="151">
        <v>210</v>
      </c>
    </row>
    <row r="76" spans="1:4" ht="18" hidden="1" customHeight="1" outlineLevel="2" collapsed="1">
      <c r="A76" s="148" t="s">
        <v>88</v>
      </c>
      <c r="B76" s="149" t="s">
        <v>70</v>
      </c>
      <c r="C76" s="150" t="s">
        <v>70</v>
      </c>
      <c r="D76" s="151">
        <v>296</v>
      </c>
    </row>
    <row r="77" spans="1:4" ht="18" customHeight="1" outlineLevel="1" collapsed="1">
      <c r="A77" s="148" t="s">
        <v>90</v>
      </c>
      <c r="B77" s="149" t="s">
        <v>70</v>
      </c>
      <c r="C77" s="150" t="s">
        <v>70</v>
      </c>
      <c r="D77" s="151">
        <v>481</v>
      </c>
    </row>
    <row r="78" spans="1:4" ht="18" customHeight="1" outlineLevel="1">
      <c r="A78" s="176" t="s">
        <v>109</v>
      </c>
      <c r="B78" s="235" t="s">
        <v>70</v>
      </c>
      <c r="C78" s="236" t="s">
        <v>70</v>
      </c>
      <c r="D78" s="237">
        <v>397</v>
      </c>
    </row>
    <row r="79" spans="1:4" ht="18" hidden="1" customHeight="1" outlineLevel="2">
      <c r="A79" s="169">
        <v>44104</v>
      </c>
      <c r="B79" s="170">
        <f>SUM(C79:D79)</f>
        <v>61740</v>
      </c>
      <c r="C79" s="171">
        <v>715</v>
      </c>
      <c r="D79" s="172">
        <v>61025</v>
      </c>
    </row>
    <row r="80" spans="1:4" ht="18" hidden="1" customHeight="1" outlineLevel="2">
      <c r="A80" s="148">
        <v>44196</v>
      </c>
      <c r="B80" s="163">
        <v>67809</v>
      </c>
      <c r="C80" s="173">
        <v>751</v>
      </c>
      <c r="D80" s="174">
        <v>67058</v>
      </c>
    </row>
    <row r="81" spans="1:12" ht="18" hidden="1" customHeight="1" outlineLevel="2">
      <c r="A81" s="148">
        <v>44286</v>
      </c>
      <c r="B81" s="163">
        <v>81417</v>
      </c>
      <c r="C81" s="173">
        <v>2059</v>
      </c>
      <c r="D81" s="174">
        <v>79358</v>
      </c>
    </row>
    <row r="82" spans="1:12" ht="18" hidden="1" customHeight="1" outlineLevel="2">
      <c r="A82" s="148">
        <v>44377</v>
      </c>
      <c r="B82" s="163">
        <v>83709</v>
      </c>
      <c r="C82" s="173">
        <v>2098</v>
      </c>
      <c r="D82" s="174">
        <v>81611</v>
      </c>
    </row>
    <row r="83" spans="1:12" ht="18" hidden="1" customHeight="1" outlineLevel="2">
      <c r="A83" s="148">
        <v>44469</v>
      </c>
      <c r="B83" s="163">
        <v>83461</v>
      </c>
      <c r="C83" s="173">
        <v>2038</v>
      </c>
      <c r="D83" s="174">
        <v>81423</v>
      </c>
    </row>
    <row r="84" spans="1:12" ht="18" customHeight="1" outlineLevel="1" collapsed="1">
      <c r="A84" s="148">
        <v>44561</v>
      </c>
      <c r="B84" s="163">
        <v>85510</v>
      </c>
      <c r="C84" s="173">
        <v>2025</v>
      </c>
      <c r="D84" s="174">
        <v>83485</v>
      </c>
    </row>
    <row r="85" spans="1:12" ht="18" hidden="1" customHeight="1" outlineLevel="2">
      <c r="A85" s="148">
        <v>44834</v>
      </c>
      <c r="B85" s="163">
        <v>86076</v>
      </c>
      <c r="C85" s="173">
        <v>2015</v>
      </c>
      <c r="D85" s="174">
        <v>84061</v>
      </c>
    </row>
    <row r="86" spans="1:12" ht="18" customHeight="1" outlineLevel="1" collapsed="1">
      <c r="A86" s="148">
        <v>44926</v>
      </c>
      <c r="B86" s="163">
        <v>86118</v>
      </c>
      <c r="C86" s="173">
        <v>1997</v>
      </c>
      <c r="D86" s="174">
        <v>84121</v>
      </c>
    </row>
    <row r="87" spans="1:12" ht="18" customHeight="1" outlineLevel="2">
      <c r="A87" s="148">
        <v>45016</v>
      </c>
      <c r="B87" s="163">
        <v>86197</v>
      </c>
      <c r="C87" s="173">
        <v>1999</v>
      </c>
      <c r="D87" s="174">
        <v>84198</v>
      </c>
    </row>
    <row r="88" spans="1:12" ht="18" customHeight="1" outlineLevel="2">
      <c r="A88" s="148">
        <v>45107</v>
      </c>
      <c r="B88" s="163">
        <v>86271</v>
      </c>
      <c r="C88" s="173">
        <v>1989</v>
      </c>
      <c r="D88" s="174">
        <v>84282</v>
      </c>
    </row>
    <row r="89" spans="1:12" ht="18" customHeight="1" outlineLevel="1">
      <c r="A89" s="148">
        <v>45199</v>
      </c>
      <c r="B89" s="163">
        <v>86611</v>
      </c>
      <c r="C89" s="173">
        <v>1968</v>
      </c>
      <c r="D89" s="174">
        <v>84643</v>
      </c>
    </row>
    <row r="90" spans="1:12" ht="18" customHeight="1" outlineLevel="1" thickBot="1">
      <c r="A90" s="103" t="s">
        <v>110</v>
      </c>
      <c r="B90" s="232">
        <v>86427</v>
      </c>
      <c r="C90" s="238">
        <v>1917</v>
      </c>
      <c r="D90" s="239">
        <v>84510</v>
      </c>
      <c r="K90" s="197"/>
      <c r="L90" s="198"/>
    </row>
    <row r="91" spans="1:12" ht="48.75" customHeight="1" outlineLevel="1">
      <c r="A91" s="321" t="s">
        <v>113</v>
      </c>
      <c r="B91" s="321"/>
      <c r="C91" s="321"/>
      <c r="D91" s="321"/>
    </row>
    <row r="92" spans="1:12" s="325" customFormat="1" ht="12.75" customHeight="1" outlineLevel="1"/>
    <row r="93" spans="1:12" s="323" customFormat="1" ht="27" customHeight="1" thickBot="1">
      <c r="A93" s="323" t="s">
        <v>52</v>
      </c>
    </row>
    <row r="94" spans="1:12" ht="61.5" customHeight="1" outlineLevel="1" thickBot="1">
      <c r="A94" s="57" t="s">
        <v>45</v>
      </c>
      <c r="B94" s="71" t="s">
        <v>76</v>
      </c>
      <c r="C94" s="74" t="s">
        <v>29</v>
      </c>
      <c r="D94" s="75" t="s">
        <v>30</v>
      </c>
      <c r="E94" s="58" t="s">
        <v>31</v>
      </c>
      <c r="F94" s="59" t="s">
        <v>32</v>
      </c>
      <c r="G94" s="59" t="s">
        <v>33</v>
      </c>
      <c r="H94" s="60" t="s">
        <v>34</v>
      </c>
      <c r="I94" s="61" t="s">
        <v>35</v>
      </c>
      <c r="J94" s="59" t="s">
        <v>36</v>
      </c>
      <c r="K94" s="59" t="s">
        <v>37</v>
      </c>
      <c r="L94" s="62" t="s">
        <v>38</v>
      </c>
    </row>
    <row r="95" spans="1:12" ht="18" hidden="1" customHeight="1" outlineLevel="2">
      <c r="A95" s="73" t="s">
        <v>41</v>
      </c>
      <c r="B95" s="128">
        <f>SUM(C95:D95)</f>
        <v>91.384059030000003</v>
      </c>
      <c r="C95" s="141">
        <f>SUM(E95:H95)</f>
        <v>42.272307600000005</v>
      </c>
      <c r="D95" s="142">
        <f>SUM(I95:L95)</f>
        <v>49.111751430000005</v>
      </c>
      <c r="E95" s="129">
        <v>1.79297671</v>
      </c>
      <c r="F95" s="130">
        <v>31.336135780000003</v>
      </c>
      <c r="G95" s="130">
        <v>8.2319490900000005</v>
      </c>
      <c r="H95" s="137">
        <v>0.91124601999999988</v>
      </c>
      <c r="I95" s="138">
        <v>2.1734611400000001</v>
      </c>
      <c r="J95" s="130">
        <v>38.326615880000006</v>
      </c>
      <c r="K95" s="130">
        <v>6.6433100899999999</v>
      </c>
      <c r="L95" s="131">
        <v>1.9683643200000001</v>
      </c>
    </row>
    <row r="96" spans="1:12" ht="18" hidden="1" customHeight="1" outlineLevel="2">
      <c r="A96" s="93" t="s">
        <v>50</v>
      </c>
      <c r="B96" s="120">
        <f t="shared" ref="B96" si="0">SUM(C96:D96)</f>
        <v>122.74614704</v>
      </c>
      <c r="C96" s="143">
        <f t="shared" ref="C96" si="1">SUM(E96:H96)</f>
        <v>54.557447719999999</v>
      </c>
      <c r="D96" s="144">
        <f t="shared" ref="D96" si="2">SUM(I96:L96)</f>
        <v>68.188699319999998</v>
      </c>
      <c r="E96" s="132">
        <v>2.1926178799999998</v>
      </c>
      <c r="F96" s="133">
        <v>40.464185659999998</v>
      </c>
      <c r="G96" s="133">
        <v>10.6423915</v>
      </c>
      <c r="H96" s="139">
        <v>1.2582526800000002</v>
      </c>
      <c r="I96" s="140">
        <v>2.6358069799999999</v>
      </c>
      <c r="J96" s="133">
        <v>53.362579479999994</v>
      </c>
      <c r="K96" s="133">
        <v>9.3481533100000007</v>
      </c>
      <c r="L96" s="134">
        <v>2.8421595499999999</v>
      </c>
    </row>
    <row r="97" spans="1:13" ht="18" hidden="1" customHeight="1" outlineLevel="2">
      <c r="A97" s="93" t="s">
        <v>67</v>
      </c>
      <c r="B97" s="120">
        <f t="shared" ref="B97" si="3">SUM(C97:D97)</f>
        <v>48.168103609999996</v>
      </c>
      <c r="C97" s="143">
        <f t="shared" ref="C97" si="4">SUM(E97:H97)</f>
        <v>20.629035319999996</v>
      </c>
      <c r="D97" s="144">
        <f t="shared" ref="D97" si="5">SUM(I97:L97)</f>
        <v>27.539068289999999</v>
      </c>
      <c r="E97" s="132">
        <v>0.55063768000000002</v>
      </c>
      <c r="F97" s="133">
        <v>14.007345739999998</v>
      </c>
      <c r="G97" s="133">
        <v>5.3987175799999996</v>
      </c>
      <c r="H97" s="139">
        <v>0.67233432000000004</v>
      </c>
      <c r="I97" s="140">
        <v>0.72465609000000009</v>
      </c>
      <c r="J97" s="133">
        <v>22.121923809999998</v>
      </c>
      <c r="K97" s="133">
        <v>3.6937208500000001</v>
      </c>
      <c r="L97" s="134">
        <v>0.99876754000000012</v>
      </c>
    </row>
    <row r="98" spans="1:13" ht="18" hidden="1" customHeight="1" outlineLevel="2">
      <c r="A98" s="93" t="s">
        <v>75</v>
      </c>
      <c r="B98" s="120">
        <v>75.543347799999992</v>
      </c>
      <c r="C98" s="143">
        <v>31.616946849999998</v>
      </c>
      <c r="D98" s="144">
        <v>43.926400950000001</v>
      </c>
      <c r="E98" s="132">
        <v>0.73904122999999999</v>
      </c>
      <c r="F98" s="133">
        <v>21.986675709999997</v>
      </c>
      <c r="G98" s="133">
        <v>7.4999279899999989</v>
      </c>
      <c r="H98" s="139">
        <v>1.3913019199999999</v>
      </c>
      <c r="I98" s="140">
        <v>1.0500311500000001</v>
      </c>
      <c r="J98" s="133">
        <v>34.822737219999993</v>
      </c>
      <c r="K98" s="133">
        <v>6.1702201899999993</v>
      </c>
      <c r="L98" s="134">
        <v>1.8834123900000002</v>
      </c>
    </row>
    <row r="99" spans="1:13" ht="18" hidden="1" customHeight="1" outlineLevel="2">
      <c r="A99" s="93" t="s">
        <v>77</v>
      </c>
      <c r="B99" s="120">
        <v>101.17895799999999</v>
      </c>
      <c r="C99" s="143">
        <v>41.93637871</v>
      </c>
      <c r="D99" s="144">
        <v>59.242579289999995</v>
      </c>
      <c r="E99" s="132">
        <v>0.81057839999999992</v>
      </c>
      <c r="F99" s="133">
        <v>28.51836729</v>
      </c>
      <c r="G99" s="133">
        <v>8.5122970200000001</v>
      </c>
      <c r="H99" s="139">
        <v>4.0951359999999992</v>
      </c>
      <c r="I99" s="140">
        <v>1.1665742100000001</v>
      </c>
      <c r="J99" s="133">
        <v>46.367900399999996</v>
      </c>
      <c r="K99" s="133">
        <v>9.2151205400000009</v>
      </c>
      <c r="L99" s="134">
        <v>2.4929841400000003</v>
      </c>
    </row>
    <row r="100" spans="1:13" ht="18" customHeight="1" outlineLevel="1" collapsed="1">
      <c r="A100" s="93" t="s">
        <v>82</v>
      </c>
      <c r="B100" s="120">
        <v>134.27626731000004</v>
      </c>
      <c r="C100" s="143">
        <v>55.380193730000016</v>
      </c>
      <c r="D100" s="144">
        <v>78.896073580000007</v>
      </c>
      <c r="E100" s="132">
        <v>1.0466004</v>
      </c>
      <c r="F100" s="133">
        <v>37.754061080000007</v>
      </c>
      <c r="G100" s="133">
        <v>11.283092180000001</v>
      </c>
      <c r="H100" s="139">
        <v>5.2964400700000001</v>
      </c>
      <c r="I100" s="140">
        <v>1.4676798299999998</v>
      </c>
      <c r="J100" s="133">
        <v>61.991376600000002</v>
      </c>
      <c r="K100" s="133">
        <v>11.827170260000001</v>
      </c>
      <c r="L100" s="134">
        <v>3.60984689</v>
      </c>
    </row>
    <row r="101" spans="1:13" ht="18" hidden="1" customHeight="1" outlineLevel="2">
      <c r="A101" s="93" t="s">
        <v>91</v>
      </c>
      <c r="B101" s="120">
        <f>SUM(C101:D101)</f>
        <v>74.167336060000011</v>
      </c>
      <c r="C101" s="143">
        <f>SUM(E101:H101)</f>
        <v>30.875764250000003</v>
      </c>
      <c r="D101" s="144">
        <f>SUM(I101:L101)</f>
        <v>43.291571810000008</v>
      </c>
      <c r="E101" s="132">
        <v>0.33822677000000001</v>
      </c>
      <c r="F101" s="133">
        <v>24.180339850000003</v>
      </c>
      <c r="G101" s="133">
        <v>4.7838266699999998</v>
      </c>
      <c r="H101" s="139">
        <v>1.5733709600000001</v>
      </c>
      <c r="I101" s="140">
        <v>0.4810107099999999</v>
      </c>
      <c r="J101" s="133">
        <v>34.992253640000008</v>
      </c>
      <c r="K101" s="133">
        <v>5.5736273700000005</v>
      </c>
      <c r="L101" s="134">
        <v>2.2446800899999997</v>
      </c>
    </row>
    <row r="102" spans="1:13" ht="18" customHeight="1" outlineLevel="1" collapsed="1">
      <c r="A102" s="93" t="s">
        <v>83</v>
      </c>
      <c r="B102" s="120">
        <v>93.409556919999986</v>
      </c>
      <c r="C102" s="143">
        <v>38.19413818999999</v>
      </c>
      <c r="D102" s="144">
        <v>55.215418729999996</v>
      </c>
      <c r="E102" s="132">
        <v>0.36760233000000003</v>
      </c>
      <c r="F102" s="133">
        <v>28.872654879999995</v>
      </c>
      <c r="G102" s="133">
        <v>6.8747005899999989</v>
      </c>
      <c r="H102" s="139">
        <v>2.0791803900000003</v>
      </c>
      <c r="I102" s="140">
        <v>0.48262314999999995</v>
      </c>
      <c r="J102" s="133">
        <v>44.670900349999997</v>
      </c>
      <c r="K102" s="133">
        <v>7.516381560000001</v>
      </c>
      <c r="L102" s="134">
        <v>2.5455136700000001</v>
      </c>
    </row>
    <row r="103" spans="1:13" ht="18" hidden="1" customHeight="1" outlineLevel="2">
      <c r="A103" s="93" t="s">
        <v>87</v>
      </c>
      <c r="B103" s="120">
        <v>30.116069959999997</v>
      </c>
      <c r="C103" s="143">
        <v>10.75837915</v>
      </c>
      <c r="D103" s="144">
        <v>19.357690809999998</v>
      </c>
      <c r="E103" s="132">
        <v>0.15600239000000002</v>
      </c>
      <c r="F103" s="133">
        <v>7.4617740999999986</v>
      </c>
      <c r="G103" s="133">
        <v>2.1886656300000005</v>
      </c>
      <c r="H103" s="139">
        <v>0.95193703000000018</v>
      </c>
      <c r="I103" s="140">
        <v>0.19768797999999999</v>
      </c>
      <c r="J103" s="133">
        <v>14.9751896</v>
      </c>
      <c r="K103" s="133">
        <v>3.1260050099999996</v>
      </c>
      <c r="L103" s="134">
        <v>1.0588082199999997</v>
      </c>
    </row>
    <row r="104" spans="1:13" ht="18" hidden="1" customHeight="1" outlineLevel="2" collapsed="1">
      <c r="A104" s="93" t="s">
        <v>88</v>
      </c>
      <c r="B104" s="120">
        <v>54.505608260000002</v>
      </c>
      <c r="C104" s="143">
        <v>20.18299549</v>
      </c>
      <c r="D104" s="144">
        <v>34.322612769999999</v>
      </c>
      <c r="E104" s="132">
        <v>0.27134809000000004</v>
      </c>
      <c r="F104" s="133">
        <v>14.709590440000001</v>
      </c>
      <c r="G104" s="133">
        <v>3.8604235599999996</v>
      </c>
      <c r="H104" s="139">
        <v>1.3416333999999999</v>
      </c>
      <c r="I104" s="140">
        <v>0.36612027000000008</v>
      </c>
      <c r="J104" s="133">
        <v>26.839129610000001</v>
      </c>
      <c r="K104" s="133">
        <v>5.29443573</v>
      </c>
      <c r="L104" s="134">
        <v>1.8229271599999999</v>
      </c>
    </row>
    <row r="105" spans="1:13" ht="18" customHeight="1" outlineLevel="1" collapsed="1">
      <c r="A105" s="93" t="s">
        <v>90</v>
      </c>
      <c r="B105" s="120">
        <v>81.489913630000004</v>
      </c>
      <c r="C105" s="143">
        <v>28.58174129</v>
      </c>
      <c r="D105" s="144">
        <v>52.90817234</v>
      </c>
      <c r="E105" s="132">
        <v>0.32332573000000003</v>
      </c>
      <c r="F105" s="133">
        <v>21.141552010000002</v>
      </c>
      <c r="G105" s="133">
        <v>5.1089340599999993</v>
      </c>
      <c r="H105" s="139">
        <v>2.0079294899999995</v>
      </c>
      <c r="I105" s="140">
        <v>0.48069870000000003</v>
      </c>
      <c r="J105" s="133">
        <v>41.295429630000001</v>
      </c>
      <c r="K105" s="133">
        <v>8.2996355699999995</v>
      </c>
      <c r="L105" s="134">
        <v>2.83240844</v>
      </c>
    </row>
    <row r="106" spans="1:13" ht="18" customHeight="1" outlineLevel="1" thickBot="1">
      <c r="A106" s="72" t="s">
        <v>109</v>
      </c>
      <c r="B106" s="145">
        <f>SUM(C106:D106)</f>
        <v>46.896866379999992</v>
      </c>
      <c r="C106" s="146">
        <f>SUM(E106:H106)</f>
        <v>17.453757109999998</v>
      </c>
      <c r="D106" s="147">
        <f>SUM(I106:L106)</f>
        <v>29.443109269999997</v>
      </c>
      <c r="E106" s="240">
        <v>0.33551727000000003</v>
      </c>
      <c r="F106" s="241">
        <v>12.921116169999999</v>
      </c>
      <c r="G106" s="241">
        <v>3.2857447199999998</v>
      </c>
      <c r="H106" s="242">
        <v>0.91137895000000002</v>
      </c>
      <c r="I106" s="243">
        <v>0.42363682999999996</v>
      </c>
      <c r="J106" s="241">
        <v>23.860254809999997</v>
      </c>
      <c r="K106" s="241">
        <v>4.2667312999999991</v>
      </c>
      <c r="L106" s="244">
        <v>0.89248632999999999</v>
      </c>
      <c r="M106" s="249"/>
    </row>
    <row r="107" spans="1:13" ht="18.75" customHeight="1" outlineLevel="1">
      <c r="A107" s="322" t="s">
        <v>111</v>
      </c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</row>
    <row r="108" spans="1:13" outlineLevel="1">
      <c r="A108" s="198"/>
    </row>
    <row r="109" spans="1:13" outlineLevel="1">
      <c r="A109" s="198"/>
    </row>
    <row r="110" spans="1:13" outlineLevel="1">
      <c r="A110" s="213"/>
      <c r="B110" s="136"/>
      <c r="C110" s="136"/>
      <c r="D110" s="136"/>
      <c r="E110" s="136"/>
      <c r="F110" s="136"/>
      <c r="G110" s="136"/>
      <c r="H110" s="136"/>
    </row>
    <row r="111" spans="1:13" outlineLevel="1"/>
    <row r="112" spans="1:13" outlineLevel="1"/>
    <row r="113" spans="1:5" outlineLevel="1"/>
    <row r="114" spans="1:5" outlineLevel="1"/>
    <row r="115" spans="1:5" outlineLevel="1"/>
    <row r="116" spans="1:5" outlineLevel="1"/>
    <row r="117" spans="1:5" outlineLevel="1"/>
    <row r="118" spans="1:5" outlineLevel="1"/>
    <row r="119" spans="1:5" outlineLevel="1"/>
    <row r="120" spans="1:5" outlineLevel="1"/>
    <row r="121" spans="1:5" outlineLevel="1"/>
    <row r="122" spans="1:5" outlineLevel="1"/>
    <row r="123" spans="1:5" outlineLevel="1"/>
    <row r="124" spans="1:5" outlineLevel="1"/>
    <row r="125" spans="1:5" outlineLevel="1">
      <c r="C125" s="83"/>
    </row>
    <row r="126" spans="1:5" ht="13.5" outlineLevel="1" thickBot="1">
      <c r="C126" s="83"/>
    </row>
    <row r="127" spans="1:5" ht="58.5" customHeight="1" outlineLevel="1" thickBot="1">
      <c r="A127" s="57" t="s">
        <v>17</v>
      </c>
      <c r="B127" s="71" t="s">
        <v>59</v>
      </c>
      <c r="C127" s="61" t="s">
        <v>57</v>
      </c>
      <c r="D127" s="61" t="s">
        <v>58</v>
      </c>
      <c r="E127" s="125" t="s">
        <v>60</v>
      </c>
    </row>
    <row r="128" spans="1:5" ht="18" hidden="1" customHeight="1" outlineLevel="2">
      <c r="A128" s="113">
        <v>44196</v>
      </c>
      <c r="B128" s="114">
        <v>1358.5644664500001</v>
      </c>
      <c r="C128" s="115">
        <v>812.58432588000005</v>
      </c>
      <c r="D128" s="115">
        <v>9.4245659999999995E-2</v>
      </c>
      <c r="E128" s="126">
        <v>545.88589490999993</v>
      </c>
    </row>
    <row r="129" spans="1:13" ht="18" hidden="1" customHeight="1" outlineLevel="2">
      <c r="A129" s="121">
        <v>44286</v>
      </c>
      <c r="B129" s="122">
        <v>1435.31311321</v>
      </c>
      <c r="C129" s="123">
        <v>851.17474957000013</v>
      </c>
      <c r="D129" s="123">
        <v>0.26953666000000004</v>
      </c>
      <c r="E129" s="124">
        <v>583.86882697999988</v>
      </c>
    </row>
    <row r="130" spans="1:13" ht="18" hidden="1" customHeight="1" outlineLevel="2">
      <c r="A130" s="121">
        <v>44377</v>
      </c>
      <c r="B130" s="122">
        <v>1484.96023573</v>
      </c>
      <c r="C130" s="123">
        <v>867.31560099000001</v>
      </c>
      <c r="D130" s="123">
        <v>0.27553666000000004</v>
      </c>
      <c r="E130" s="124">
        <v>617.36909808000007</v>
      </c>
    </row>
    <row r="131" spans="1:13" ht="18" hidden="1" customHeight="1" outlineLevel="2">
      <c r="A131" s="121">
        <v>44469</v>
      </c>
      <c r="B131" s="122">
        <v>1529.0423952699998</v>
      </c>
      <c r="C131" s="123">
        <v>878.87227212999983</v>
      </c>
      <c r="D131" s="123">
        <v>0.34136666000000004</v>
      </c>
      <c r="E131" s="124">
        <v>649.82875648000004</v>
      </c>
    </row>
    <row r="132" spans="1:13" ht="18" customHeight="1" outlineLevel="1" collapsed="1">
      <c r="A132" s="121">
        <v>44561</v>
      </c>
      <c r="B132" s="122">
        <v>1578.9821198500003</v>
      </c>
      <c r="C132" s="123">
        <v>893.76309992000029</v>
      </c>
      <c r="D132" s="123">
        <v>0.28753666000000005</v>
      </c>
      <c r="E132" s="124">
        <v>684.93148326999994</v>
      </c>
    </row>
    <row r="133" spans="1:13" ht="18" hidden="1" customHeight="1" outlineLevel="2">
      <c r="A133" s="121">
        <v>44834</v>
      </c>
      <c r="B133" s="122">
        <f>SUM(C133:E133)</f>
        <v>1676.8689347999998</v>
      </c>
      <c r="C133" s="123">
        <v>916.02210634999994</v>
      </c>
      <c r="D133" s="123">
        <v>0.30593666000000003</v>
      </c>
      <c r="E133" s="124">
        <v>760.54089178999993</v>
      </c>
    </row>
    <row r="134" spans="1:13" ht="18" customHeight="1" outlineLevel="1" collapsed="1">
      <c r="A134" s="121">
        <v>44926</v>
      </c>
      <c r="B134" s="122">
        <v>1706.3199409999997</v>
      </c>
      <c r="C134" s="123">
        <v>924.7984468599999</v>
      </c>
      <c r="D134" s="123">
        <v>0.31193666000000003</v>
      </c>
      <c r="E134" s="124">
        <v>781.20955747999994</v>
      </c>
    </row>
    <row r="135" spans="1:13" ht="18" hidden="1" customHeight="1" outlineLevel="2">
      <c r="A135" s="121">
        <v>45016</v>
      </c>
      <c r="B135" s="122">
        <v>1736.2636563699998</v>
      </c>
      <c r="C135" s="123">
        <v>931.40780945999984</v>
      </c>
      <c r="D135" s="123">
        <v>0.31793666000000004</v>
      </c>
      <c r="E135" s="124">
        <v>804.53791024999987</v>
      </c>
    </row>
    <row r="136" spans="1:13" ht="18" hidden="1" customHeight="1" outlineLevel="2">
      <c r="A136" s="121">
        <v>45107</v>
      </c>
      <c r="B136" s="122">
        <v>1773.69234254</v>
      </c>
      <c r="C136" s="123">
        <v>940.70919450999997</v>
      </c>
      <c r="D136" s="123">
        <v>0.32393666000000004</v>
      </c>
      <c r="E136" s="124">
        <v>832.65921136999998</v>
      </c>
    </row>
    <row r="137" spans="1:13" ht="18" customHeight="1" outlineLevel="1" collapsed="1">
      <c r="A137" s="121">
        <v>45199</v>
      </c>
      <c r="B137" s="122">
        <v>1815.1898946800002</v>
      </c>
      <c r="C137" s="123">
        <v>949.22702619000006</v>
      </c>
      <c r="D137" s="123">
        <v>0.32993666000000005</v>
      </c>
      <c r="E137" s="124">
        <v>865.63293183000008</v>
      </c>
    </row>
    <row r="138" spans="1:13" ht="18" customHeight="1" outlineLevel="1" thickBot="1">
      <c r="A138" s="103" t="s">
        <v>110</v>
      </c>
      <c r="B138" s="112">
        <f>SUM(C138:E138)</f>
        <v>1837.3829910200002</v>
      </c>
      <c r="C138" s="245">
        <v>943.29379161000008</v>
      </c>
      <c r="D138" s="245">
        <v>0.33593666000000005</v>
      </c>
      <c r="E138" s="246">
        <v>893.75326274999998</v>
      </c>
      <c r="L138" s="135"/>
      <c r="M138" s="198"/>
    </row>
    <row r="139" spans="1:13" ht="45" customHeight="1" outlineLevel="1">
      <c r="A139" s="321" t="s">
        <v>114</v>
      </c>
      <c r="B139" s="321"/>
      <c r="C139" s="321"/>
      <c r="D139" s="321"/>
      <c r="E139" s="321"/>
      <c r="F139" s="78"/>
      <c r="G139" s="78"/>
      <c r="H139" s="78"/>
      <c r="I139" s="78"/>
      <c r="J139" s="78"/>
      <c r="K139" s="78"/>
      <c r="L139" s="135"/>
      <c r="M139" s="198"/>
    </row>
    <row r="140" spans="1:13" outlineLevel="1">
      <c r="B140" s="83"/>
      <c r="C140" s="198"/>
    </row>
    <row r="141" spans="1:13" outlineLevel="1">
      <c r="B141" s="198"/>
    </row>
    <row r="142" spans="1:13" outlineLevel="1"/>
    <row r="143" spans="1:13" outlineLevel="1"/>
    <row r="144" spans="1:13" outlineLevel="1"/>
    <row r="145" spans="1:13" s="324" customFormat="1" ht="27" customHeight="1" thickBot="1">
      <c r="A145" s="324" t="s">
        <v>53</v>
      </c>
    </row>
    <row r="146" spans="1:13" ht="59.25" customHeight="1" outlineLevel="1" thickBot="1">
      <c r="A146" s="57" t="s">
        <v>45</v>
      </c>
      <c r="B146" s="71" t="s">
        <v>76</v>
      </c>
      <c r="C146" s="61" t="s">
        <v>46</v>
      </c>
      <c r="D146" s="59" t="s">
        <v>47</v>
      </c>
      <c r="E146" s="62" t="s">
        <v>48</v>
      </c>
    </row>
    <row r="147" spans="1:13" ht="17.25" hidden="1" customHeight="1" outlineLevel="2">
      <c r="A147" s="73" t="s">
        <v>41</v>
      </c>
      <c r="B147" s="128">
        <v>34.052609150000002</v>
      </c>
      <c r="C147" s="129">
        <v>6.2995849000000002</v>
      </c>
      <c r="D147" s="130">
        <v>12.74424752</v>
      </c>
      <c r="E147" s="131">
        <v>15.008776730000001</v>
      </c>
    </row>
    <row r="148" spans="1:13" ht="17.25" hidden="1" customHeight="1" outlineLevel="2">
      <c r="A148" s="148" t="s">
        <v>50</v>
      </c>
      <c r="B148" s="122">
        <v>49.286982139999999</v>
      </c>
      <c r="C148" s="152">
        <v>7.6061179499999998</v>
      </c>
      <c r="D148" s="152">
        <v>26.58219772999999</v>
      </c>
      <c r="E148" s="153">
        <v>15.098666459999999</v>
      </c>
    </row>
    <row r="149" spans="1:13" ht="17.25" hidden="1" customHeight="1" outlineLevel="2">
      <c r="A149" s="148" t="s">
        <v>67</v>
      </c>
      <c r="B149" s="122">
        <v>16.95117604</v>
      </c>
      <c r="C149" s="152">
        <v>5.5346813399999979</v>
      </c>
      <c r="D149" s="152">
        <v>10.155549280000001</v>
      </c>
      <c r="E149" s="153">
        <v>1.2609454199999999</v>
      </c>
    </row>
    <row r="150" spans="1:13" ht="17.25" hidden="1" customHeight="1" outlineLevel="2">
      <c r="A150" s="148" t="s">
        <v>75</v>
      </c>
      <c r="B150" s="122">
        <v>32.289297920000003</v>
      </c>
      <c r="C150" s="152">
        <v>9.1577329200000026</v>
      </c>
      <c r="D150" s="152">
        <v>19.864463630000003</v>
      </c>
      <c r="E150" s="153">
        <v>3.2671013700000002</v>
      </c>
    </row>
    <row r="151" spans="1:13" ht="17.25" hidden="1" customHeight="1" outlineLevel="2">
      <c r="A151" s="148" t="s">
        <v>77</v>
      </c>
      <c r="B151" s="122">
        <v>24.302089899999999</v>
      </c>
      <c r="C151" s="152">
        <v>7.9697178499999977</v>
      </c>
      <c r="D151" s="152">
        <v>13.59161353</v>
      </c>
      <c r="E151" s="153">
        <v>2.7407585200000004</v>
      </c>
    </row>
    <row r="152" spans="1:13" ht="17.25" customHeight="1" outlineLevel="1" collapsed="1">
      <c r="A152" s="148" t="s">
        <v>82</v>
      </c>
      <c r="B152" s="122">
        <v>35.997266830000001</v>
      </c>
      <c r="C152" s="152">
        <v>5.5361998300000002</v>
      </c>
      <c r="D152" s="152">
        <v>28.18176557</v>
      </c>
      <c r="E152" s="153">
        <v>2.2793014300000003</v>
      </c>
    </row>
    <row r="153" spans="1:13" ht="17.25" hidden="1" customHeight="1" outlineLevel="2">
      <c r="A153" s="148" t="s">
        <v>91</v>
      </c>
      <c r="B153" s="122">
        <f>SUM(C153:E153)</f>
        <v>46.375554390000005</v>
      </c>
      <c r="C153" s="152">
        <v>15.710355070000002</v>
      </c>
      <c r="D153" s="152">
        <v>17.092275369999999</v>
      </c>
      <c r="E153" s="153">
        <v>13.572923950000002</v>
      </c>
      <c r="L153" s="198"/>
    </row>
    <row r="154" spans="1:13" ht="17.25" customHeight="1" outlineLevel="1" collapsed="1">
      <c r="A154" s="148" t="s">
        <v>83</v>
      </c>
      <c r="B154" s="122">
        <v>56.489724789999997</v>
      </c>
      <c r="C154" s="152">
        <v>21.349300839999994</v>
      </c>
      <c r="D154" s="152">
        <v>20.521105819999999</v>
      </c>
      <c r="E154" s="153">
        <v>14.619318130000002</v>
      </c>
      <c r="L154" s="198"/>
    </row>
    <row r="155" spans="1:13" ht="17.25" customHeight="1" outlineLevel="2">
      <c r="A155" s="148" t="s">
        <v>87</v>
      </c>
      <c r="B155" s="122">
        <v>17.694670629999997</v>
      </c>
      <c r="C155" s="152">
        <v>7.5207614399999994</v>
      </c>
      <c r="D155" s="152">
        <v>9.2155005699999997</v>
      </c>
      <c r="E155" s="153">
        <v>0.95840862000000004</v>
      </c>
      <c r="L155" s="198"/>
    </row>
    <row r="156" spans="1:13" ht="17.25" customHeight="1" outlineLevel="2" collapsed="1">
      <c r="A156" s="148" t="s">
        <v>88</v>
      </c>
      <c r="B156" s="122">
        <v>28.213705330000003</v>
      </c>
      <c r="C156" s="152">
        <v>12.721020490000001</v>
      </c>
      <c r="D156" s="152">
        <v>13.004507890000003</v>
      </c>
      <c r="E156" s="153">
        <v>2.4881769500000002</v>
      </c>
      <c r="L156" s="198"/>
    </row>
    <row r="157" spans="1:13" ht="17.25" customHeight="1" outlineLevel="1">
      <c r="A157" s="148" t="s">
        <v>90</v>
      </c>
      <c r="B157" s="122">
        <v>30.589777730000002</v>
      </c>
      <c r="C157" s="152">
        <v>10.762908379999999</v>
      </c>
      <c r="D157" s="152">
        <v>13.548116949999999</v>
      </c>
      <c r="E157" s="153">
        <v>6.2787524000000001</v>
      </c>
      <c r="L157" s="198"/>
    </row>
    <row r="158" spans="1:13" ht="17.25" customHeight="1" outlineLevel="1" thickBot="1">
      <c r="A158" s="72" t="s">
        <v>109</v>
      </c>
      <c r="B158" s="127">
        <f>SUM(C158:E158)</f>
        <v>22.837647189999998</v>
      </c>
      <c r="C158" s="240">
        <v>9.4938751400000001</v>
      </c>
      <c r="D158" s="241">
        <v>11.123807010000002</v>
      </c>
      <c r="E158" s="244">
        <v>2.2199650399999999</v>
      </c>
      <c r="L158" s="135"/>
      <c r="M158" s="198"/>
    </row>
    <row r="159" spans="1:13" ht="29.25" customHeight="1" outlineLevel="1">
      <c r="A159" s="321" t="s">
        <v>115</v>
      </c>
      <c r="B159" s="321"/>
      <c r="C159" s="321"/>
      <c r="D159" s="321"/>
      <c r="E159" s="321"/>
      <c r="L159" s="135"/>
      <c r="M159" s="198"/>
    </row>
    <row r="160" spans="1:13" outlineLevel="1">
      <c r="B160" s="198"/>
      <c r="C160" s="135"/>
      <c r="D160" s="135"/>
      <c r="E160" s="135"/>
    </row>
    <row r="161" spans="1:14" outlineLevel="1">
      <c r="B161" s="249"/>
    </row>
    <row r="162" spans="1:14" outlineLevel="1">
      <c r="B162" s="198"/>
    </row>
    <row r="163" spans="1:14" outlineLevel="1"/>
    <row r="164" spans="1:14" outlineLevel="1">
      <c r="B164" s="135"/>
    </row>
    <row r="165" spans="1:14" outlineLevel="1">
      <c r="B165" s="198"/>
    </row>
    <row r="166" spans="1:14" ht="13.5" outlineLevel="1" thickBot="1"/>
    <row r="167" spans="1:14" ht="58.5" customHeight="1" outlineLevel="1" thickBot="1">
      <c r="A167" s="57" t="s">
        <v>17</v>
      </c>
      <c r="B167" s="71" t="s">
        <v>61</v>
      </c>
      <c r="C167" s="61" t="s">
        <v>46</v>
      </c>
      <c r="D167" s="59" t="s">
        <v>47</v>
      </c>
      <c r="E167" s="62" t="s">
        <v>48</v>
      </c>
    </row>
    <row r="168" spans="1:14" ht="18" hidden="1" customHeight="1" outlineLevel="2">
      <c r="A168" s="113">
        <v>44196</v>
      </c>
      <c r="B168" s="114">
        <v>485.06214112999999</v>
      </c>
      <c r="C168" s="115">
        <v>74.726024010000003</v>
      </c>
      <c r="D168" s="115">
        <v>337.55070436</v>
      </c>
      <c r="E168" s="126">
        <v>72.78541276</v>
      </c>
    </row>
    <row r="169" spans="1:14" ht="18" hidden="1" customHeight="1" outlineLevel="2">
      <c r="A169" s="121">
        <v>44286</v>
      </c>
      <c r="B169" s="122">
        <v>513.87548874999993</v>
      </c>
      <c r="C169" s="123">
        <v>80.361509639999994</v>
      </c>
      <c r="D169" s="123">
        <v>358.48446243999996</v>
      </c>
      <c r="E169" s="124">
        <v>75.029516670000007</v>
      </c>
    </row>
    <row r="170" spans="1:14" ht="18" hidden="1" customHeight="1" outlineLevel="2">
      <c r="A170" s="121">
        <v>44377</v>
      </c>
      <c r="B170" s="122">
        <v>537.31776513</v>
      </c>
      <c r="C170" s="123">
        <v>86.190473859999997</v>
      </c>
      <c r="D170" s="123">
        <v>372.49425043999997</v>
      </c>
      <c r="E170" s="124">
        <v>78.633040829999999</v>
      </c>
    </row>
    <row r="171" spans="1:14" ht="18" hidden="1" customHeight="1" outlineLevel="2">
      <c r="A171" s="121">
        <v>44469</v>
      </c>
      <c r="B171" s="122">
        <v>553.04136058999995</v>
      </c>
      <c r="C171" s="123">
        <v>91.162626279999998</v>
      </c>
      <c r="D171" s="123">
        <v>381.35169292999996</v>
      </c>
      <c r="E171" s="124">
        <v>80.527041379999986</v>
      </c>
    </row>
    <row r="172" spans="1:14" ht="18" customHeight="1" outlineLevel="1" collapsed="1">
      <c r="A172" s="121">
        <v>44561</v>
      </c>
      <c r="B172" s="122">
        <v>575.24596227999996</v>
      </c>
      <c r="C172" s="123">
        <v>99.264693539999982</v>
      </c>
      <c r="D172" s="123">
        <v>394.80064450999998</v>
      </c>
      <c r="E172" s="124">
        <v>81.180624230000006</v>
      </c>
    </row>
    <row r="173" spans="1:14" ht="18" hidden="1" customHeight="1" outlineLevel="2">
      <c r="A173" s="121">
        <v>44834</v>
      </c>
      <c r="B173" s="122">
        <f>SUM(C173:E173)</f>
        <v>633.49336416999995</v>
      </c>
      <c r="C173" s="123">
        <v>119.35273222999999</v>
      </c>
      <c r="D173" s="123">
        <v>419.06738482999998</v>
      </c>
      <c r="E173" s="124">
        <v>95.073247109999983</v>
      </c>
      <c r="L173" s="198"/>
      <c r="M173" s="198"/>
      <c r="N173" s="198"/>
    </row>
    <row r="174" spans="1:14" ht="18" customHeight="1" outlineLevel="1" collapsed="1">
      <c r="A174" s="121">
        <v>44926</v>
      </c>
      <c r="B174" s="122">
        <v>650.19815142999994</v>
      </c>
      <c r="C174" s="123">
        <v>127.04755206000003</v>
      </c>
      <c r="D174" s="123">
        <v>426.90719270999995</v>
      </c>
      <c r="E174" s="124">
        <v>96.243406659999991</v>
      </c>
      <c r="L174" s="198"/>
      <c r="M174" s="198"/>
      <c r="N174" s="198"/>
    </row>
    <row r="175" spans="1:14" ht="18" hidden="1" customHeight="1" outlineLevel="2">
      <c r="A175" s="121">
        <v>45016</v>
      </c>
      <c r="B175" s="122">
        <v>667.94693591999999</v>
      </c>
      <c r="C175" s="123">
        <v>134.53680701999997</v>
      </c>
      <c r="D175" s="123">
        <v>436.19091534000006</v>
      </c>
      <c r="E175" s="124">
        <v>97.219213559999986</v>
      </c>
      <c r="L175" s="198"/>
      <c r="M175" s="198"/>
      <c r="N175" s="198"/>
    </row>
    <row r="176" spans="1:14" ht="18" hidden="1" customHeight="1" outlineLevel="2">
      <c r="A176" s="121">
        <v>45107</v>
      </c>
      <c r="B176" s="122">
        <v>686.72451295999997</v>
      </c>
      <c r="C176" s="123">
        <v>142.22139732999997</v>
      </c>
      <c r="D176" s="123">
        <v>445.04662714000006</v>
      </c>
      <c r="E176" s="124">
        <v>99.456488489999998</v>
      </c>
      <c r="L176" s="198"/>
      <c r="M176" s="198"/>
      <c r="N176" s="198"/>
    </row>
    <row r="177" spans="1:14" ht="18" customHeight="1" outlineLevel="1" collapsed="1">
      <c r="A177" s="121">
        <v>45199</v>
      </c>
      <c r="B177" s="122">
        <v>708.77435780999986</v>
      </c>
      <c r="C177" s="123">
        <v>150.66445367</v>
      </c>
      <c r="D177" s="123">
        <v>454.2613433599999</v>
      </c>
      <c r="E177" s="124">
        <v>103.84856078</v>
      </c>
      <c r="L177" s="198"/>
      <c r="M177" s="198"/>
      <c r="N177" s="198"/>
    </row>
    <row r="178" spans="1:14" ht="18" customHeight="1" outlineLevel="1" thickBot="1">
      <c r="A178" s="103" t="s">
        <v>110</v>
      </c>
      <c r="B178" s="112">
        <f>SUM(C178:E178)</f>
        <v>717.84816105999971</v>
      </c>
      <c r="C178" s="245">
        <v>158.86442789999998</v>
      </c>
      <c r="D178" s="245">
        <v>453.99707778999976</v>
      </c>
      <c r="E178" s="246">
        <v>104.98665537000001</v>
      </c>
      <c r="L178" s="135"/>
      <c r="M178" s="198"/>
    </row>
    <row r="179" spans="1:14" ht="45.75" customHeight="1" outlineLevel="1">
      <c r="A179" s="321" t="s">
        <v>121</v>
      </c>
      <c r="B179" s="321"/>
      <c r="C179" s="321"/>
      <c r="D179" s="321"/>
      <c r="E179" s="321"/>
      <c r="F179" s="78"/>
      <c r="G179" s="78"/>
      <c r="H179" s="78"/>
      <c r="I179" s="78"/>
      <c r="J179" s="78"/>
      <c r="K179" s="78"/>
      <c r="L179" s="135"/>
      <c r="M179" s="198"/>
    </row>
    <row r="180" spans="1:14" outlineLevel="1">
      <c r="B180" s="198"/>
      <c r="C180" s="83"/>
    </row>
    <row r="181" spans="1:14" outlineLevel="1">
      <c r="B181" s="198"/>
      <c r="C181" s="194"/>
    </row>
    <row r="182" spans="1:14" outlineLevel="1">
      <c r="B182" s="250"/>
    </row>
    <row r="183" spans="1:14" outlineLevel="1"/>
    <row r="184" spans="1:14" outlineLevel="1"/>
    <row r="185" spans="1:14" s="336" customFormat="1" ht="27" customHeight="1" thickBot="1">
      <c r="A185" s="336" t="s">
        <v>68</v>
      </c>
    </row>
    <row r="186" spans="1:14" ht="61.5" customHeight="1" outlineLevel="1" thickBot="1">
      <c r="A186" s="79" t="s">
        <v>17</v>
      </c>
      <c r="B186" s="326" t="s">
        <v>56</v>
      </c>
      <c r="C186" s="327"/>
      <c r="D186" s="337"/>
      <c r="E186" s="326" t="s">
        <v>69</v>
      </c>
      <c r="F186" s="327"/>
      <c r="G186" s="327"/>
      <c r="H186" s="91"/>
      <c r="I186" s="91"/>
      <c r="J186" s="91"/>
    </row>
    <row r="187" spans="1:14" ht="18" hidden="1" customHeight="1" outlineLevel="2">
      <c r="A187" s="80">
        <v>44104</v>
      </c>
      <c r="B187" s="338">
        <v>1766.95</v>
      </c>
      <c r="C187" s="339"/>
      <c r="D187" s="340"/>
      <c r="E187" s="341" t="s">
        <v>62</v>
      </c>
      <c r="F187" s="342"/>
      <c r="G187" s="343"/>
      <c r="H187" s="92"/>
      <c r="I187" s="92"/>
      <c r="J187" s="92"/>
    </row>
    <row r="188" spans="1:14" ht="18" hidden="1" customHeight="1" outlineLevel="2">
      <c r="A188" s="175">
        <v>44196</v>
      </c>
      <c r="B188" s="316">
        <v>1913.74</v>
      </c>
      <c r="C188" s="317"/>
      <c r="D188" s="318"/>
      <c r="E188" s="316">
        <v>1040.32026228</v>
      </c>
      <c r="F188" s="317"/>
      <c r="G188" s="317"/>
      <c r="H188" s="92"/>
      <c r="I188" s="92"/>
      <c r="J188" s="92"/>
    </row>
    <row r="189" spans="1:14" ht="18" hidden="1" customHeight="1" outlineLevel="2">
      <c r="A189" s="175">
        <v>44286</v>
      </c>
      <c r="B189" s="316">
        <v>2000.7540743</v>
      </c>
      <c r="C189" s="317"/>
      <c r="D189" s="318"/>
      <c r="E189" s="316">
        <v>1079.4221667899999</v>
      </c>
      <c r="F189" s="317"/>
      <c r="G189" s="317"/>
      <c r="H189" s="200"/>
      <c r="I189" s="92"/>
      <c r="J189" s="92"/>
    </row>
    <row r="190" spans="1:14" ht="18" hidden="1" customHeight="1" outlineLevel="2">
      <c r="A190" s="175">
        <v>44377</v>
      </c>
      <c r="B190" s="316">
        <v>2060.32907574</v>
      </c>
      <c r="C190" s="317"/>
      <c r="D190" s="318"/>
      <c r="E190" s="316">
        <v>1112.9112242799999</v>
      </c>
      <c r="F190" s="317"/>
      <c r="G190" s="317"/>
      <c r="H190" s="207"/>
      <c r="I190" s="207"/>
      <c r="J190" s="199"/>
      <c r="K190" s="207"/>
      <c r="L190" s="200"/>
    </row>
    <row r="191" spans="1:14" ht="18" hidden="1" customHeight="1" outlineLevel="2" collapsed="1">
      <c r="A191" s="175">
        <v>44469</v>
      </c>
      <c r="B191" s="316">
        <v>2115.0163060300001</v>
      </c>
      <c r="C191" s="317"/>
      <c r="D191" s="318"/>
      <c r="E191" s="316">
        <v>1142.45030686</v>
      </c>
      <c r="F191" s="317"/>
      <c r="G191" s="317"/>
      <c r="J191" s="199"/>
      <c r="L191" s="92"/>
    </row>
    <row r="192" spans="1:14" ht="18" customHeight="1" outlineLevel="1" collapsed="1">
      <c r="A192" s="175">
        <v>44561</v>
      </c>
      <c r="B192" s="316">
        <v>2187.5267414599998</v>
      </c>
      <c r="C192" s="317"/>
      <c r="D192" s="318"/>
      <c r="E192" s="316">
        <v>1183.9801034899999</v>
      </c>
      <c r="F192" s="317"/>
      <c r="G192" s="317"/>
      <c r="H192" s="200"/>
      <c r="I192" s="200"/>
      <c r="J192" s="199"/>
      <c r="L192" s="200"/>
    </row>
    <row r="193" spans="1:15" ht="18" hidden="1" customHeight="1" outlineLevel="2">
      <c r="A193" s="175">
        <v>44834</v>
      </c>
      <c r="B193" s="316">
        <v>2298.8843553199999</v>
      </c>
      <c r="C193" s="317"/>
      <c r="D193" s="318"/>
      <c r="E193" s="316">
        <v>1256.0060773</v>
      </c>
      <c r="F193" s="317"/>
      <c r="G193" s="317"/>
      <c r="H193" s="200"/>
      <c r="I193" s="200"/>
      <c r="J193" s="199"/>
      <c r="L193" s="200"/>
    </row>
    <row r="194" spans="1:15" ht="18" customHeight="1" outlineLevel="1" collapsed="1">
      <c r="A194" s="175">
        <v>44926</v>
      </c>
      <c r="B194" s="316">
        <v>2358.9104324700002</v>
      </c>
      <c r="C194" s="317"/>
      <c r="D194" s="318"/>
      <c r="E194" s="316">
        <v>1303.41498323</v>
      </c>
      <c r="F194" s="317"/>
      <c r="G194" s="317"/>
      <c r="H194" s="200"/>
      <c r="I194" s="200"/>
      <c r="J194" s="199"/>
      <c r="L194" s="207"/>
    </row>
    <row r="195" spans="1:15" ht="18" hidden="1" customHeight="1" outlineLevel="2">
      <c r="A195" s="175">
        <v>45016</v>
      </c>
      <c r="B195" s="316">
        <v>2431.54511783</v>
      </c>
      <c r="C195" s="317"/>
      <c r="D195" s="318"/>
      <c r="E195" s="316">
        <v>1363.68522302</v>
      </c>
      <c r="F195" s="317"/>
      <c r="G195" s="317"/>
      <c r="H195" s="207"/>
      <c r="I195" s="207"/>
      <c r="J195" s="199"/>
      <c r="L195" s="200"/>
    </row>
    <row r="196" spans="1:15" ht="18" hidden="1" customHeight="1" outlineLevel="2" collapsed="1">
      <c r="A196" s="175">
        <v>45107</v>
      </c>
      <c r="B196" s="316">
        <v>2543.5561247300002</v>
      </c>
      <c r="C196" s="317"/>
      <c r="D196" s="318"/>
      <c r="E196" s="316">
        <v>1454.0931539999999</v>
      </c>
      <c r="F196" s="317"/>
      <c r="G196" s="317"/>
      <c r="J196" s="199"/>
      <c r="L196" s="200"/>
    </row>
    <row r="197" spans="1:15" ht="18" customHeight="1" outlineLevel="1" collapsed="1">
      <c r="A197" s="121">
        <v>45199</v>
      </c>
      <c r="B197" s="316">
        <v>2664.5549352100002</v>
      </c>
      <c r="C197" s="317"/>
      <c r="D197" s="318"/>
      <c r="E197" s="316">
        <v>1558.20012514</v>
      </c>
      <c r="F197" s="317"/>
      <c r="G197" s="317"/>
      <c r="J197" s="199"/>
      <c r="L197" s="200"/>
    </row>
    <row r="198" spans="1:15" ht="18" customHeight="1" outlineLevel="1" thickBot="1">
      <c r="A198" s="103" t="s">
        <v>110</v>
      </c>
      <c r="B198" s="345">
        <v>2769.3864294800001</v>
      </c>
      <c r="C198" s="346"/>
      <c r="D198" s="347"/>
      <c r="E198" s="345">
        <v>1650.37350343</v>
      </c>
      <c r="F198" s="346"/>
      <c r="G198" s="346"/>
      <c r="H198" s="200"/>
      <c r="I198" s="200"/>
      <c r="J198" s="199"/>
      <c r="L198" s="200"/>
    </row>
    <row r="199" spans="1:15" ht="43.5" customHeight="1" outlineLevel="1" collapsed="1">
      <c r="A199" s="321" t="s">
        <v>122</v>
      </c>
      <c r="B199" s="321"/>
      <c r="C199" s="321"/>
      <c r="D199" s="321"/>
      <c r="E199" s="321"/>
      <c r="F199" s="321"/>
      <c r="G199" s="321"/>
      <c r="H199" s="135"/>
      <c r="I199" s="251"/>
      <c r="J199" s="252"/>
      <c r="L199" s="210"/>
    </row>
    <row r="200" spans="1:15" s="325" customFormat="1" ht="18" customHeight="1" outlineLevel="1"/>
    <row r="201" spans="1:15" s="349" customFormat="1" ht="27" customHeight="1">
      <c r="A201" s="349" t="s">
        <v>72</v>
      </c>
    </row>
    <row r="202" spans="1:15" s="344" customFormat="1" ht="24.75" customHeight="1" outlineLevel="1">
      <c r="A202" s="344" t="s">
        <v>80</v>
      </c>
    </row>
    <row r="203" spans="1:15" s="4" customFormat="1" ht="19.149999999999999" customHeight="1" outlineLevel="2" thickBot="1">
      <c r="A203" s="319">
        <v>45291</v>
      </c>
      <c r="B203" s="319"/>
      <c r="C203" s="319"/>
      <c r="D203" s="319"/>
      <c r="E203" s="319"/>
      <c r="F203" s="319"/>
      <c r="H203" s="350" t="s">
        <v>116</v>
      </c>
      <c r="I203" s="350"/>
      <c r="J203" s="350"/>
      <c r="K203" s="350"/>
      <c r="L203" s="350"/>
      <c r="M203" s="350"/>
      <c r="N203" s="350"/>
      <c r="O203" s="350"/>
    </row>
    <row r="204" spans="1:15" s="1" customFormat="1" ht="45" customHeight="1" outlineLevel="2" thickBot="1">
      <c r="A204" s="9" t="s">
        <v>9</v>
      </c>
      <c r="B204" s="10" t="s">
        <v>5</v>
      </c>
      <c r="C204" s="10" t="s">
        <v>8</v>
      </c>
      <c r="D204" s="10" t="s">
        <v>6</v>
      </c>
      <c r="E204" s="10" t="s">
        <v>3</v>
      </c>
      <c r="F204" s="11" t="s">
        <v>2</v>
      </c>
      <c r="G204" s="45" t="s">
        <v>24</v>
      </c>
      <c r="H204" s="21" t="s">
        <v>84</v>
      </c>
      <c r="I204" s="11" t="s">
        <v>85</v>
      </c>
      <c r="J204" s="11" t="s">
        <v>92</v>
      </c>
      <c r="K204" s="22" t="s">
        <v>89</v>
      </c>
      <c r="L204" s="21" t="s">
        <v>86</v>
      </c>
      <c r="M204" s="11" t="s">
        <v>85</v>
      </c>
      <c r="N204" s="11" t="s">
        <v>93</v>
      </c>
      <c r="O204" s="22" t="s">
        <v>89</v>
      </c>
    </row>
    <row r="205" spans="1:15" s="1" customFormat="1" ht="16.5" customHeight="1" outlineLevel="2">
      <c r="A205" s="14" t="s">
        <v>1</v>
      </c>
      <c r="B205" s="23">
        <v>1247.1602572899994</v>
      </c>
      <c r="C205" s="23">
        <v>875.24569874999963</v>
      </c>
      <c r="D205" s="23">
        <v>23.364249210000001</v>
      </c>
      <c r="E205" s="23">
        <v>25.871261090000001</v>
      </c>
      <c r="F205" s="12">
        <v>58.808263279999991</v>
      </c>
      <c r="G205" s="2"/>
      <c r="H205" s="55">
        <f>B205-B212</f>
        <v>103.48163772999965</v>
      </c>
      <c r="I205" s="17">
        <f>H205/B212</f>
        <v>9.0481395699966383E-2</v>
      </c>
      <c r="J205" s="23">
        <f>B205-B219</f>
        <v>-34.202899630000502</v>
      </c>
      <c r="K205" s="17">
        <f>J205/B219</f>
        <v>-2.6692588627422124E-2</v>
      </c>
      <c r="L205" s="55">
        <f>C205-C212</f>
        <v>9.2645508199998403</v>
      </c>
      <c r="M205" s="17">
        <f>L205/C212</f>
        <v>1.0698328528450513E-2</v>
      </c>
      <c r="N205" s="23">
        <f>C205-C219</f>
        <v>55.970784969999613</v>
      </c>
      <c r="O205" s="24">
        <f>N205/C219</f>
        <v>6.8317464661232688E-2</v>
      </c>
    </row>
    <row r="206" spans="1:15" s="1" customFormat="1" ht="16.5" customHeight="1" outlineLevel="2">
      <c r="A206" s="15" t="s">
        <v>10</v>
      </c>
      <c r="B206" s="23">
        <v>260.93220505999994</v>
      </c>
      <c r="C206" s="23">
        <v>135.20131551</v>
      </c>
      <c r="D206" s="23">
        <v>0</v>
      </c>
      <c r="E206" s="23">
        <v>0</v>
      </c>
      <c r="F206" s="12">
        <v>2.3207966800000004</v>
      </c>
      <c r="G206" s="2"/>
      <c r="H206" s="55">
        <f t="shared" ref="H206:H207" si="6">B206-B213</f>
        <v>20.556321409999981</v>
      </c>
      <c r="I206" s="17">
        <f>H206/B213</f>
        <v>8.5517403401129358E-2</v>
      </c>
      <c r="J206" s="23">
        <f>B206-B220</f>
        <v>258.55739353999996</v>
      </c>
      <c r="K206" s="17">
        <f t="shared" ref="K206:K207" si="7">J206/B220</f>
        <v>108.87491127716945</v>
      </c>
      <c r="L206" s="55">
        <f t="shared" ref="L206:L207" si="8">C206-C213</f>
        <v>-7.9141579799999704</v>
      </c>
      <c r="M206" s="17">
        <f t="shared" ref="M206:M207" si="9">L206/C213</f>
        <v>-5.5299107685605801E-2</v>
      </c>
      <c r="N206" s="23">
        <f t="shared" ref="N206:N207" si="10">C206-C220</f>
        <v>133.48294988999999</v>
      </c>
      <c r="O206" s="24">
        <f t="shared" ref="O206:O207" si="11">N206/C220</f>
        <v>77.680179547586604</v>
      </c>
    </row>
    <row r="207" spans="1:15" s="1" customFormat="1" ht="16.5" customHeight="1" outlineLevel="2">
      <c r="A207" s="15" t="s">
        <v>11</v>
      </c>
      <c r="B207" s="12">
        <v>97.443634179999989</v>
      </c>
      <c r="C207" s="12">
        <v>59.16598587</v>
      </c>
      <c r="D207" s="12">
        <v>0</v>
      </c>
      <c r="E207" s="12">
        <v>7.0059836999999998</v>
      </c>
      <c r="F207" s="12">
        <v>8.0755601499999994</v>
      </c>
      <c r="G207" s="48"/>
      <c r="H207" s="55">
        <f t="shared" si="6"/>
        <v>4.457744450000007</v>
      </c>
      <c r="I207" s="17">
        <f t="shared" ref="I207" si="12">H207/B214</f>
        <v>4.7940009639568008E-2</v>
      </c>
      <c r="J207" s="23">
        <f t="shared" ref="J207:J208" si="13">B207-B221</f>
        <v>-18.299701920000004</v>
      </c>
      <c r="K207" s="17">
        <f t="shared" si="7"/>
        <v>-0.15810587923774219</v>
      </c>
      <c r="L207" s="55">
        <f t="shared" si="8"/>
        <v>0.2747478399999963</v>
      </c>
      <c r="M207" s="17">
        <f t="shared" si="9"/>
        <v>4.6653432529306987E-3</v>
      </c>
      <c r="N207" s="23">
        <f t="shared" si="10"/>
        <v>20.546485000000004</v>
      </c>
      <c r="O207" s="24">
        <f t="shared" si="11"/>
        <v>0.53202357713433612</v>
      </c>
    </row>
    <row r="208" spans="1:15" s="7" customFormat="1" ht="16.5" customHeight="1" outlineLevel="2" thickBot="1">
      <c r="A208" s="25" t="s">
        <v>0</v>
      </c>
      <c r="B208" s="26">
        <f>SUM(B205:B207)</f>
        <v>1605.5360965299992</v>
      </c>
      <c r="C208" s="26">
        <f t="shared" ref="C208:E208" si="14">SUM(C205:C207)</f>
        <v>1069.6130001299996</v>
      </c>
      <c r="D208" s="26">
        <f t="shared" si="14"/>
        <v>23.364249210000001</v>
      </c>
      <c r="E208" s="26">
        <f t="shared" si="14"/>
        <v>32.877244789999999</v>
      </c>
      <c r="F208" s="27">
        <f>SUM(F205:F207)</f>
        <v>69.204620109999993</v>
      </c>
      <c r="G208" s="48"/>
      <c r="H208" s="56">
        <f>B208-B215</f>
        <v>128.49570358999949</v>
      </c>
      <c r="I208" s="28">
        <f>H208/B215</f>
        <v>8.6995389025369227E-2</v>
      </c>
      <c r="J208" s="26">
        <f t="shared" si="13"/>
        <v>206.0547919899991</v>
      </c>
      <c r="K208" s="28">
        <f>J208/B222</f>
        <v>0.14723654494100433</v>
      </c>
      <c r="L208" s="56">
        <f>C208-C215</f>
        <v>1.6251406799997312</v>
      </c>
      <c r="M208" s="28">
        <f>L208/C215</f>
        <v>1.5216846012057271E-3</v>
      </c>
      <c r="N208" s="26">
        <f>C208-C222</f>
        <v>210.00021985999956</v>
      </c>
      <c r="O208" s="29">
        <f>N208/C222</f>
        <v>0.24429629791455584</v>
      </c>
    </row>
    <row r="209" spans="1:16" s="299" customFormat="1" ht="7.5" customHeight="1" outlineLevel="2"/>
    <row r="210" spans="1:16" s="4" customFormat="1" ht="15" customHeight="1" outlineLevel="3" thickBot="1">
      <c r="A210" s="319">
        <v>45199</v>
      </c>
      <c r="B210" s="319"/>
      <c r="C210" s="319"/>
      <c r="D210" s="319"/>
      <c r="E210" s="319"/>
      <c r="F210" s="319"/>
      <c r="G210" s="118"/>
      <c r="H210" s="1"/>
      <c r="I210" s="1"/>
      <c r="J210" s="1"/>
    </row>
    <row r="211" spans="1:16" s="1" customFormat="1" ht="27" customHeight="1" outlineLevel="3" thickBot="1">
      <c r="A211" s="9" t="s">
        <v>9</v>
      </c>
      <c r="B211" s="10" t="s">
        <v>5</v>
      </c>
      <c r="C211" s="10" t="s">
        <v>8</v>
      </c>
      <c r="D211" s="10" t="s">
        <v>6</v>
      </c>
      <c r="E211" s="10" t="s">
        <v>3</v>
      </c>
      <c r="F211" s="11" t="s">
        <v>2</v>
      </c>
      <c r="H211" s="38"/>
      <c r="I211" s="38"/>
      <c r="J211" s="38"/>
      <c r="K211" s="7"/>
      <c r="M211" s="38"/>
      <c r="N211" s="38"/>
      <c r="O211" s="38"/>
      <c r="P211" s="7"/>
    </row>
    <row r="212" spans="1:16" s="1" customFormat="1" ht="16.5" customHeight="1" outlineLevel="3">
      <c r="A212" s="14" t="s">
        <v>1</v>
      </c>
      <c r="B212" s="23">
        <v>1143.6786195599998</v>
      </c>
      <c r="C212" s="23">
        <v>865.98114792999979</v>
      </c>
      <c r="D212" s="23">
        <v>20.32719432</v>
      </c>
      <c r="E212" s="23">
        <v>25.603746090000001</v>
      </c>
      <c r="F212" s="12">
        <v>62.503295710000003</v>
      </c>
      <c r="G212" s="193"/>
      <c r="M212" s="38"/>
      <c r="N212" s="38"/>
      <c r="O212" s="38"/>
      <c r="P212" s="7"/>
    </row>
    <row r="213" spans="1:16" s="1" customFormat="1" ht="16.5" customHeight="1" outlineLevel="3">
      <c r="A213" s="15" t="s">
        <v>10</v>
      </c>
      <c r="B213" s="23">
        <v>240.37588364999996</v>
      </c>
      <c r="C213" s="23">
        <v>143.11547348999997</v>
      </c>
      <c r="D213" s="23">
        <v>0</v>
      </c>
      <c r="E213" s="23">
        <v>0</v>
      </c>
      <c r="F213" s="12">
        <v>4.2233828100000004</v>
      </c>
      <c r="M213" s="38"/>
      <c r="N213" s="38"/>
      <c r="O213" s="38"/>
      <c r="P213" s="7"/>
    </row>
    <row r="214" spans="1:16" s="1" customFormat="1" ht="16.5" customHeight="1" outlineLevel="3">
      <c r="A214" s="15" t="s">
        <v>11</v>
      </c>
      <c r="B214" s="12">
        <v>92.985889729999982</v>
      </c>
      <c r="C214" s="12">
        <v>58.891238030000004</v>
      </c>
      <c r="D214" s="12">
        <v>0</v>
      </c>
      <c r="E214" s="12">
        <v>7.0059836999999998</v>
      </c>
      <c r="F214" s="12">
        <v>8.3465708599999999</v>
      </c>
      <c r="O214" s="38"/>
      <c r="P214" s="7"/>
    </row>
    <row r="215" spans="1:16" s="7" customFormat="1" ht="16.5" customHeight="1" outlineLevel="3" thickBot="1">
      <c r="A215" s="25" t="s">
        <v>0</v>
      </c>
      <c r="B215" s="26">
        <f>SUM(B212:B214)</f>
        <v>1477.0403929399997</v>
      </c>
      <c r="C215" s="26">
        <f t="shared" ref="C215:E215" si="15">SUM(C212:C214)</f>
        <v>1067.9878594499999</v>
      </c>
      <c r="D215" s="26">
        <f t="shared" si="15"/>
        <v>20.32719432</v>
      </c>
      <c r="E215" s="26">
        <f t="shared" si="15"/>
        <v>32.609729790000003</v>
      </c>
      <c r="F215" s="27">
        <f>SUM(F212:F214)</f>
        <v>75.073249380000007</v>
      </c>
      <c r="G215" s="117"/>
    </row>
    <row r="216" spans="1:16" s="320" customFormat="1" ht="7.5" customHeight="1" outlineLevel="3"/>
    <row r="217" spans="1:16" s="4" customFormat="1" ht="15" customHeight="1" outlineLevel="3" thickBot="1">
      <c r="A217" s="319">
        <v>44926</v>
      </c>
      <c r="B217" s="319"/>
      <c r="C217" s="319"/>
      <c r="D217" s="319"/>
      <c r="E217" s="319"/>
      <c r="F217" s="319"/>
      <c r="G217" s="118"/>
      <c r="H217" s="1"/>
      <c r="I217" s="1"/>
      <c r="J217" s="1"/>
    </row>
    <row r="218" spans="1:16" s="1" customFormat="1" ht="27" customHeight="1" outlineLevel="3" thickBot="1">
      <c r="A218" s="9" t="s">
        <v>9</v>
      </c>
      <c r="B218" s="10" t="s">
        <v>5</v>
      </c>
      <c r="C218" s="10" t="s">
        <v>8</v>
      </c>
      <c r="D218" s="10" t="s">
        <v>6</v>
      </c>
      <c r="E218" s="10" t="s">
        <v>3</v>
      </c>
      <c r="F218" s="11" t="s">
        <v>2</v>
      </c>
      <c r="H218" s="38"/>
      <c r="I218" s="38"/>
      <c r="J218" s="38"/>
      <c r="K218" s="7"/>
      <c r="M218" s="38"/>
      <c r="N218" s="38"/>
      <c r="O218" s="38"/>
      <c r="P218" s="7"/>
    </row>
    <row r="219" spans="1:16" s="1" customFormat="1" ht="16.5" customHeight="1" outlineLevel="3">
      <c r="A219" s="14" t="s">
        <v>1</v>
      </c>
      <c r="B219" s="23">
        <v>1281.3631569199999</v>
      </c>
      <c r="C219" s="23">
        <v>819.27491378000002</v>
      </c>
      <c r="D219" s="23">
        <v>14.7302781</v>
      </c>
      <c r="E219" s="23">
        <v>25.603746090000001</v>
      </c>
      <c r="F219" s="12">
        <v>57.03471665</v>
      </c>
      <c r="G219" s="193"/>
      <c r="M219" s="38"/>
      <c r="N219" s="38"/>
      <c r="O219" s="38"/>
      <c r="P219" s="7"/>
    </row>
    <row r="220" spans="1:16" s="1" customFormat="1" ht="16.5" customHeight="1" outlineLevel="3">
      <c r="A220" s="15" t="s">
        <v>10</v>
      </c>
      <c r="B220" s="23">
        <v>2.3748115200000006</v>
      </c>
      <c r="C220" s="23">
        <v>1.7183656200000001</v>
      </c>
      <c r="D220" s="23">
        <v>0</v>
      </c>
      <c r="E220" s="23">
        <v>0</v>
      </c>
      <c r="F220" s="12">
        <v>1.8733299999999998E-2</v>
      </c>
      <c r="M220" s="38"/>
      <c r="N220" s="38"/>
      <c r="O220" s="38"/>
      <c r="P220" s="7"/>
    </row>
    <row r="221" spans="1:16" s="1" customFormat="1" ht="16.5" customHeight="1" outlineLevel="3">
      <c r="A221" s="15" t="s">
        <v>11</v>
      </c>
      <c r="B221" s="12">
        <v>115.74333609999999</v>
      </c>
      <c r="C221" s="12">
        <v>38.619500869999996</v>
      </c>
      <c r="D221" s="12">
        <v>0</v>
      </c>
      <c r="E221" s="12">
        <v>7.0059836999999998</v>
      </c>
      <c r="F221" s="12">
        <v>4.0513960299999994</v>
      </c>
      <c r="O221" s="38"/>
      <c r="P221" s="7"/>
    </row>
    <row r="222" spans="1:16" s="7" customFormat="1" ht="16.5" customHeight="1" outlineLevel="3" thickBot="1">
      <c r="A222" s="25" t="s">
        <v>0</v>
      </c>
      <c r="B222" s="26">
        <f>SUM(B219:B221)</f>
        <v>1399.4813045400001</v>
      </c>
      <c r="C222" s="26">
        <f t="shared" ref="C222:E222" si="16">SUM(C219:C221)</f>
        <v>859.61278027000003</v>
      </c>
      <c r="D222" s="26">
        <f t="shared" si="16"/>
        <v>14.7302781</v>
      </c>
      <c r="E222" s="26">
        <f t="shared" si="16"/>
        <v>32.609729790000003</v>
      </c>
      <c r="F222" s="27">
        <f>SUM(F219:F221)</f>
        <v>61.10484598</v>
      </c>
      <c r="G222" s="117"/>
    </row>
    <row r="223" spans="1:16" s="320" customFormat="1" ht="7.5" customHeight="1" outlineLevel="3"/>
    <row r="224" spans="1:16" s="4" customFormat="1" ht="15" customHeight="1" outlineLevel="3" thickBot="1">
      <c r="A224" s="319">
        <v>44561</v>
      </c>
      <c r="B224" s="319"/>
      <c r="C224" s="319"/>
      <c r="D224" s="319"/>
      <c r="E224" s="319"/>
      <c r="F224" s="319"/>
    </row>
    <row r="225" spans="1:12" s="1" customFormat="1" ht="27" customHeight="1" outlineLevel="3" thickBot="1">
      <c r="A225" s="9" t="s">
        <v>9</v>
      </c>
      <c r="B225" s="10" t="s">
        <v>5</v>
      </c>
      <c r="C225" s="10" t="s">
        <v>8</v>
      </c>
      <c r="D225" s="10" t="s">
        <v>6</v>
      </c>
      <c r="E225" s="10" t="s">
        <v>3</v>
      </c>
      <c r="F225" s="11" t="s">
        <v>2</v>
      </c>
      <c r="G225" s="4"/>
    </row>
    <row r="226" spans="1:12" s="1" customFormat="1" ht="16.5" customHeight="1" outlineLevel="3">
      <c r="A226" s="14" t="s">
        <v>1</v>
      </c>
      <c r="B226" s="23">
        <v>1180.90294642</v>
      </c>
      <c r="C226" s="23">
        <v>436.64283511000002</v>
      </c>
      <c r="D226" s="23">
        <v>10.949255990000001</v>
      </c>
      <c r="E226" s="23">
        <v>28.53742209</v>
      </c>
      <c r="F226" s="12">
        <v>48.533028909999999</v>
      </c>
      <c r="G226" s="4"/>
    </row>
    <row r="227" spans="1:12" s="1" customFormat="1" ht="16.5" customHeight="1" outlineLevel="3">
      <c r="A227" s="15" t="s">
        <v>10</v>
      </c>
      <c r="B227" s="23">
        <v>248.97494664999999</v>
      </c>
      <c r="C227" s="23">
        <v>75.882402429999999</v>
      </c>
      <c r="D227" s="23">
        <v>0</v>
      </c>
      <c r="E227" s="23">
        <v>0</v>
      </c>
      <c r="F227" s="12">
        <v>2.89842457</v>
      </c>
      <c r="G227" s="4"/>
    </row>
    <row r="228" spans="1:12" s="1" customFormat="1" ht="16.5" customHeight="1" outlineLevel="3">
      <c r="A228" s="15" t="s">
        <v>11</v>
      </c>
      <c r="B228" s="12">
        <v>131.27958020999998</v>
      </c>
      <c r="C228" s="12">
        <v>17.891536600000002</v>
      </c>
      <c r="D228" s="12">
        <v>0</v>
      </c>
      <c r="E228" s="12">
        <v>7.0059836999999998</v>
      </c>
      <c r="F228" s="12">
        <v>4.3363800000000001</v>
      </c>
    </row>
    <row r="229" spans="1:12" s="1" customFormat="1" ht="16.5" customHeight="1" outlineLevel="3" thickBot="1">
      <c r="A229" s="25" t="s">
        <v>0</v>
      </c>
      <c r="B229" s="26">
        <f>SUM(B226:B228)</f>
        <v>1561.15747328</v>
      </c>
      <c r="C229" s="26">
        <f t="shared" ref="C229:E229" si="17">SUM(C226:C228)</f>
        <v>530.41677414000003</v>
      </c>
      <c r="D229" s="26">
        <f t="shared" si="17"/>
        <v>10.949255990000001</v>
      </c>
      <c r="E229" s="26">
        <f t="shared" si="17"/>
        <v>35.543405790000001</v>
      </c>
      <c r="F229" s="27">
        <f>SUM(F226:F228)</f>
        <v>55.76783348</v>
      </c>
    </row>
    <row r="230" spans="1:12" s="51" customFormat="1" ht="24" customHeight="1" outlineLevel="3" collapsed="1">
      <c r="A230" s="335" t="s">
        <v>120</v>
      </c>
      <c r="B230" s="335"/>
      <c r="C230" s="335"/>
      <c r="D230" s="335"/>
      <c r="E230" s="335"/>
      <c r="F230" s="335"/>
      <c r="G230" s="1"/>
      <c r="H230" s="160"/>
      <c r="I230" s="49"/>
      <c r="J230" s="49"/>
      <c r="K230" s="49"/>
      <c r="L230" s="50"/>
    </row>
    <row r="231" spans="1:12" s="351" customFormat="1" ht="12" customHeight="1" outlineLevel="2"/>
    <row r="232" spans="1:12" s="5" customFormat="1" ht="14.25" outlineLevel="2">
      <c r="A232" s="348" t="s">
        <v>74</v>
      </c>
      <c r="B232" s="348"/>
      <c r="C232" s="348"/>
      <c r="D232" s="348"/>
      <c r="E232" s="348"/>
      <c r="F232" s="348"/>
      <c r="G232" s="348"/>
      <c r="H232" s="348"/>
    </row>
    <row r="233" spans="1:12" s="1" customFormat="1" ht="12.6" customHeight="1" outlineLevel="2"/>
    <row r="234" spans="1:12" s="1" customFormat="1" ht="12.6" customHeight="1" outlineLevel="2"/>
    <row r="235" spans="1:12" s="1" customFormat="1" ht="12.6" customHeight="1" outlineLevel="2"/>
    <row r="236" spans="1:12" s="1" customFormat="1" ht="12.6" customHeight="1" outlineLevel="2"/>
    <row r="237" spans="1:12" s="1" customFormat="1" ht="12.6" customHeight="1" outlineLevel="2"/>
    <row r="238" spans="1:12" s="1" customFormat="1" ht="12.6" customHeight="1" outlineLevel="2"/>
    <row r="239" spans="1:12" s="1" customFormat="1" ht="12.6" customHeight="1" outlineLevel="2"/>
    <row r="240" spans="1:12" s="1" customFormat="1" ht="12.6" customHeight="1" outlineLevel="2"/>
    <row r="241" s="1" customFormat="1" ht="12.6" customHeight="1" outlineLevel="2"/>
    <row r="242" s="1" customFormat="1" ht="12.6" customHeight="1" outlineLevel="2"/>
    <row r="243" s="1" customFormat="1" ht="12.6" customHeight="1" outlineLevel="2"/>
    <row r="244" s="1" customFormat="1" ht="12.6" customHeight="1" outlineLevel="2"/>
    <row r="245" s="1" customFormat="1" ht="12.6" customHeight="1" outlineLevel="2"/>
    <row r="246" s="1" customFormat="1" ht="12.6" customHeight="1" outlineLevel="2"/>
    <row r="247" s="1" customFormat="1" ht="12.6" customHeight="1" outlineLevel="2"/>
    <row r="248" s="1" customFormat="1" ht="12.6" customHeight="1" outlineLevel="2"/>
    <row r="249" s="1" customFormat="1" ht="12.6" customHeight="1" outlineLevel="2"/>
    <row r="250" s="1" customFormat="1" ht="12.6" customHeight="1" outlineLevel="2"/>
    <row r="251" s="1" customFormat="1" ht="12.6" customHeight="1" outlineLevel="2"/>
    <row r="252" s="1" customFormat="1" ht="12.6" customHeight="1" outlineLevel="2"/>
    <row r="253" s="1" customFormat="1" ht="12.6" customHeight="1" outlineLevel="2"/>
    <row r="254" s="1" customFormat="1" ht="12.6" customHeight="1" outlineLevel="2"/>
    <row r="255" s="1" customFormat="1" ht="12.6" customHeight="1" outlineLevel="2"/>
    <row r="256" s="1" customFormat="1" ht="12.6" customHeight="1" outlineLevel="2"/>
    <row r="257" spans="1:15" s="1" customFormat="1" ht="12.6" customHeight="1" outlineLevel="2"/>
    <row r="258" spans="1:15" s="1" customFormat="1" ht="12.6" customHeight="1" outlineLevel="2"/>
    <row r="259" spans="1:15" s="1" customFormat="1" ht="12.6" customHeight="1" outlineLevel="2"/>
    <row r="260" spans="1:15" s="1" customFormat="1" ht="12.6" customHeight="1" outlineLevel="2"/>
    <row r="261" spans="1:15" s="1" customFormat="1" ht="12.6" customHeight="1" outlineLevel="2"/>
    <row r="262" spans="1:15" s="1" customFormat="1" ht="12.6" customHeight="1" outlineLevel="2"/>
    <row r="263" spans="1:15" s="1" customFormat="1" ht="12.6" customHeight="1" outlineLevel="2"/>
    <row r="264" spans="1:15" s="1" customFormat="1" ht="12.6" customHeight="1" outlineLevel="2"/>
    <row r="265" spans="1:15" s="299" customFormat="1" outlineLevel="2" collapsed="1"/>
    <row r="266" spans="1:15" s="355" customFormat="1" ht="21" customHeight="1" outlineLevel="1" thickBot="1">
      <c r="A266" s="355" t="s">
        <v>73</v>
      </c>
    </row>
    <row r="267" spans="1:15" s="5" customFormat="1" ht="29.45" customHeight="1" outlineLevel="2" thickBot="1">
      <c r="A267" s="9" t="s">
        <v>17</v>
      </c>
      <c r="B267" s="10" t="s">
        <v>5</v>
      </c>
      <c r="C267" s="10" t="s">
        <v>8</v>
      </c>
      <c r="D267" s="10" t="s">
        <v>6</v>
      </c>
      <c r="E267" s="10" t="s">
        <v>3</v>
      </c>
      <c r="F267" s="11" t="s">
        <v>2</v>
      </c>
      <c r="G267" s="11" t="s">
        <v>18</v>
      </c>
      <c r="H267" s="3" t="s">
        <v>24</v>
      </c>
    </row>
    <row r="268" spans="1:15" s="43" customFormat="1" ht="18" customHeight="1" outlineLevel="2">
      <c r="A268" s="41">
        <v>44926</v>
      </c>
      <c r="B268" s="23">
        <v>2294.7453045400002</v>
      </c>
      <c r="C268" s="23">
        <v>1666.3897802700001</v>
      </c>
      <c r="D268" s="23">
        <v>14.7302781</v>
      </c>
      <c r="E268" s="23">
        <v>108.94872979</v>
      </c>
      <c r="F268" s="12">
        <v>61.380845980000004</v>
      </c>
      <c r="G268" s="30">
        <v>4146.1949386799997</v>
      </c>
      <c r="H268" s="119"/>
      <c r="J268" s="119"/>
      <c r="K268" s="119"/>
      <c r="L268" s="119"/>
      <c r="M268" s="119"/>
      <c r="N268" s="119"/>
      <c r="O268" s="46"/>
    </row>
    <row r="269" spans="1:15" s="5" customFormat="1" ht="18" hidden="1" customHeight="1" outlineLevel="3">
      <c r="A269" s="40">
        <v>45016</v>
      </c>
      <c r="B269" s="23">
        <v>2277.48436279</v>
      </c>
      <c r="C269" s="23">
        <v>1818.78287963</v>
      </c>
      <c r="D269" s="23">
        <v>16.051512859999999</v>
      </c>
      <c r="E269" s="23">
        <v>108.94872979</v>
      </c>
      <c r="F269" s="12">
        <v>65.442332700000023</v>
      </c>
      <c r="G269" s="30">
        <v>4286.70981777</v>
      </c>
      <c r="H269" s="202"/>
      <c r="I269" s="202"/>
      <c r="J269" s="201"/>
      <c r="K269" s="201"/>
      <c r="L269" s="201"/>
      <c r="M269" s="201"/>
      <c r="N269" s="183"/>
      <c r="O269" s="181"/>
    </row>
    <row r="270" spans="1:15" s="5" customFormat="1" ht="18" hidden="1" customHeight="1" outlineLevel="3">
      <c r="A270" s="40">
        <v>45107</v>
      </c>
      <c r="B270" s="23">
        <v>2372.6206827799997</v>
      </c>
      <c r="C270" s="23">
        <v>1940.8809393600002</v>
      </c>
      <c r="D270" s="23">
        <v>20.695232839999999</v>
      </c>
      <c r="E270" s="23">
        <v>80.118729790000003</v>
      </c>
      <c r="F270" s="12">
        <v>67.181047649999996</v>
      </c>
      <c r="G270" s="30">
        <v>4481.4966324200004</v>
      </c>
      <c r="H270" s="202"/>
      <c r="I270" s="202"/>
      <c r="J270" s="201"/>
      <c r="K270" s="201"/>
      <c r="L270" s="201"/>
      <c r="M270" s="201"/>
      <c r="N270" s="183"/>
      <c r="O270" s="181"/>
    </row>
    <row r="271" spans="1:15" s="5" customFormat="1" ht="18" customHeight="1" outlineLevel="2" collapsed="1">
      <c r="A271" s="40">
        <v>45199</v>
      </c>
      <c r="B271" s="23">
        <v>2488.9973929399998</v>
      </c>
      <c r="C271" s="23">
        <v>2019.4108594499999</v>
      </c>
      <c r="D271" s="23">
        <v>20.32719432</v>
      </c>
      <c r="E271" s="23">
        <v>80.118729790000003</v>
      </c>
      <c r="F271" s="12">
        <v>75.105249380000004</v>
      </c>
      <c r="G271" s="30">
        <v>4683.9594258799989</v>
      </c>
      <c r="H271" s="202"/>
      <c r="I271" s="202"/>
      <c r="J271" s="201"/>
      <c r="K271" s="201"/>
      <c r="L271" s="201"/>
      <c r="M271" s="201"/>
      <c r="N271" s="183"/>
      <c r="O271" s="181"/>
    </row>
    <row r="272" spans="1:15" s="5" customFormat="1" ht="18" customHeight="1" outlineLevel="2" thickBot="1">
      <c r="A272" s="36">
        <v>45291</v>
      </c>
      <c r="B272" s="247">
        <v>2653.2480965299992</v>
      </c>
      <c r="C272" s="247">
        <v>2103.2770001299996</v>
      </c>
      <c r="D272" s="247">
        <v>23.364249210000001</v>
      </c>
      <c r="E272" s="247">
        <v>40.555244789999996</v>
      </c>
      <c r="F272" s="247">
        <v>69.37062010999999</v>
      </c>
      <c r="G272" s="116">
        <f>SUM(B272:F272)</f>
        <v>4889.8152107699989</v>
      </c>
      <c r="H272" s="202"/>
      <c r="I272" s="202"/>
      <c r="J272" s="202"/>
      <c r="K272" s="202"/>
      <c r="L272" s="202"/>
      <c r="M272" s="202"/>
      <c r="N272" s="119"/>
      <c r="O272" s="86"/>
    </row>
    <row r="273" spans="1:13" s="51" customFormat="1" outlineLevel="2">
      <c r="A273" s="335" t="s">
        <v>81</v>
      </c>
      <c r="B273" s="335"/>
      <c r="C273" s="335"/>
      <c r="D273" s="335"/>
      <c r="E273" s="335"/>
      <c r="F273" s="335"/>
      <c r="G273" s="335"/>
      <c r="H273" s="202"/>
      <c r="I273" s="202"/>
      <c r="J273" s="202"/>
      <c r="K273" s="202"/>
      <c r="L273" s="202"/>
      <c r="M273" s="203"/>
    </row>
    <row r="274" spans="1:13" s="5" customFormat="1" ht="15" customHeight="1" outlineLevel="2">
      <c r="A274" s="8"/>
      <c r="B274" s="8"/>
      <c r="C274" s="8"/>
      <c r="D274" s="8"/>
      <c r="E274" s="8"/>
      <c r="F274" s="8"/>
      <c r="G274" s="8"/>
      <c r="H274" s="8"/>
      <c r="J274" s="43"/>
    </row>
    <row r="275" spans="1:13" s="5" customFormat="1" ht="15" customHeight="1" outlineLevel="2">
      <c r="A275" s="8"/>
      <c r="B275" s="8"/>
      <c r="C275" s="8"/>
      <c r="D275" s="8"/>
      <c r="E275" s="8"/>
      <c r="F275" s="8"/>
      <c r="G275" s="8"/>
      <c r="H275" s="8"/>
      <c r="L275" s="44"/>
    </row>
    <row r="276" spans="1:13" s="5" customFormat="1" ht="15" customHeight="1" outlineLevel="2">
      <c r="A276" s="8"/>
      <c r="B276" s="8"/>
      <c r="C276" s="8"/>
      <c r="D276" s="8"/>
      <c r="E276" s="8"/>
      <c r="F276" s="8"/>
      <c r="G276" s="8"/>
      <c r="H276" s="8"/>
      <c r="L276" s="44"/>
    </row>
    <row r="277" spans="1:13" s="5" customFormat="1" ht="15" customHeight="1" outlineLevel="2">
      <c r="A277" s="8"/>
      <c r="B277" s="8"/>
      <c r="C277" s="8"/>
      <c r="D277" s="8"/>
      <c r="E277" s="8"/>
      <c r="F277" s="8"/>
      <c r="G277" s="8"/>
      <c r="H277" s="8"/>
    </row>
    <row r="278" spans="1:13" s="5" customFormat="1" ht="15" customHeight="1" outlineLevel="2">
      <c r="A278" s="8"/>
      <c r="B278" s="8"/>
      <c r="C278" s="8"/>
      <c r="D278" s="8"/>
      <c r="E278" s="8"/>
      <c r="F278" s="8"/>
      <c r="G278" s="8"/>
      <c r="H278" s="8"/>
    </row>
    <row r="279" spans="1:13" s="5" customFormat="1" ht="15" customHeight="1" outlineLevel="2">
      <c r="A279" s="8"/>
      <c r="B279" s="8"/>
      <c r="C279" s="8"/>
      <c r="D279" s="8"/>
      <c r="E279" s="8"/>
      <c r="F279" s="8"/>
      <c r="G279" s="8"/>
      <c r="H279" s="8"/>
    </row>
    <row r="280" spans="1:13" s="5" customFormat="1" ht="15" customHeight="1" outlineLevel="2">
      <c r="A280" s="8"/>
      <c r="B280" s="8"/>
      <c r="C280" s="8"/>
      <c r="D280" s="8"/>
      <c r="E280" s="8"/>
      <c r="F280" s="8"/>
      <c r="G280" s="8"/>
      <c r="H280" s="8"/>
    </row>
    <row r="281" spans="1:13" s="5" customFormat="1" ht="15" customHeight="1" outlineLevel="2">
      <c r="A281" s="8"/>
      <c r="B281" s="8"/>
      <c r="C281" s="8"/>
      <c r="D281" s="8"/>
      <c r="E281" s="8"/>
      <c r="F281" s="8"/>
      <c r="G281" s="8"/>
      <c r="H281" s="8"/>
    </row>
    <row r="282" spans="1:13" s="5" customFormat="1" ht="15" customHeight="1" outlineLevel="2">
      <c r="A282" s="8"/>
      <c r="B282" s="8"/>
      <c r="C282" s="8"/>
      <c r="D282" s="8"/>
      <c r="E282" s="8"/>
      <c r="F282" s="8"/>
      <c r="G282" s="8"/>
      <c r="H282" s="8"/>
    </row>
    <row r="283" spans="1:13" s="5" customFormat="1" ht="15" customHeight="1" outlineLevel="2">
      <c r="A283" s="8"/>
      <c r="B283" s="8"/>
      <c r="C283" s="8"/>
      <c r="D283" s="8"/>
      <c r="E283" s="8"/>
      <c r="F283" s="8"/>
      <c r="G283" s="8"/>
      <c r="H283" s="8"/>
    </row>
    <row r="284" spans="1:13" s="5" customFormat="1" ht="15" customHeight="1" outlineLevel="2">
      <c r="A284" s="8"/>
      <c r="B284" s="8"/>
      <c r="C284" s="8"/>
      <c r="D284" s="8"/>
      <c r="E284" s="8"/>
      <c r="F284" s="8"/>
      <c r="G284" s="8"/>
      <c r="H284" s="8"/>
    </row>
    <row r="285" spans="1:13" s="5" customFormat="1" ht="15" customHeight="1" outlineLevel="2">
      <c r="A285" s="8"/>
      <c r="B285" s="8"/>
      <c r="C285" s="8"/>
      <c r="D285" s="8"/>
      <c r="E285" s="8"/>
      <c r="F285" s="8"/>
      <c r="G285" s="8"/>
      <c r="H285" s="8"/>
    </row>
    <row r="286" spans="1:13" s="5" customFormat="1" ht="15" customHeight="1" outlineLevel="2">
      <c r="A286" s="8"/>
      <c r="B286" s="8"/>
      <c r="C286" s="8"/>
      <c r="D286" s="8"/>
      <c r="E286" s="8"/>
      <c r="F286" s="8"/>
      <c r="G286" s="8"/>
      <c r="H286" s="8"/>
    </row>
    <row r="287" spans="1:13" s="5" customFormat="1" ht="15" customHeight="1" outlineLevel="2">
      <c r="A287" s="8"/>
      <c r="B287" s="8"/>
      <c r="C287" s="8"/>
      <c r="D287" s="8"/>
      <c r="E287" s="8"/>
      <c r="F287" s="8"/>
      <c r="G287" s="8"/>
      <c r="H287" s="8"/>
    </row>
    <row r="288" spans="1:13" s="5" customFormat="1" ht="15" customHeight="1" outlineLevel="2">
      <c r="A288" s="8"/>
      <c r="B288" s="8"/>
      <c r="C288" s="8"/>
      <c r="D288" s="8"/>
      <c r="E288" s="8"/>
      <c r="F288" s="8"/>
      <c r="G288" s="8"/>
      <c r="H288" s="8"/>
    </row>
    <row r="289" spans="1:12" s="5" customFormat="1" ht="15" customHeight="1" outlineLevel="2">
      <c r="A289" s="8"/>
      <c r="B289" s="8"/>
      <c r="C289" s="8"/>
      <c r="D289" s="8"/>
      <c r="E289" s="8"/>
      <c r="F289" s="8"/>
      <c r="G289" s="8"/>
      <c r="H289" s="8"/>
    </row>
    <row r="290" spans="1:12" s="5" customFormat="1" ht="15" customHeight="1" outlineLevel="2">
      <c r="A290" s="8"/>
      <c r="B290" s="8"/>
      <c r="C290" s="8"/>
      <c r="D290" s="8"/>
      <c r="E290" s="8"/>
      <c r="F290" s="8"/>
      <c r="G290" s="8"/>
      <c r="H290" s="8"/>
    </row>
    <row r="291" spans="1:12" s="5" customFormat="1" ht="15" customHeight="1" outlineLevel="2">
      <c r="A291" s="8"/>
      <c r="B291" s="8"/>
      <c r="C291" s="8"/>
      <c r="D291" s="8"/>
      <c r="E291" s="8"/>
      <c r="F291" s="8"/>
      <c r="G291" s="8"/>
      <c r="H291" s="8"/>
    </row>
    <row r="292" spans="1:12" s="5" customFormat="1" ht="15" customHeight="1" outlineLevel="2">
      <c r="A292" s="8"/>
      <c r="B292" s="8"/>
      <c r="C292" s="8"/>
      <c r="D292" s="8"/>
      <c r="E292" s="8"/>
      <c r="F292" s="8"/>
      <c r="G292" s="8"/>
      <c r="H292" s="8"/>
    </row>
    <row r="293" spans="1:12" s="5" customFormat="1" ht="15" customHeight="1" outlineLevel="2">
      <c r="A293" s="8"/>
      <c r="B293" s="8"/>
      <c r="C293" s="8"/>
      <c r="D293" s="8"/>
      <c r="E293" s="8"/>
      <c r="F293" s="8"/>
      <c r="G293" s="8"/>
      <c r="H293" s="8"/>
    </row>
    <row r="294" spans="1:12" s="5" customFormat="1" ht="15" customHeight="1" outlineLevel="2">
      <c r="A294" s="8"/>
      <c r="B294" s="8"/>
      <c r="C294" s="8"/>
      <c r="D294" s="8"/>
      <c r="E294" s="8"/>
      <c r="F294" s="8"/>
      <c r="G294" s="8"/>
      <c r="H294" s="8"/>
    </row>
    <row r="295" spans="1:12" s="5" customFormat="1" ht="15" customHeight="1" outlineLevel="2">
      <c r="A295" s="8"/>
      <c r="B295" s="8"/>
      <c r="C295" s="8"/>
      <c r="D295" s="8"/>
      <c r="E295" s="8"/>
      <c r="F295" s="8"/>
      <c r="G295" s="8"/>
      <c r="H295" s="8"/>
    </row>
    <row r="296" spans="1:12" s="5" customFormat="1" ht="15" customHeight="1" outlineLevel="2">
      <c r="A296" s="8"/>
      <c r="B296" s="8"/>
      <c r="C296" s="8"/>
      <c r="D296" s="8"/>
      <c r="E296" s="8"/>
      <c r="F296" s="8"/>
      <c r="G296" s="8"/>
      <c r="H296" s="8"/>
    </row>
    <row r="297" spans="1:12" s="5" customFormat="1" ht="15" customHeight="1" outlineLevel="2">
      <c r="A297" s="8"/>
      <c r="B297" s="8"/>
      <c r="C297" s="8"/>
      <c r="D297" s="8"/>
      <c r="E297" s="8"/>
      <c r="F297" s="8"/>
      <c r="G297" s="8"/>
      <c r="H297" s="8"/>
    </row>
    <row r="298" spans="1:12" s="5" customFormat="1" ht="15" customHeight="1" outlineLevel="2">
      <c r="A298" s="8"/>
      <c r="B298" s="8"/>
      <c r="C298" s="8"/>
      <c r="D298" s="8"/>
      <c r="E298" s="8"/>
      <c r="F298" s="8"/>
      <c r="G298" s="8"/>
      <c r="H298" s="8"/>
    </row>
    <row r="299" spans="1:12" s="5" customFormat="1" ht="15" customHeight="1" outlineLevel="2">
      <c r="A299" s="8"/>
      <c r="B299" s="8"/>
      <c r="C299" s="8"/>
      <c r="D299" s="8"/>
      <c r="E299" s="8"/>
      <c r="F299" s="8"/>
      <c r="G299" s="8"/>
      <c r="H299" s="8"/>
    </row>
    <row r="300" spans="1:12" s="353" customFormat="1" ht="15" customHeight="1" outlineLevel="2" collapsed="1"/>
    <row r="301" spans="1:12" s="354" customFormat="1" ht="24.75" customHeight="1" outlineLevel="1" thickBot="1">
      <c r="A301" s="354" t="s">
        <v>117</v>
      </c>
    </row>
    <row r="302" spans="1:12" s="1" customFormat="1" ht="36" customHeight="1" outlineLevel="2" thickBot="1">
      <c r="A302" s="9" t="s">
        <v>13</v>
      </c>
      <c r="B302" s="31" t="s">
        <v>1</v>
      </c>
      <c r="C302" s="31" t="s">
        <v>10</v>
      </c>
      <c r="D302" s="32" t="s">
        <v>11</v>
      </c>
      <c r="E302" s="10" t="s">
        <v>19</v>
      </c>
      <c r="F302" s="11" t="s">
        <v>20</v>
      </c>
      <c r="G302" s="3" t="s">
        <v>24</v>
      </c>
      <c r="H302" s="352" t="s">
        <v>118</v>
      </c>
      <c r="I302" s="352"/>
    </row>
    <row r="303" spans="1:12" s="1" customFormat="1" ht="18" customHeight="1" outlineLevel="2">
      <c r="A303" s="15" t="s">
        <v>8</v>
      </c>
      <c r="B303" s="23">
        <v>875.24569874999963</v>
      </c>
      <c r="C303" s="23">
        <v>135.20131551</v>
      </c>
      <c r="D303" s="12">
        <v>59.16598587</v>
      </c>
      <c r="E303" s="208">
        <v>1069.6130001299996</v>
      </c>
      <c r="F303" s="178">
        <v>2103.2770001299996</v>
      </c>
      <c r="G303" s="47"/>
      <c r="H303" s="184">
        <f>E303/'[12]Адміністрування НПФ'!E300-1</f>
        <v>1.5216846012058305E-3</v>
      </c>
      <c r="I303" s="184">
        <f>F303/'[12]Адміністрування НПФ'!F300-1</f>
        <v>4.1530003806576232E-2</v>
      </c>
      <c r="J303" s="48"/>
      <c r="K303" s="48"/>
      <c r="L303" s="48"/>
    </row>
    <row r="304" spans="1:12" s="1" customFormat="1" ht="18" customHeight="1" outlineLevel="2">
      <c r="A304" s="15" t="s">
        <v>6</v>
      </c>
      <c r="B304" s="23">
        <v>23.364249210000001</v>
      </c>
      <c r="C304" s="23">
        <v>0</v>
      </c>
      <c r="D304" s="12">
        <v>0</v>
      </c>
      <c r="E304" s="208">
        <v>23.364249210000001</v>
      </c>
      <c r="F304" s="179">
        <v>23.364249210000001</v>
      </c>
      <c r="G304" s="47"/>
      <c r="H304" s="184">
        <f>E304/'[12]Адміністрування НПФ'!E301-1</f>
        <v>0.14940846445354383</v>
      </c>
      <c r="I304" s="184">
        <f>F304/'[12]Адміністрування НПФ'!F301-1</f>
        <v>0.14940846445354383</v>
      </c>
      <c r="J304" s="48"/>
      <c r="K304" s="48"/>
      <c r="L304" s="48"/>
    </row>
    <row r="305" spans="1:12" s="1" customFormat="1" ht="18" customHeight="1" outlineLevel="2">
      <c r="A305" s="14" t="s">
        <v>3</v>
      </c>
      <c r="B305" s="23">
        <v>25.871261090000001</v>
      </c>
      <c r="C305" s="23">
        <v>0</v>
      </c>
      <c r="D305" s="12">
        <v>7.0059836999999998</v>
      </c>
      <c r="E305" s="208">
        <v>32.877244789999999</v>
      </c>
      <c r="F305" s="179">
        <v>40.555244789999996</v>
      </c>
      <c r="G305" s="222"/>
      <c r="H305" s="184">
        <f>E305/'[12]Адміністрування НПФ'!E302-1</f>
        <v>8.2035331700918146E-3</v>
      </c>
      <c r="I305" s="184">
        <f>F305/'[12]Адміністрування НПФ'!F302-1</f>
        <v>-0.49381068701039377</v>
      </c>
      <c r="J305" s="48"/>
      <c r="K305" s="48"/>
      <c r="L305" s="48"/>
    </row>
    <row r="306" spans="1:12" s="1" customFormat="1" ht="18" customHeight="1" outlineLevel="2">
      <c r="A306" s="33" t="s">
        <v>2</v>
      </c>
      <c r="B306" s="12">
        <v>58.808263279999991</v>
      </c>
      <c r="C306" s="12">
        <v>2.3207966800000004</v>
      </c>
      <c r="D306" s="12">
        <v>8.0755601499999994</v>
      </c>
      <c r="E306" s="30">
        <v>69.204620109999993</v>
      </c>
      <c r="F306" s="179">
        <v>69.37062010999999</v>
      </c>
      <c r="G306" s="47"/>
      <c r="H306" s="184">
        <f>E306/'[12]Адміністрування НПФ'!E303-1</f>
        <v>-7.8172042884338655E-2</v>
      </c>
      <c r="I306" s="184">
        <f>F306/'[12]Адміністрування НПФ'!F303-1</f>
        <v>-7.6354573313314966E-2</v>
      </c>
      <c r="J306" s="48"/>
      <c r="K306" s="48"/>
      <c r="L306" s="48"/>
    </row>
    <row r="307" spans="1:12" s="1" customFormat="1" ht="18" customHeight="1" outlineLevel="2">
      <c r="A307" s="34" t="s">
        <v>4</v>
      </c>
      <c r="B307" s="177">
        <v>35.543344910000002</v>
      </c>
      <c r="C307" s="177">
        <v>0</v>
      </c>
      <c r="D307" s="177">
        <v>2.17</v>
      </c>
      <c r="E307" s="209">
        <v>37.713344910000004</v>
      </c>
      <c r="F307" s="180">
        <v>44.700344910000005</v>
      </c>
      <c r="G307" s="47"/>
      <c r="H307" s="184">
        <f>E307/'[12]Адміністрування НПФ'!E304-1</f>
        <v>9.0643681657928354E-2</v>
      </c>
      <c r="I307" s="184">
        <f>F307/'[12]Адміністрування НПФ'!F304-1</f>
        <v>7.5407004458390103E-2</v>
      </c>
    </row>
    <row r="308" spans="1:12" s="1" customFormat="1" ht="18" customHeight="1" outlineLevel="2">
      <c r="A308" s="15" t="s">
        <v>79</v>
      </c>
      <c r="B308" s="23">
        <v>121.23453452000001</v>
      </c>
      <c r="C308" s="23">
        <v>48.446963570000001</v>
      </c>
      <c r="D308" s="23">
        <v>11.2642939</v>
      </c>
      <c r="E308" s="208">
        <v>180.94579199000003</v>
      </c>
      <c r="F308" s="179">
        <v>180.94579199000003</v>
      </c>
      <c r="G308" s="47"/>
      <c r="H308" s="184">
        <f>E308/'[12]Адміністрування НПФ'!E305-1</f>
        <v>0.49509338036035655</v>
      </c>
      <c r="I308" s="184">
        <f>F308/'[12]Адміністрування НПФ'!F305-1</f>
        <v>0.49509338036035655</v>
      </c>
    </row>
    <row r="309" spans="1:12" s="1" customFormat="1" ht="18" customHeight="1" outlineLevel="2">
      <c r="A309" s="15" t="s">
        <v>78</v>
      </c>
      <c r="B309" s="23">
        <v>0.47352593999999998</v>
      </c>
      <c r="C309" s="23">
        <v>10.584789750000001</v>
      </c>
      <c r="D309" s="23">
        <v>0</v>
      </c>
      <c r="E309" s="208">
        <v>11.058315690000001</v>
      </c>
      <c r="F309" s="179">
        <v>11.058315690000001</v>
      </c>
      <c r="G309" s="47"/>
      <c r="H309" s="184">
        <f>E309/'[12]Адміністрування НПФ'!E306-1</f>
        <v>-5.7749323285659626E-3</v>
      </c>
      <c r="I309" s="184">
        <f>F309/'[12]Адміністрування НПФ'!F306-1</f>
        <v>-5.7749323285659626E-3</v>
      </c>
    </row>
    <row r="310" spans="1:12" s="1" customFormat="1" ht="30" customHeight="1" outlineLevel="2">
      <c r="A310" s="15" t="s">
        <v>15</v>
      </c>
      <c r="B310" s="23">
        <v>1089.9088519199995</v>
      </c>
      <c r="C310" s="23">
        <v>201.90045173999997</v>
      </c>
      <c r="D310" s="23">
        <v>84.009340279999989</v>
      </c>
      <c r="E310" s="208">
        <v>1375.8186439399994</v>
      </c>
      <c r="F310" s="179">
        <v>2416.5436439399991</v>
      </c>
      <c r="G310" s="47"/>
      <c r="H310" s="184">
        <f>E310/'[12]Адміністрування НПФ'!E307-1</f>
        <v>4.9992803308484879E-2</v>
      </c>
      <c r="I310" s="184">
        <f>F310/'[12]Адміністрування НПФ'!F307-1</f>
        <v>4.3735999723739871E-2</v>
      </c>
    </row>
    <row r="311" spans="1:12" s="1" customFormat="1" ht="18" customHeight="1" outlineLevel="2" thickBot="1">
      <c r="A311" s="16" t="s">
        <v>5</v>
      </c>
      <c r="B311" s="39">
        <f>SUM(B307:B310)</f>
        <v>1247.1602572899994</v>
      </c>
      <c r="C311" s="39">
        <f>SUM(C307:C310)</f>
        <v>260.93220505999994</v>
      </c>
      <c r="D311" s="39">
        <f>SUM(D307:D310)</f>
        <v>97.443634179999989</v>
      </c>
      <c r="E311" s="26">
        <f t="shared" ref="E311" si="18">SUM(B311:D311)</f>
        <v>1605.5360965299992</v>
      </c>
      <c r="F311" s="27">
        <f>SUM(F307:F310)</f>
        <v>2653.2480965299992</v>
      </c>
      <c r="G311" s="48"/>
      <c r="H311" s="184">
        <f>E311/'[12]Адміністрування НПФ'!E308-1</f>
        <v>8.6995389025369185E-2</v>
      </c>
      <c r="I311" s="184">
        <f>F311/'[12]Адміністрування НПФ'!F308-1</f>
        <v>6.5990709373940692E-2</v>
      </c>
    </row>
    <row r="312" spans="1:12" s="1" customFormat="1" ht="18" hidden="1" customHeight="1" outlineLevel="3">
      <c r="A312" s="3" t="s">
        <v>21</v>
      </c>
      <c r="B312" s="6">
        <f>B311/B313</f>
        <v>0.55915192381514822</v>
      </c>
      <c r="C312" s="6">
        <f>C311/C313</f>
        <v>0.6548610311487344</v>
      </c>
      <c r="D312" s="6">
        <f>D311/D313</f>
        <v>0.56755182949749927</v>
      </c>
      <c r="E312" s="6">
        <f>E311/E313</f>
        <v>0.57328388278167886</v>
      </c>
      <c r="F312" s="6">
        <f>F311/F313</f>
        <v>0.5426070274979149</v>
      </c>
      <c r="H312" s="185">
        <f>E312/'[12]Адміністрування НПФ'!E309-1</f>
        <v>3.7486757259834969E-2</v>
      </c>
      <c r="I312" s="185">
        <f>F312/'[12]Адміністрування НПФ'!F309-1</f>
        <v>2.1113685456902953E-2</v>
      </c>
    </row>
    <row r="313" spans="1:12" s="1" customFormat="1" ht="18" customHeight="1" outlineLevel="2" collapsed="1" thickBot="1">
      <c r="A313" s="35" t="s">
        <v>18</v>
      </c>
      <c r="B313" s="37">
        <f>SUM(B303:B310)</f>
        <v>2230.4497296199988</v>
      </c>
      <c r="C313" s="37">
        <f>SUM(C303:C310)</f>
        <v>398.45431724999997</v>
      </c>
      <c r="D313" s="37">
        <f>SUM(D303:D310)</f>
        <v>171.69116389999999</v>
      </c>
      <c r="E313" s="37">
        <f>SUM(B313:D313)</f>
        <v>2800.5952107699986</v>
      </c>
      <c r="F313" s="13">
        <f>SUM(F303:F310)</f>
        <v>4889.8152107699989</v>
      </c>
      <c r="G313" s="161"/>
      <c r="H313" s="186">
        <f>E313/'[12]Адміністрування НПФ'!E310-1</f>
        <v>4.7719772246823E-2</v>
      </c>
      <c r="I313" s="186">
        <f>F313/'[12]Адміністрування НПФ'!F310-1</f>
        <v>4.394909651706147E-2</v>
      </c>
    </row>
    <row r="314" spans="1:12" s="51" customFormat="1" ht="18" customHeight="1" outlineLevel="2">
      <c r="A314" s="335" t="s">
        <v>71</v>
      </c>
      <c r="B314" s="335"/>
      <c r="C314" s="335"/>
      <c r="D314" s="335"/>
      <c r="E314" s="335"/>
      <c r="F314" s="335"/>
      <c r="G314" s="1"/>
      <c r="H314" s="49"/>
      <c r="I314" s="49"/>
      <c r="J314" s="49"/>
      <c r="K314" s="49"/>
    </row>
    <row r="315" spans="1:12" s="1" customFormat="1" ht="12.6" customHeight="1" outlineLevel="2"/>
    <row r="316" spans="1:12" s="1" customFormat="1" ht="12.6" customHeight="1" outlineLevel="2"/>
    <row r="317" spans="1:12" s="1" customFormat="1" ht="12.6" customHeight="1" outlineLevel="2"/>
    <row r="318" spans="1:12" s="1" customFormat="1" ht="12.6" customHeight="1" outlineLevel="2"/>
    <row r="319" spans="1:12" s="1" customFormat="1" ht="12.6" customHeight="1" outlineLevel="2"/>
    <row r="320" spans="1:12" s="1" customFormat="1" ht="12.6" customHeight="1" outlineLevel="2"/>
    <row r="321" s="1" customFormat="1" ht="12.6" customHeight="1" outlineLevel="2"/>
    <row r="322" s="1" customFormat="1" ht="12.6" customHeight="1" outlineLevel="2"/>
    <row r="323" s="1" customFormat="1" ht="12.6" customHeight="1" outlineLevel="2"/>
    <row r="324" s="1" customFormat="1" ht="12.6" customHeight="1" outlineLevel="2"/>
    <row r="325" s="1" customFormat="1" ht="12.6" customHeight="1" outlineLevel="2"/>
    <row r="326" s="1" customFormat="1" ht="12.6" customHeight="1" outlineLevel="2"/>
    <row r="327" s="1" customFormat="1" ht="12.6" customHeight="1" outlineLevel="2"/>
    <row r="328" s="1" customFormat="1" ht="12.6" customHeight="1" outlineLevel="2"/>
    <row r="329" s="1" customFormat="1" ht="12.6" customHeight="1" outlineLevel="2"/>
    <row r="330" s="1" customFormat="1" ht="12.6" customHeight="1" outlineLevel="2"/>
    <row r="331" s="1" customFormat="1" ht="12.6" customHeight="1" outlineLevel="2"/>
    <row r="332" s="1" customFormat="1" ht="12.6" customHeight="1" outlineLevel="2"/>
    <row r="333" s="1" customFormat="1" ht="12.6" customHeight="1" outlineLevel="2"/>
    <row r="334" s="1" customFormat="1" ht="12.6" customHeight="1" outlineLevel="2"/>
    <row r="335" s="1" customFormat="1" ht="12.6" customHeight="1" outlineLevel="2"/>
    <row r="336" s="1" customFormat="1" ht="12.6" customHeight="1" outlineLevel="2"/>
    <row r="337" spans="5:5" s="1" customFormat="1" ht="12.6" customHeight="1" outlineLevel="2"/>
    <row r="338" spans="5:5" s="1" customFormat="1" ht="12.6" customHeight="1" outlineLevel="2"/>
    <row r="339" spans="5:5" s="1" customFormat="1" ht="12.6" customHeight="1" outlineLevel="2"/>
    <row r="340" spans="5:5" s="1" customFormat="1" ht="12.6" customHeight="1" outlineLevel="2"/>
    <row r="341" spans="5:5" s="1" customFormat="1" ht="12.6" customHeight="1" outlineLevel="2"/>
    <row r="342" spans="5:5" s="1" customFormat="1" ht="12.6" customHeight="1" outlineLevel="2"/>
    <row r="343" spans="5:5" s="1" customFormat="1" ht="12.6" customHeight="1" outlineLevel="2"/>
    <row r="344" spans="5:5" s="1" customFormat="1" outlineLevel="2">
      <c r="E344" s="2"/>
    </row>
    <row r="345" spans="5:5" s="1" customFormat="1" outlineLevel="2"/>
    <row r="346" spans="5:5" s="1" customFormat="1" outlineLevel="2"/>
    <row r="347" spans="5:5" s="1" customFormat="1" outlineLevel="2"/>
    <row r="348" spans="5:5" s="1" customFormat="1" outlineLevel="2"/>
    <row r="349" spans="5:5" s="1" customFormat="1" outlineLevel="2"/>
    <row r="350" spans="5:5" s="1" customFormat="1" outlineLevel="2"/>
    <row r="351" spans="5:5" s="1" customFormat="1" outlineLevel="2"/>
    <row r="352" spans="5:5" s="1" customFormat="1" outlineLevel="2"/>
    <row r="353" s="1" customFormat="1" outlineLevel="2"/>
    <row r="354" s="1" customFormat="1" outlineLevel="2"/>
    <row r="355" s="1" customFormat="1" outlineLevel="2"/>
    <row r="356" s="1" customFormat="1" outlineLevel="2"/>
    <row r="357" s="1" customFormat="1" outlineLevel="2"/>
    <row r="358" s="1" customFormat="1" outlineLevel="2"/>
    <row r="359" s="1" customFormat="1" outlineLevel="2"/>
    <row r="360" s="1" customFormat="1" outlineLevel="2"/>
    <row r="361" s="1" customFormat="1" outlineLevel="2"/>
    <row r="362" s="1" customFormat="1" outlineLevel="2"/>
    <row r="363" s="1" customFormat="1" outlineLevel="2"/>
    <row r="364" s="1" customFormat="1" outlineLevel="2"/>
    <row r="365" outlineLevel="1"/>
  </sheetData>
  <mergeCells count="65">
    <mergeCell ref="A314:F314"/>
    <mergeCell ref="A232:H232"/>
    <mergeCell ref="A201:XFD201"/>
    <mergeCell ref="A203:F203"/>
    <mergeCell ref="H203:O203"/>
    <mergeCell ref="A209:XFD209"/>
    <mergeCell ref="A217:F217"/>
    <mergeCell ref="A223:XFD223"/>
    <mergeCell ref="A224:F224"/>
    <mergeCell ref="A231:XFD231"/>
    <mergeCell ref="H302:I302"/>
    <mergeCell ref="A265:XFD265"/>
    <mergeCell ref="A300:XFD300"/>
    <mergeCell ref="A301:XFD301"/>
    <mergeCell ref="A230:F230"/>
    <mergeCell ref="A266:XFD266"/>
    <mergeCell ref="A273:G273"/>
    <mergeCell ref="A185:XFD185"/>
    <mergeCell ref="B186:D186"/>
    <mergeCell ref="B187:D187"/>
    <mergeCell ref="E187:G187"/>
    <mergeCell ref="B188:D188"/>
    <mergeCell ref="E188:G188"/>
    <mergeCell ref="B189:D189"/>
    <mergeCell ref="E189:G189"/>
    <mergeCell ref="A199:G199"/>
    <mergeCell ref="B197:D197"/>
    <mergeCell ref="E197:G197"/>
    <mergeCell ref="A202:XFD202"/>
    <mergeCell ref="A200:XFD200"/>
    <mergeCell ref="B198:D198"/>
    <mergeCell ref="E198:G198"/>
    <mergeCell ref="A1:XFD1"/>
    <mergeCell ref="A2:XFD2"/>
    <mergeCell ref="A3:XFD3"/>
    <mergeCell ref="A37:XFD37"/>
    <mergeCell ref="A65:XFD65"/>
    <mergeCell ref="A17:L17"/>
    <mergeCell ref="A63:E63"/>
    <mergeCell ref="A64:XFD64"/>
    <mergeCell ref="B190:D190"/>
    <mergeCell ref="E190:G190"/>
    <mergeCell ref="B191:D191"/>
    <mergeCell ref="E191:G191"/>
    <mergeCell ref="A179:E179"/>
    <mergeCell ref="E186:G186"/>
    <mergeCell ref="A91:D91"/>
    <mergeCell ref="A107:L107"/>
    <mergeCell ref="A159:E159"/>
    <mergeCell ref="A93:XFD93"/>
    <mergeCell ref="A139:E139"/>
    <mergeCell ref="A145:XFD145"/>
    <mergeCell ref="A92:XFD92"/>
    <mergeCell ref="B194:D194"/>
    <mergeCell ref="E194:G194"/>
    <mergeCell ref="A210:F210"/>
    <mergeCell ref="A216:XFD216"/>
    <mergeCell ref="B192:D192"/>
    <mergeCell ref="E192:G192"/>
    <mergeCell ref="B193:D193"/>
    <mergeCell ref="E193:G193"/>
    <mergeCell ref="B195:D195"/>
    <mergeCell ref="E195:G195"/>
    <mergeCell ref="B196:D196"/>
    <mergeCell ref="E196:G196"/>
  </mergeCells>
  <conditionalFormatting sqref="A3 C66:D66">
    <cfRule type="cellIs" dxfId="13" priority="26" stopIfTrue="1" operator="lessThan">
      <formula>0</formula>
    </cfRule>
  </conditionalFormatting>
  <conditionalFormatting sqref="A37">
    <cfRule type="cellIs" dxfId="12" priority="25" stopIfTrue="1" operator="lessThan">
      <formula>0</formula>
    </cfRule>
  </conditionalFormatting>
  <conditionalFormatting sqref="A65">
    <cfRule type="cellIs" dxfId="11" priority="22" stopIfTrue="1" operator="lessThan">
      <formula>0</formula>
    </cfRule>
  </conditionalFormatting>
  <conditionalFormatting sqref="A93">
    <cfRule type="cellIs" dxfId="10" priority="21" stopIfTrue="1" operator="lessThan">
      <formula>0</formula>
    </cfRule>
  </conditionalFormatting>
  <conditionalFormatting sqref="A145">
    <cfRule type="cellIs" dxfId="9" priority="19" stopIfTrue="1" operator="lessThan">
      <formula>0</formula>
    </cfRule>
  </conditionalFormatting>
  <conditionalFormatting sqref="A185">
    <cfRule type="cellIs" dxfId="8" priority="18" stopIfTrue="1" operator="lessThan">
      <formula>0</formula>
    </cfRule>
  </conditionalFormatting>
  <conditionalFormatting sqref="C38:E38">
    <cfRule type="cellIs" dxfId="7" priority="24" stopIfTrue="1" operator="lessThan">
      <formula>0</formula>
    </cfRule>
  </conditionalFormatting>
  <conditionalFormatting sqref="C127:E127">
    <cfRule type="cellIs" dxfId="6" priority="12" stopIfTrue="1" operator="lessThan">
      <formula>0</formula>
    </cfRule>
  </conditionalFormatting>
  <conditionalFormatting sqref="C146:E146">
    <cfRule type="cellIs" dxfId="5" priority="20" stopIfTrue="1" operator="lessThan">
      <formula>0</formula>
    </cfRule>
  </conditionalFormatting>
  <conditionalFormatting sqref="C167:E167">
    <cfRule type="cellIs" dxfId="4" priority="3" stopIfTrue="1" operator="lessThan">
      <formula>0</formula>
    </cfRule>
  </conditionalFormatting>
  <conditionalFormatting sqref="C4:L4">
    <cfRule type="cellIs" dxfId="3" priority="23" stopIfTrue="1" operator="lessThan">
      <formula>0</formula>
    </cfRule>
  </conditionalFormatting>
  <conditionalFormatting sqref="C94:L94">
    <cfRule type="cellIs" dxfId="2" priority="16" stopIfTrue="1" operator="lessThan">
      <formula>0</formula>
    </cfRule>
  </conditionalFormatting>
  <conditionalFormatting sqref="H303:I313">
    <cfRule type="cellIs" dxfId="1" priority="1" operator="lessThan">
      <formula>0</formula>
    </cfRule>
  </conditionalFormatting>
  <conditionalFormatting sqref="H205:O20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2024-05-20T15:22:48Z</dcterms:modified>
</cp:coreProperties>
</file>