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6735" windowWidth="11895" windowHeight="7695" tabRatio="844" activeTab="0"/>
  </bookViews>
  <sheets>
    <sheet name="Індекси" sheetId="1" r:id="rId1"/>
    <sheet name="КУА та ІСІ" sheetId="2" r:id="rId2"/>
    <sheet name="Динаміка видів фондів" sheetId="3" r:id="rId3"/>
    <sheet name="Регіони" sheetId="4" r:id="rId4"/>
    <sheet name="Активи" sheetId="5" r:id="rId5"/>
    <sheet name="Притік-відтік" sheetId="6" r:id="rId6"/>
    <sheet name="Інвестори" sheetId="7" r:id="rId7"/>
    <sheet name="Структура_типи фондів" sheetId="8" r:id="rId8"/>
    <sheet name="Структура_типи ЦП" sheetId="9" r:id="rId9"/>
    <sheet name="Доходність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18_Лют_09" localSheetId="5">#REF!</definedName>
    <definedName name="_18_Лют_09" localSheetId="8">#REF!</definedName>
    <definedName name="_18_Лют_09">#REF!</definedName>
    <definedName name="_19_Лют_09" localSheetId="5">#REF!</definedName>
    <definedName name="_19_Лют_09" localSheetId="8">#REF!</definedName>
    <definedName name="_19_Лют_09">#REF!</definedName>
    <definedName name="_19_Лют_09_ВЧА" localSheetId="5">#REF!</definedName>
    <definedName name="_19_Лют_09_ВЧА" localSheetId="8">#REF!</definedName>
    <definedName name="_19_Лют_09_ВЧА">#REF!</definedName>
    <definedName name="_xlfn.BAHTTEXT" hidden="1">#NAME?</definedName>
    <definedName name="a11" localSheetId="4" hidden="1">{#N/A,#N/A,FALSE,"т02бд"}</definedName>
    <definedName name="a11" localSheetId="2" hidden="1">{#N/A,#N/A,FALSE,"т02бд"}</definedName>
    <definedName name="a11" localSheetId="9" hidden="1">{#N/A,#N/A,FALSE,"т02бд"}</definedName>
    <definedName name="a11" localSheetId="6" hidden="1">{#N/A,#N/A,FALSE,"т02бд"}</definedName>
    <definedName name="a11" localSheetId="0" hidden="1">{#N/A,#N/A,FALSE,"т02бд"}</definedName>
    <definedName name="a11" localSheetId="1" hidden="1">{#N/A,#N/A,FALSE,"т02бд"}</definedName>
    <definedName name="a11" localSheetId="5" hidden="1">{#N/A,#N/A,FALSE,"т02бд"}</definedName>
    <definedName name="a11" localSheetId="3" hidden="1">{#N/A,#N/A,FALSE,"т02бд"}</definedName>
    <definedName name="a11" localSheetId="7" hidden="1">{#N/A,#N/A,FALSE,"т02бд"}</definedName>
    <definedName name="a11" localSheetId="8" hidden="1">{#N/A,#N/A,FALSE,"т02бд"}</definedName>
    <definedName name="a11" hidden="1">{#N/A,#N/A,FALSE,"т02бд"}</definedName>
    <definedName name="BAZA">'[15]Мульт-ор М2, швидкість'!$E:$E</definedName>
    <definedName name="cevv">'[2]табл1'!#REF!</definedName>
    <definedName name="ic" localSheetId="4" hidden="1">{#N/A,#N/A,FALSE,"т02бд"}</definedName>
    <definedName name="ic" localSheetId="2" hidden="1">{#N/A,#N/A,FALSE,"т02бд"}</definedName>
    <definedName name="ic" localSheetId="9" hidden="1">{#N/A,#N/A,FALSE,"т02бд"}</definedName>
    <definedName name="ic" localSheetId="6" hidden="1">{#N/A,#N/A,FALSE,"т02бд"}</definedName>
    <definedName name="ic" localSheetId="0" hidden="1">{#N/A,#N/A,FALSE,"т02бд"}</definedName>
    <definedName name="ic" localSheetId="1" hidden="1">{#N/A,#N/A,FALSE,"т02бд"}</definedName>
    <definedName name="ic" localSheetId="5" hidden="1">{#N/A,#N/A,FALSE,"т02бд"}</definedName>
    <definedName name="ic" localSheetId="3" hidden="1">{#N/A,#N/A,FALSE,"т02бд"}</definedName>
    <definedName name="ic" localSheetId="7" hidden="1">{#N/A,#N/A,FALSE,"т02бд"}</definedName>
    <definedName name="ic" localSheetId="8" hidden="1">{#N/A,#N/A,FALSE,"т02бд"}</definedName>
    <definedName name="ic" hidden="1">{#N/A,#N/A,FALSE,"т02бд"}</definedName>
    <definedName name="ICC_2008" localSheetId="4" hidden="1">{#N/A,#N/A,FALSE,"т02бд"}</definedName>
    <definedName name="ICC_2008" localSheetId="2" hidden="1">{#N/A,#N/A,FALSE,"т02бд"}</definedName>
    <definedName name="ICC_2008" localSheetId="9" hidden="1">{#N/A,#N/A,FALSE,"т02бд"}</definedName>
    <definedName name="ICC_2008" localSheetId="6" hidden="1">{#N/A,#N/A,FALSE,"т02бд"}</definedName>
    <definedName name="ICC_2008" localSheetId="0" hidden="1">{#N/A,#N/A,FALSE,"т02бд"}</definedName>
    <definedName name="ICC_2008" localSheetId="1" hidden="1">{#N/A,#N/A,FALSE,"т02бд"}</definedName>
    <definedName name="ICC_2008" localSheetId="5" hidden="1">{#N/A,#N/A,FALSE,"т02бд"}</definedName>
    <definedName name="ICC_2008" localSheetId="3" hidden="1">{#N/A,#N/A,FALSE,"т02бд"}</definedName>
    <definedName name="ICC_2008" localSheetId="7" hidden="1">{#N/A,#N/A,FALSE,"т02бд"}</definedName>
    <definedName name="ICC_2008" localSheetId="8" hidden="1">{#N/A,#N/A,FALSE,"т02бд"}</definedName>
    <definedName name="ICC_2008" hidden="1">{#N/A,#N/A,FALSE,"т02бд"}</definedName>
    <definedName name="q" localSheetId="4" hidden="1">{#N/A,#N/A,FALSE,"т02бд"}</definedName>
    <definedName name="q" localSheetId="2" hidden="1">{#N/A,#N/A,FALSE,"т02бд"}</definedName>
    <definedName name="q" localSheetId="9" hidden="1">{#N/A,#N/A,FALSE,"т02бд"}</definedName>
    <definedName name="q" localSheetId="6" hidden="1">{#N/A,#N/A,FALSE,"т02бд"}</definedName>
    <definedName name="q" localSheetId="0" hidden="1">{#N/A,#N/A,FALSE,"т02бд"}</definedName>
    <definedName name="q" localSheetId="1" hidden="1">{#N/A,#N/A,FALSE,"т02бд"}</definedName>
    <definedName name="q" localSheetId="5" hidden="1">{#N/A,#N/A,FALSE,"т02бд"}</definedName>
    <definedName name="q" localSheetId="3" hidden="1">{#N/A,#N/A,FALSE,"т02бд"}</definedName>
    <definedName name="q" localSheetId="7" hidden="1">{#N/A,#N/A,FALSE,"т02бд"}</definedName>
    <definedName name="q" localSheetId="8" hidden="1">{#N/A,#N/A,FALSE,"т02бд"}</definedName>
    <definedName name="q" hidden="1">{#N/A,#N/A,FALSE,"т02бд"}</definedName>
    <definedName name="t06" localSheetId="4" hidden="1">{#N/A,#N/A,FALSE,"т04"}</definedName>
    <definedName name="t06" localSheetId="2" hidden="1">{#N/A,#N/A,FALSE,"т04"}</definedName>
    <definedName name="t06" localSheetId="9" hidden="1">{#N/A,#N/A,FALSE,"т04"}</definedName>
    <definedName name="t06" localSheetId="6" hidden="1">{#N/A,#N/A,FALSE,"т04"}</definedName>
    <definedName name="t06" localSheetId="0" hidden="1">{#N/A,#N/A,FALSE,"т04"}</definedName>
    <definedName name="t06" localSheetId="1" hidden="1">{#N/A,#N/A,FALSE,"т04"}</definedName>
    <definedName name="t06" localSheetId="5" hidden="1">{#N/A,#N/A,FALSE,"т04"}</definedName>
    <definedName name="t06" localSheetId="3" hidden="1">{#N/A,#N/A,FALSE,"т04"}</definedName>
    <definedName name="t06" localSheetId="7" hidden="1">{#N/A,#N/A,FALSE,"т04"}</definedName>
    <definedName name="t06" localSheetId="8" hidden="1">{#N/A,#N/A,FALSE,"т04"}</definedName>
    <definedName name="t06" hidden="1">{#N/A,#N/A,FALSE,"т04"}</definedName>
    <definedName name="tt" localSheetId="4" hidden="1">{#N/A,#N/A,FALSE,"т02бд"}</definedName>
    <definedName name="tt" localSheetId="2" hidden="1">{#N/A,#N/A,FALSE,"т02бд"}</definedName>
    <definedName name="tt" localSheetId="9" hidden="1">{#N/A,#N/A,FALSE,"т02бд"}</definedName>
    <definedName name="tt" localSheetId="6" hidden="1">{#N/A,#N/A,FALSE,"т02бд"}</definedName>
    <definedName name="tt" localSheetId="0" hidden="1">{#N/A,#N/A,FALSE,"т02бд"}</definedName>
    <definedName name="tt" localSheetId="1" hidden="1">{#N/A,#N/A,FALSE,"т02бд"}</definedName>
    <definedName name="tt" localSheetId="5" hidden="1">{#N/A,#N/A,FALSE,"т02бд"}</definedName>
    <definedName name="tt" localSheetId="3" hidden="1">{#N/A,#N/A,FALSE,"т02бд"}</definedName>
    <definedName name="tt" localSheetId="7" hidden="1">{#N/A,#N/A,FALSE,"т02бд"}</definedName>
    <definedName name="tt" localSheetId="8" hidden="1">{#N/A,#N/A,FALSE,"т02бд"}</definedName>
    <definedName name="tt" hidden="1">{#N/A,#N/A,FALSE,"т02бд"}</definedName>
    <definedName name="V">'[16]146024'!$A$1:$K$1</definedName>
    <definedName name="wrn.04." localSheetId="4" hidden="1">{#N/A,#N/A,FALSE,"т02бд"}</definedName>
    <definedName name="wrn.04." localSheetId="2" hidden="1">{#N/A,#N/A,FALSE,"т02бд"}</definedName>
    <definedName name="wrn.04." localSheetId="9" hidden="1">{#N/A,#N/A,FALSE,"т02бд"}</definedName>
    <definedName name="wrn.04." localSheetId="6" hidden="1">{#N/A,#N/A,FALSE,"т02бд"}</definedName>
    <definedName name="wrn.04." localSheetId="0" hidden="1">{#N/A,#N/A,FALSE,"т02бд"}</definedName>
    <definedName name="wrn.04." localSheetId="1" hidden="1">{#N/A,#N/A,FALSE,"т02бд"}</definedName>
    <definedName name="wrn.04." localSheetId="5" hidden="1">{#N/A,#N/A,FALSE,"т02бд"}</definedName>
    <definedName name="wrn.04." localSheetId="3" hidden="1">{#N/A,#N/A,FALSE,"т02бд"}</definedName>
    <definedName name="wrn.04." localSheetId="7" hidden="1">{#N/A,#N/A,FALSE,"т02бд"}</definedName>
    <definedName name="wrn.04." localSheetId="8" hidden="1">{#N/A,#N/A,FALSE,"т02бд"}</definedName>
    <definedName name="wrn.04." hidden="1">{#N/A,#N/A,FALSE,"т02бд"}</definedName>
    <definedName name="wrn.д02." localSheetId="4" hidden="1">{#N/A,#N/A,FALSE,"т02бд"}</definedName>
    <definedName name="wrn.д02." localSheetId="2" hidden="1">{#N/A,#N/A,FALSE,"т02бд"}</definedName>
    <definedName name="wrn.д02." localSheetId="9" hidden="1">{#N/A,#N/A,FALSE,"т02бд"}</definedName>
    <definedName name="wrn.д02." localSheetId="6" hidden="1">{#N/A,#N/A,FALSE,"т02бд"}</definedName>
    <definedName name="wrn.д02." localSheetId="0" hidden="1">{#N/A,#N/A,FALSE,"т02бд"}</definedName>
    <definedName name="wrn.д02." localSheetId="1" hidden="1">{#N/A,#N/A,FALSE,"т02бд"}</definedName>
    <definedName name="wrn.д02." localSheetId="5" hidden="1">{#N/A,#N/A,FALSE,"т02бд"}</definedName>
    <definedName name="wrn.д02." localSheetId="3" hidden="1">{#N/A,#N/A,FALSE,"т02бд"}</definedName>
    <definedName name="wrn.д02." localSheetId="7" hidden="1">{#N/A,#N/A,FALSE,"т02бд"}</definedName>
    <definedName name="wrn.д02." localSheetId="8" hidden="1">{#N/A,#N/A,FALSE,"т02бд"}</definedName>
    <definedName name="wrn.д02." hidden="1">{#N/A,#N/A,FALSE,"т02бд"}</definedName>
    <definedName name="wrn.т171банки." localSheetId="4" hidden="1">{#N/A,#N/A,FALSE,"т17-1банки (2)"}</definedName>
    <definedName name="wrn.т171банки." localSheetId="2" hidden="1">{#N/A,#N/A,FALSE,"т17-1банки (2)"}</definedName>
    <definedName name="wrn.т171банки." localSheetId="9" hidden="1">{#N/A,#N/A,FALSE,"т17-1банки (2)"}</definedName>
    <definedName name="wrn.т171банки." localSheetId="6" hidden="1">{#N/A,#N/A,FALSE,"т17-1банки (2)"}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5" hidden="1">{#N/A,#N/A,FALSE,"т17-1банки (2)"}</definedName>
    <definedName name="wrn.т171банки." localSheetId="3" hidden="1">{#N/A,#N/A,FALSE,"т17-1банки (2)"}</definedName>
    <definedName name="wrn.т171банки." localSheetId="7" hidden="1">{#N/A,#N/A,FALSE,"т17-1банки (2)"}</definedName>
    <definedName name="wrn.т171банки." localSheetId="8" hidden="1">{#N/A,#N/A,FALSE,"т17-1банки (2)"}</definedName>
    <definedName name="wrn.т171банки." hidden="1">{#N/A,#N/A,FALSE,"т17-1банки (2)"}</definedName>
    <definedName name="ГЦ" localSheetId="4" hidden="1">{#N/A,#N/A,FALSE,"т02бд"}</definedName>
    <definedName name="ГЦ" localSheetId="2" hidden="1">{#N/A,#N/A,FALSE,"т02бд"}</definedName>
    <definedName name="ГЦ" localSheetId="9" hidden="1">{#N/A,#N/A,FALSE,"т02бд"}</definedName>
    <definedName name="ГЦ" localSheetId="6" hidden="1">{#N/A,#N/A,FALSE,"т02бд"}</definedName>
    <definedName name="ГЦ" localSheetId="0" hidden="1">{#N/A,#N/A,FALSE,"т02бд"}</definedName>
    <definedName name="ГЦ" localSheetId="1" hidden="1">{#N/A,#N/A,FALSE,"т02бд"}</definedName>
    <definedName name="ГЦ" localSheetId="5" hidden="1">{#N/A,#N/A,FALSE,"т02бд"}</definedName>
    <definedName name="ГЦ" localSheetId="3" hidden="1">{#N/A,#N/A,FALSE,"т02бд"}</definedName>
    <definedName name="ГЦ" localSheetId="7" hidden="1">{#N/A,#N/A,FALSE,"т02бд"}</definedName>
    <definedName name="ГЦ" localSheetId="8" hidden="1">{#N/A,#N/A,FALSE,"т02бд"}</definedName>
    <definedName name="ГЦ" hidden="1">{#N/A,#N/A,FALSE,"т02бд"}</definedName>
    <definedName name="д17.1">'[13]д17-1'!$A$1:$H$1</definedName>
    <definedName name="ее" localSheetId="4" hidden="1">{#N/A,#N/A,FALSE,"т02бд"}</definedName>
    <definedName name="ее" localSheetId="2" hidden="1">{#N/A,#N/A,FALSE,"т02бд"}</definedName>
    <definedName name="ее" localSheetId="9" hidden="1">{#N/A,#N/A,FALSE,"т02бд"}</definedName>
    <definedName name="ее" localSheetId="6" hidden="1">{#N/A,#N/A,FALSE,"т02бд"}</definedName>
    <definedName name="ее" localSheetId="0" hidden="1">{#N/A,#N/A,FALSE,"т02бд"}</definedName>
    <definedName name="ее" localSheetId="1" hidden="1">{#N/A,#N/A,FALSE,"т02бд"}</definedName>
    <definedName name="ее" localSheetId="5" hidden="1">{#N/A,#N/A,FALSE,"т02бд"}</definedName>
    <definedName name="ее" localSheetId="3" hidden="1">{#N/A,#N/A,FALSE,"т02бд"}</definedName>
    <definedName name="ее" localSheetId="7" hidden="1">{#N/A,#N/A,FALSE,"т02бд"}</definedName>
    <definedName name="ее" localSheetId="8" hidden="1">{#N/A,#N/A,FALSE,"т02бд"}</definedName>
    <definedName name="ее" hidden="1">{#N/A,#N/A,FALSE,"т02бд"}</definedName>
    <definedName name="збз1998">#REF!</definedName>
    <definedName name="ии" localSheetId="4" hidden="1">{#N/A,#N/A,FALSE,"т02бд"}</definedName>
    <definedName name="ии" localSheetId="2" hidden="1">{#N/A,#N/A,FALSE,"т02бд"}</definedName>
    <definedName name="ии" localSheetId="9" hidden="1">{#N/A,#N/A,FALSE,"т02бд"}</definedName>
    <definedName name="ии" localSheetId="6" hidden="1">{#N/A,#N/A,FALSE,"т02бд"}</definedName>
    <definedName name="ии" localSheetId="0" hidden="1">{#N/A,#N/A,FALSE,"т02бд"}</definedName>
    <definedName name="ии" localSheetId="1" hidden="1">{#N/A,#N/A,FALSE,"т02бд"}</definedName>
    <definedName name="ии" localSheetId="5" hidden="1">{#N/A,#N/A,FALSE,"т02бд"}</definedName>
    <definedName name="ии" localSheetId="3" hidden="1">{#N/A,#N/A,FALSE,"т02бд"}</definedName>
    <definedName name="ии" localSheetId="7" hidden="1">{#N/A,#N/A,FALSE,"т02бд"}</definedName>
    <definedName name="ии" localSheetId="8" hidden="1">{#N/A,#N/A,FALSE,"т02бд"}</definedName>
    <definedName name="ии" hidden="1">{#N/A,#N/A,FALSE,"т02бд"}</definedName>
    <definedName name="іі" localSheetId="4" hidden="1">{#N/A,#N/A,FALSE,"т02бд"}</definedName>
    <definedName name="іі" localSheetId="2" hidden="1">{#N/A,#N/A,FALSE,"т02бд"}</definedName>
    <definedName name="іі" localSheetId="9" hidden="1">{#N/A,#N/A,FALSE,"т02бд"}</definedName>
    <definedName name="іі" localSheetId="6" hidden="1">{#N/A,#N/A,FALSE,"т02бд"}</definedName>
    <definedName name="іі" localSheetId="0" hidden="1">{#N/A,#N/A,FALSE,"т02бд"}</definedName>
    <definedName name="іі" localSheetId="1" hidden="1">{#N/A,#N/A,FALSE,"т02бд"}</definedName>
    <definedName name="іі" localSheetId="5" hidden="1">{#N/A,#N/A,FALSE,"т02бд"}</definedName>
    <definedName name="іі" localSheetId="3" hidden="1">{#N/A,#N/A,FALSE,"т02бд"}</definedName>
    <definedName name="іі" localSheetId="7" hidden="1">{#N/A,#N/A,FALSE,"т02бд"}</definedName>
    <definedName name="іі" localSheetId="8" hidden="1">{#N/A,#N/A,FALSE,"т02бд"}</definedName>
    <definedName name="іі" hidden="1">{#N/A,#N/A,FALSE,"т02бд"}</definedName>
    <definedName name="квітень" localSheetId="4" hidden="1">{#N/A,#N/A,FALSE,"т17-1банки (2)"}</definedName>
    <definedName name="квітень" localSheetId="2" hidden="1">{#N/A,#N/A,FALSE,"т17-1банки (2)"}</definedName>
    <definedName name="квітень" localSheetId="9" hidden="1">{#N/A,#N/A,FALSE,"т17-1банки (2)"}</definedName>
    <definedName name="квітень" localSheetId="6" hidden="1">{#N/A,#N/A,FALSE,"т17-1банки (2)"}</definedName>
    <definedName name="квітень" localSheetId="0" hidden="1">{#N/A,#N/A,FALSE,"т17-1банки (2)"}</definedName>
    <definedName name="квітень" localSheetId="1" hidden="1">{#N/A,#N/A,FALSE,"т17-1банки (2)"}</definedName>
    <definedName name="квітень" localSheetId="5" hidden="1">{#N/A,#N/A,FALSE,"т17-1банки (2)"}</definedName>
    <definedName name="квітень" localSheetId="3" hidden="1">{#N/A,#N/A,FALSE,"т17-1банки (2)"}</definedName>
    <definedName name="квітень" localSheetId="7" hidden="1">{#N/A,#N/A,FALSE,"т17-1банки (2)"}</definedName>
    <definedName name="квітень" localSheetId="8" hidden="1">{#N/A,#N/A,FALSE,"т17-1банки (2)"}</definedName>
    <definedName name="квітень" hidden="1">{#N/A,#N/A,FALSE,"т17-1банки (2)"}</definedName>
    <definedName name="ке" localSheetId="4" hidden="1">{#N/A,#N/A,FALSE,"т17-1банки (2)"}</definedName>
    <definedName name="ке" localSheetId="2" hidden="1">{#N/A,#N/A,FALSE,"т17-1банки (2)"}</definedName>
    <definedName name="ке" localSheetId="9" hidden="1">{#N/A,#N/A,FALSE,"т17-1банки (2)"}</definedName>
    <definedName name="ке" localSheetId="6" hidden="1">{#N/A,#N/A,FALSE,"т17-1банки (2)"}</definedName>
    <definedName name="ке" localSheetId="0" hidden="1">{#N/A,#N/A,FALSE,"т17-1банки (2)"}</definedName>
    <definedName name="ке" localSheetId="1" hidden="1">{#N/A,#N/A,FALSE,"т17-1банки (2)"}</definedName>
    <definedName name="ке" localSheetId="5" hidden="1">{#N/A,#N/A,FALSE,"т17-1банки (2)"}</definedName>
    <definedName name="ке" localSheetId="3" hidden="1">{#N/A,#N/A,FALSE,"т17-1банки (2)"}</definedName>
    <definedName name="ке" localSheetId="7" hidden="1">{#N/A,#N/A,FALSE,"т17-1банки (2)"}</definedName>
    <definedName name="ке" localSheetId="8" hidden="1">{#N/A,#N/A,FALSE,"т17-1банки (2)"}</definedName>
    <definedName name="ке" hidden="1">{#N/A,#N/A,FALSE,"т17-1банки (2)"}</definedName>
    <definedName name="М2">'[15]Мульт-ор М2, швидкість'!$C:$C</definedName>
    <definedName name="нн" localSheetId="4" hidden="1">{#N/A,#N/A,FALSE,"т02бд"}</definedName>
    <definedName name="нн" localSheetId="2" hidden="1">{#N/A,#N/A,FALSE,"т02бд"}</definedName>
    <definedName name="нн" localSheetId="9" hidden="1">{#N/A,#N/A,FALSE,"т02бд"}</definedName>
    <definedName name="нн" localSheetId="6" hidden="1">{#N/A,#N/A,FALSE,"т02бд"}</definedName>
    <definedName name="нн" localSheetId="0" hidden="1">{#N/A,#N/A,FALSE,"т02бд"}</definedName>
    <definedName name="нн" localSheetId="1" hidden="1">{#N/A,#N/A,FALSE,"т02бд"}</definedName>
    <definedName name="нн" localSheetId="5" hidden="1">{#N/A,#N/A,FALSE,"т02бд"}</definedName>
    <definedName name="нн" localSheetId="3" hidden="1">{#N/A,#N/A,FALSE,"т02бд"}</definedName>
    <definedName name="нн" localSheetId="7" hidden="1">{#N/A,#N/A,FALSE,"т02бд"}</definedName>
    <definedName name="нн" localSheetId="8" hidden="1">{#N/A,#N/A,FALSE,"т02бд"}</definedName>
    <definedName name="нн" hidden="1">{#N/A,#N/A,FALSE,"т02бд"}</definedName>
    <definedName name="Список">'[16]146024'!$A$8:$A$88</definedName>
    <definedName name="стельм." localSheetId="4" hidden="1">{#N/A,#N/A,FALSE,"т17-1банки (2)"}</definedName>
    <definedName name="стельм." localSheetId="2" hidden="1">{#N/A,#N/A,FALSE,"т17-1банки (2)"}</definedName>
    <definedName name="стельм." localSheetId="9" hidden="1">{#N/A,#N/A,FALSE,"т17-1банки (2)"}</definedName>
    <definedName name="стельм." localSheetId="6" hidden="1">{#N/A,#N/A,FALSE,"т17-1банки (2)"}</definedName>
    <definedName name="стельм." localSheetId="0" hidden="1">{#N/A,#N/A,FALSE,"т17-1банки (2)"}</definedName>
    <definedName name="стельм." localSheetId="1" hidden="1">{#N/A,#N/A,FALSE,"т17-1банки (2)"}</definedName>
    <definedName name="стельм." localSheetId="5" hidden="1">{#N/A,#N/A,FALSE,"т17-1банки (2)"}</definedName>
    <definedName name="стельм." localSheetId="3" hidden="1">{#N/A,#N/A,FALSE,"т17-1банки (2)"}</definedName>
    <definedName name="стельм." localSheetId="7" hidden="1">{#N/A,#N/A,FALSE,"т17-1банки (2)"}</definedName>
    <definedName name="стельм." localSheetId="8" hidden="1">{#N/A,#N/A,FALSE,"т17-1банки (2)"}</definedName>
    <definedName name="стельм." hidden="1">{#N/A,#N/A,FALSE,"т17-1банки (2)"}</definedName>
    <definedName name="т01">#REF!</definedName>
    <definedName name="т05" localSheetId="4" hidden="1">{#N/A,#N/A,FALSE,"т04"}</definedName>
    <definedName name="т05" localSheetId="2" hidden="1">{#N/A,#N/A,FALSE,"т04"}</definedName>
    <definedName name="т05" localSheetId="9" hidden="1">{#N/A,#N/A,FALSE,"т04"}</definedName>
    <definedName name="т05" localSheetId="6" hidden="1">{#N/A,#N/A,FALSE,"т04"}</definedName>
    <definedName name="т05" localSheetId="0" hidden="1">{#N/A,#N/A,FALSE,"т04"}</definedName>
    <definedName name="т05" localSheetId="1" hidden="1">{#N/A,#N/A,FALSE,"т04"}</definedName>
    <definedName name="т05" localSheetId="5" hidden="1">{#N/A,#N/A,FALSE,"т04"}</definedName>
    <definedName name="т05" localSheetId="3" hidden="1">{#N/A,#N/A,FALSE,"т04"}</definedName>
    <definedName name="т05" localSheetId="7" hidden="1">{#N/A,#N/A,FALSE,"т04"}</definedName>
    <definedName name="т05" localSheetId="8" hidden="1">{#N/A,#N/A,FALSE,"т04"}</definedName>
    <definedName name="т05" hidden="1">{#N/A,#N/A,FALSE,"т04"}</definedName>
    <definedName name="т06">#REF!</definedName>
    <definedName name="т07КБ98">'[7]т07(98)'!$A$1</definedName>
    <definedName name="т09СЕ98">'[8]т09(98) по сек-рам ек-ки'!$A$1</definedName>
    <definedName name="т15">'[6]т15'!$A$1</definedName>
    <definedName name="т17.1">'[10]т17-1(шаблон)'!$A$1:$H$1</definedName>
    <definedName name="т17.1.2001">'[10]т17-1(шаблон)'!$A$1:$H$1</definedName>
    <definedName name="т17.1обл2001">'[10]т17-1(шаблон)'!$A$1:$H$1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'[11]т17мб(шаблон)'!$A$1</definedName>
    <definedName name="Усі_банки">'[16]146024'!$A$8:$K$88</definedName>
    <definedName name="ц" localSheetId="4" hidden="1">{#N/A,#N/A,FALSE,"т02бд"}</definedName>
    <definedName name="ц" localSheetId="2" hidden="1">{#N/A,#N/A,FALSE,"т02бд"}</definedName>
    <definedName name="ц" localSheetId="9" hidden="1">{#N/A,#N/A,FALSE,"т02бд"}</definedName>
    <definedName name="ц" localSheetId="5" hidden="1">{#N/A,#N/A,FALSE,"т02бд"}</definedName>
    <definedName name="ц" localSheetId="8" hidden="1">{#N/A,#N/A,FALSE,"т02бд"}</definedName>
    <definedName name="ц" hidden="1">{#N/A,#N/A,FALSE,"т02бд"}</definedName>
    <definedName name="цеу" localSheetId="4" hidden="1">{#N/A,#N/A,FALSE,"т02бд"}</definedName>
    <definedName name="цеу" localSheetId="2" hidden="1">{#N/A,#N/A,FALSE,"т02бд"}</definedName>
    <definedName name="цеу" localSheetId="9" hidden="1">{#N/A,#N/A,FALSE,"т02бд"}</definedName>
    <definedName name="цеу" localSheetId="6" hidden="1">{#N/A,#N/A,FALSE,"т02бд"}</definedName>
    <definedName name="цеу" localSheetId="0" hidden="1">{#N/A,#N/A,FALSE,"т02бд"}</definedName>
    <definedName name="цеу" localSheetId="1" hidden="1">{#N/A,#N/A,FALSE,"т02бд"}</definedName>
    <definedName name="цеу" localSheetId="5" hidden="1">{#N/A,#N/A,FALSE,"т02бд"}</definedName>
    <definedName name="цеу" localSheetId="3" hidden="1">{#N/A,#N/A,FALSE,"т02бд"}</definedName>
    <definedName name="цеу" localSheetId="7" hidden="1">{#N/A,#N/A,FALSE,"т02бд"}</definedName>
    <definedName name="цеу" localSheetId="8" hidden="1">{#N/A,#N/A,FALSE,"т02бд"}</definedName>
    <definedName name="цеу" hidden="1">{#N/A,#N/A,FALSE,"т02бд"}</definedName>
    <definedName name="черв" localSheetId="4" hidden="1">{#N/A,#N/A,FALSE,"т02бд"}</definedName>
    <definedName name="черв" localSheetId="2" hidden="1">{#N/A,#N/A,FALSE,"т02бд"}</definedName>
    <definedName name="черв" localSheetId="9" hidden="1">{#N/A,#N/A,FALSE,"т02бд"}</definedName>
    <definedName name="черв" localSheetId="6" hidden="1">{#N/A,#N/A,FALSE,"т02бд"}</definedName>
    <definedName name="черв" localSheetId="0" hidden="1">{#N/A,#N/A,FALSE,"т02бд"}</definedName>
    <definedName name="черв" localSheetId="1" hidden="1">{#N/A,#N/A,FALSE,"т02бд"}</definedName>
    <definedName name="черв" localSheetId="5" hidden="1">{#N/A,#N/A,FALSE,"т02бд"}</definedName>
    <definedName name="черв" localSheetId="3" hidden="1">{#N/A,#N/A,FALSE,"т02бд"}</definedName>
    <definedName name="черв" localSheetId="7" hidden="1">{#N/A,#N/A,FALSE,"т02бд"}</definedName>
    <definedName name="черв" localSheetId="8" hidden="1">{#N/A,#N/A,FALSE,"т02бд"}</definedName>
    <definedName name="черв" hidden="1">{#N/A,#N/A,FALSE,"т02бд"}</definedName>
  </definedNames>
  <calcPr fullCalcOnLoad="1"/>
</workbook>
</file>

<file path=xl/sharedStrings.xml><?xml version="1.0" encoding="utf-8"?>
<sst xmlns="http://schemas.openxmlformats.org/spreadsheetml/2006/main" count="323" uniqueCount="148">
  <si>
    <t>Кіл-ть фондів, щодо яких наявні дані за місяць</t>
  </si>
  <si>
    <t>Відкриті ІСІ</t>
  </si>
  <si>
    <t>Інтервальні ІСІ</t>
  </si>
  <si>
    <t>Усі (невенчурні)</t>
  </si>
  <si>
    <t>Депозити (грн.)</t>
  </si>
  <si>
    <t>Інтервальні</t>
  </si>
  <si>
    <t>Нерухомість у Києві</t>
  </si>
  <si>
    <t xml:space="preserve">Юридичні особи </t>
  </si>
  <si>
    <t xml:space="preserve"> Фізичні особи </t>
  </si>
  <si>
    <t xml:space="preserve"> </t>
  </si>
  <si>
    <t>Фонди</t>
  </si>
  <si>
    <t>Всього</t>
  </si>
  <si>
    <t>Облігації місцевих позик</t>
  </si>
  <si>
    <t>Облігації підприємств</t>
  </si>
  <si>
    <t>РТС (Росія)</t>
  </si>
  <si>
    <t>ПФТС (Україна)</t>
  </si>
  <si>
    <t>Індекси</t>
  </si>
  <si>
    <t>ПІФ</t>
  </si>
  <si>
    <t>КІФ</t>
  </si>
  <si>
    <t>S&amp;P 500 (США)</t>
  </si>
  <si>
    <t>NIKKEI 225 (Японія)</t>
  </si>
  <si>
    <t>Відкриті</t>
  </si>
  <si>
    <t>Інші активи</t>
  </si>
  <si>
    <t>Нерухомість</t>
  </si>
  <si>
    <t>ОВДП</t>
  </si>
  <si>
    <t>Акції</t>
  </si>
  <si>
    <t>Грошові кошти та банківські депозити</t>
  </si>
  <si>
    <t>Акцiї</t>
  </si>
  <si>
    <t>Тип ЦП</t>
  </si>
  <si>
    <t>УБ (Україна)</t>
  </si>
  <si>
    <t>ММВБ (Росія)</t>
  </si>
  <si>
    <t>WSE WIG 20 (Польща)</t>
  </si>
  <si>
    <t>DAX (ФРН)</t>
  </si>
  <si>
    <t>FTSE 100  (Великобританія)</t>
  </si>
  <si>
    <t>CAC 40 (Франція)</t>
  </si>
  <si>
    <t>DJIA (США)</t>
  </si>
  <si>
    <t>SHANGHAI SE COMPOSITE (Китай)</t>
  </si>
  <si>
    <t>Кількість КУА</t>
  </si>
  <si>
    <t>Кількість ІСІ на одну КУА</t>
  </si>
  <si>
    <t>Дніпропетровська область</t>
  </si>
  <si>
    <t>Донецька область</t>
  </si>
  <si>
    <t>Одеська область</t>
  </si>
  <si>
    <t>Харківська область</t>
  </si>
  <si>
    <t>м. Київ та Київська область</t>
  </si>
  <si>
    <t>В*</t>
  </si>
  <si>
    <t>І*</t>
  </si>
  <si>
    <t>ЗД*</t>
  </si>
  <si>
    <t>ЗН*</t>
  </si>
  <si>
    <t>ЗВ*</t>
  </si>
  <si>
    <t>Регіон</t>
  </si>
  <si>
    <t xml:space="preserve"> резиденти  </t>
  </si>
  <si>
    <t xml:space="preserve">нерезиденти  </t>
  </si>
  <si>
    <t>Індекс УБ</t>
  </si>
  <si>
    <t>Індекс ПФТС</t>
  </si>
  <si>
    <t>Депозити у дол. США</t>
  </si>
  <si>
    <t>Депозити у євро</t>
  </si>
  <si>
    <t>"Золотий" депозит (за оф. курсом золота)</t>
  </si>
  <si>
    <t>Векселі</t>
  </si>
  <si>
    <t>Облігації державні внутрішні</t>
  </si>
  <si>
    <t>Інфляція (індекс споживчих цін)</t>
  </si>
  <si>
    <t>Венчурні</t>
  </si>
  <si>
    <t>Усі (з венчурними)</t>
  </si>
  <si>
    <t>млн. грн.</t>
  </si>
  <si>
    <t>Розподіл активів ІСІ (невенчурні)</t>
  </si>
  <si>
    <t>Розподіл ВЧА ІСІ (невенчурні)</t>
  </si>
  <si>
    <t>Вартість активів ІСІ</t>
  </si>
  <si>
    <t>ВЧА ІСІ</t>
  </si>
  <si>
    <t>http://www.bloomberg.com/markets/stocks/world-indexes/</t>
  </si>
  <si>
    <t>Заставні</t>
  </si>
  <si>
    <t>Цінні папери</t>
  </si>
  <si>
    <t>Банківські метали</t>
  </si>
  <si>
    <t>* Доходність фондів - за даними квартальних звітів.</t>
  </si>
  <si>
    <t>Інші ЦП</t>
  </si>
  <si>
    <t xml:space="preserve">Розподіл активів ІСІ </t>
  </si>
  <si>
    <t>Запорізька область</t>
  </si>
  <si>
    <t>Період</t>
  </si>
  <si>
    <t>Чистий притік/відтік за місяць (ліва шкала)</t>
  </si>
  <si>
    <t>Доходність*</t>
  </si>
  <si>
    <t>Розподіл ВЧА ІСІ (у т. ч. венчурні)</t>
  </si>
  <si>
    <t>Сукупна вартість ЦП у портфелях ІСІ, грн.</t>
  </si>
  <si>
    <t>Частка у зведеному портфелі ЦП ІСІ</t>
  </si>
  <si>
    <t>Інші</t>
  </si>
  <si>
    <t>Облігації державні зовнішні</t>
  </si>
  <si>
    <t>Частка за кіл-тю ІСІ</t>
  </si>
  <si>
    <t>Частка за кіл-тю КУА</t>
  </si>
  <si>
    <t>Частка за активами в управлінні</t>
  </si>
  <si>
    <t>Інші регіони</t>
  </si>
  <si>
    <t>Венчурні ІСІ</t>
  </si>
  <si>
    <t>HANG SENG (Гонконг)</t>
  </si>
  <si>
    <t>грудень '11</t>
  </si>
  <si>
    <t>січень '12</t>
  </si>
  <si>
    <t>лютий  '12</t>
  </si>
  <si>
    <t>березень '12</t>
  </si>
  <si>
    <t>4 кв. 2011</t>
  </si>
  <si>
    <t>1 кв. 2012</t>
  </si>
  <si>
    <t xml:space="preserve">За рік </t>
  </si>
  <si>
    <t>Закриті невенчурні</t>
  </si>
  <si>
    <t>Щомісячний чистий притік/відтік капіталу відкритих ІСІ (за щоденними даними)</t>
  </si>
  <si>
    <t>Зміна з початку 2012 року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</si>
  <si>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</si>
  <si>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Деривативи</t>
  </si>
  <si>
    <t>Закриті (невенчурні) ІСІ</t>
  </si>
  <si>
    <t>2 кв. 2012</t>
  </si>
  <si>
    <t>квітень '12</t>
  </si>
  <si>
    <t>травень  '12</t>
  </si>
  <si>
    <t>червень '12</t>
  </si>
  <si>
    <t>Фонди акцій</t>
  </si>
  <si>
    <t>Фонди облігацій</t>
  </si>
  <si>
    <t>Інші фонди</t>
  </si>
  <si>
    <t>* ПІФ - пайові інвестиційні фонди, КІФ - корпоративні; В – відкриті, І – інтервальні, ЗД – закриті диверсифіковані, ЗН - закриті недиверсифіковані невенчурні, ЗВ - венчурні.</t>
  </si>
  <si>
    <t>* Фонди, що подали звітність. ** Мають і акції, і облігації, і грошові кошти у своїх портфелях.</t>
  </si>
  <si>
    <t>Диверсифіковані ІСІ з публічною емісією за класами фондів*</t>
  </si>
  <si>
    <t>Фонди змішаних інвестицій**</t>
  </si>
  <si>
    <t>31.03.2012</t>
  </si>
  <si>
    <t>31.12.2011</t>
  </si>
  <si>
    <t>30.06.2012</t>
  </si>
  <si>
    <t>Закриті ІСІ (крім венчурних)</t>
  </si>
  <si>
    <t>Усі ІСІ (крім венчурних)</t>
  </si>
  <si>
    <t xml:space="preserve">Усі ІСІ, що досягли нормативу мінімального обсягу активів, за типами, видами та правовими формами фондів </t>
  </si>
  <si>
    <t>http://www.uaib.com.ua/rankings_/byclass.html</t>
  </si>
  <si>
    <t>Детальніше про класи фондів - див.:</t>
  </si>
  <si>
    <t>30.09.2012</t>
  </si>
  <si>
    <t>липень '12</t>
  </si>
  <si>
    <t>серпень '12</t>
  </si>
  <si>
    <t>вересень '12</t>
  </si>
  <si>
    <t>3 кв. 2012</t>
  </si>
  <si>
    <t>Розподіл ВЧА ІСІ за категоріями інвесторів станом на 30.09.2012 р., частка у ВЧА</t>
  </si>
  <si>
    <t>Казначейські зобов'язання</t>
  </si>
  <si>
    <t>3 квартал 2012 року</t>
  </si>
  <si>
    <t>Зміна за 4-й квартал 2012 року</t>
  </si>
  <si>
    <t>Зміна з початку 2012 року (за рік)</t>
  </si>
  <si>
    <t>31.12.2012*</t>
  </si>
  <si>
    <t>* Станом на 28.12.2012</t>
  </si>
  <si>
    <t>жовтень '12</t>
  </si>
  <si>
    <t>листопад '12</t>
  </si>
  <si>
    <t>грудень '12</t>
  </si>
  <si>
    <t>4 кв. 2012</t>
  </si>
  <si>
    <t>Чистий притік/відтік капіталу у 4-му кв. 2011-2012, тис. грн.</t>
  </si>
  <si>
    <t>Розподіл ВЧА ІСІ за категоріями інвесторів станом на 31.12.2012 р., частка у ВЧА</t>
  </si>
  <si>
    <t>31.12.2012</t>
  </si>
  <si>
    <t>Зміна за 4-й квартал 2012</t>
  </si>
  <si>
    <t>Розподіл вартості зведеного портфеля цінних паперів ІСІ за типами інструментів станом на 31.12.2012 р.</t>
  </si>
  <si>
    <t>4 квартал 2012 року</t>
  </si>
  <si>
    <t>З початку 2012 року (за рік)</t>
  </si>
  <si>
    <t>Зміна за 3-й квартал 2012 року</t>
  </si>
  <si>
    <t>Розподіл вартості зведеного портфеля цінних паперів ІСІ, крім венчурних, за типами інструментів станом на 31.12.2012 р.</t>
  </si>
  <si>
    <t>Закриті (крім венчурних)</t>
  </si>
  <si>
    <t>Усі (крім венчурних)</t>
  </si>
</sst>
</file>

<file path=xl/styles.xml><?xml version="1.0" encoding="utf-8"?>
<styleSheet xmlns="http://schemas.openxmlformats.org/spreadsheetml/2006/main">
  <numFmts count="39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  <numFmt numFmtId="169" formatCode="0.0"/>
    <numFmt numFmtId="170" formatCode="#,##0.00&quot; грн.&quot;;\-#,##0.00&quot; грн.&quot;"/>
    <numFmt numFmtId="171" formatCode="dd\.mm\.yyyy;@"/>
    <numFmt numFmtId="172" formatCode="&quot;$&quot;#,##0_);[Red]\(&quot;$&quot;#,##0\)"/>
    <numFmt numFmtId="173" formatCode="0.000%"/>
    <numFmt numFmtId="174" formatCode="0.000"/>
    <numFmt numFmtId="175" formatCode="#,##0.0"/>
    <numFmt numFmtId="176" formatCode="dd/mm/yy;@"/>
    <numFmt numFmtId="177" formatCode="m/d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mmm/yyyy"/>
    <numFmt numFmtId="184" formatCode="0.0000%"/>
    <numFmt numFmtId="185" formatCode="0.00000%"/>
    <numFmt numFmtId="186" formatCode="0.000000000000000%"/>
    <numFmt numFmtId="187" formatCode="0.00000000000000%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#,##0.000"/>
    <numFmt numFmtId="194" formatCode="#,##0.0000"/>
  </numFmts>
  <fonts count="11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0"/>
      <name val="UkrainianBaltica"/>
      <family val="1"/>
    </font>
    <font>
      <sz val="10"/>
      <name val="MS Sans Serif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8"/>
      <color indexed="8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.1"/>
      <color indexed="63"/>
      <name val="Arial Cyr"/>
      <family val="0"/>
    </font>
    <font>
      <sz val="9.5"/>
      <color indexed="8"/>
      <name val="Arial Cyr"/>
      <family val="0"/>
    </font>
    <font>
      <sz val="8.25"/>
      <color indexed="8"/>
      <name val="Arial Cyr"/>
      <family val="0"/>
    </font>
    <font>
      <sz val="8.75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b/>
      <sz val="10.5"/>
      <color indexed="8"/>
      <name val="Arial Cyr"/>
      <family val="0"/>
    </font>
    <font>
      <sz val="9.25"/>
      <color indexed="8"/>
      <name val="Arial Cyr"/>
      <family val="0"/>
    </font>
    <font>
      <sz val="12"/>
      <color indexed="8"/>
      <name val="Arial Cyr"/>
      <family val="0"/>
    </font>
    <font>
      <sz val="14.25"/>
      <color indexed="8"/>
      <name val="Arial Cyr"/>
      <family val="0"/>
    </font>
    <font>
      <sz val="14"/>
      <color indexed="8"/>
      <name val="Arial Cyr"/>
      <family val="0"/>
    </font>
    <font>
      <sz val="3"/>
      <color indexed="8"/>
      <name val="Arial Cyr"/>
      <family val="0"/>
    </font>
    <font>
      <b/>
      <sz val="1.25"/>
      <color indexed="18"/>
      <name val="Arial Cyr"/>
      <family val="0"/>
    </font>
    <font>
      <b/>
      <sz val="1.25"/>
      <color indexed="63"/>
      <name val="Arial Cyr"/>
      <family val="0"/>
    </font>
    <font>
      <b/>
      <sz val="1.5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2"/>
      <color indexed="8"/>
      <name val="Arial Cyr"/>
      <family val="0"/>
    </font>
    <font>
      <sz val="2.5"/>
      <color indexed="8"/>
      <name val="Arial Cyr"/>
      <family val="0"/>
    </font>
    <font>
      <sz val="1.5"/>
      <color indexed="8"/>
      <name val="Arial Cyr"/>
      <family val="0"/>
    </font>
    <font>
      <sz val="10"/>
      <color indexed="63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color indexed="20"/>
      <name val="Arial Cyr"/>
      <family val="0"/>
    </font>
    <font>
      <b/>
      <sz val="11"/>
      <color indexed="63"/>
      <name val="Arial Cyr"/>
      <family val="0"/>
    </font>
    <font>
      <b/>
      <sz val="11"/>
      <color indexed="62"/>
      <name val="Arial Cyr"/>
      <family val="0"/>
    </font>
    <font>
      <i/>
      <sz val="11"/>
      <color indexed="8"/>
      <name val="Arial Cyr"/>
      <family val="0"/>
    </font>
    <font>
      <b/>
      <sz val="11"/>
      <color indexed="9"/>
      <name val="Arial Cyr"/>
      <family val="0"/>
    </font>
    <font>
      <sz val="9"/>
      <color indexed="8"/>
      <name val="Arial Cyr"/>
      <family val="0"/>
    </font>
    <font>
      <b/>
      <sz val="10"/>
      <color indexed="21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b/>
      <sz val="9.2"/>
      <color indexed="18"/>
      <name val="Arial Cyr"/>
      <family val="0"/>
    </font>
    <font>
      <b/>
      <i/>
      <sz val="11"/>
      <color indexed="8"/>
      <name val="Arial"/>
      <family val="2"/>
    </font>
    <font>
      <u val="single"/>
      <sz val="8"/>
      <color indexed="12"/>
      <name val="Arial"/>
      <family val="2"/>
    </font>
    <font>
      <b/>
      <sz val="16"/>
      <color indexed="8"/>
      <name val="Arial"/>
      <family val="2"/>
    </font>
    <font>
      <b/>
      <sz val="10.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27"/>
      <name val="Arial"/>
      <family val="0"/>
    </font>
    <font>
      <b/>
      <sz val="10"/>
      <color indexed="53"/>
      <name val="Arial"/>
      <family val="0"/>
    </font>
    <font>
      <sz val="8"/>
      <color indexed="8"/>
      <name val="Arial"/>
      <family val="0"/>
    </font>
    <font>
      <b/>
      <sz val="9.2"/>
      <color indexed="8"/>
      <name val="Arial"/>
      <family val="0"/>
    </font>
    <font>
      <sz val="9"/>
      <color indexed="8"/>
      <name val="Arial"/>
      <family val="0"/>
    </font>
    <font>
      <sz val="8.75"/>
      <color indexed="8"/>
      <name val="Arial"/>
      <family val="0"/>
    </font>
    <font>
      <b/>
      <sz val="11.75"/>
      <color indexed="8"/>
      <name val="Arial Cyr"/>
      <family val="0"/>
    </font>
    <font>
      <b/>
      <sz val="12"/>
      <color indexed="8"/>
      <name val="Arial Cyr"/>
      <family val="0"/>
    </font>
    <font>
      <b/>
      <sz val="10.1"/>
      <color indexed="8"/>
      <name val="Arial"/>
      <family val="0"/>
    </font>
    <font>
      <b/>
      <sz val="10"/>
      <color indexed="21"/>
      <name val="Arial"/>
      <family val="0"/>
    </font>
    <font>
      <b/>
      <i/>
      <sz val="10"/>
      <color indexed="9"/>
      <name val="Arial"/>
      <family val="0"/>
    </font>
    <font>
      <b/>
      <sz val="2.5"/>
      <color indexed="8"/>
      <name val="Arial Cyr"/>
      <family val="0"/>
    </font>
    <font>
      <b/>
      <sz val="15.75"/>
      <color indexed="8"/>
      <name val="Arial Cyr"/>
      <family val="0"/>
    </font>
    <font>
      <b/>
      <i/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21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1" fillId="0" borderId="0">
      <alignment horizontal="centerContinuous" vertical="top" wrapText="1"/>
      <protection/>
    </xf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38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26" borderId="1" applyNumberFormat="0" applyAlignment="0" applyProtection="0"/>
    <xf numFmtId="0" fontId="103" fillId="27" borderId="2" applyNumberFormat="0" applyAlignment="0" applyProtection="0"/>
    <xf numFmtId="0" fontId="104" fillId="27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3">
      <alignment horizontal="centerContinuous" vertical="top" wrapText="1"/>
      <protection/>
    </xf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7" applyNumberFormat="0" applyFill="0" applyAlignment="0" applyProtection="0"/>
    <xf numFmtId="0" fontId="109" fillId="28" borderId="8" applyNumberFormat="0" applyAlignment="0" applyProtection="0"/>
    <xf numFmtId="0" fontId="110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12" fillId="30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4" fillId="0" borderId="10" applyNumberFormat="0" applyFill="0" applyAlignment="0" applyProtection="0"/>
    <xf numFmtId="0" fontId="115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16" fillId="32" borderId="0" applyNumberFormat="0" applyBorder="0" applyAlignment="0" applyProtection="0"/>
    <xf numFmtId="49" fontId="11" fillId="0" borderId="11">
      <alignment horizontal="center" vertical="center" wrapText="1"/>
      <protection/>
    </xf>
  </cellStyleXfs>
  <cellXfs count="303">
    <xf numFmtId="0" fontId="0" fillId="0" borderId="0" xfId="0" applyAlignment="1">
      <alignment/>
    </xf>
    <xf numFmtId="0" fontId="2" fillId="0" borderId="0" xfId="64">
      <alignment/>
      <protection/>
    </xf>
    <xf numFmtId="0" fontId="2" fillId="0" borderId="0" xfId="64" applyFill="1">
      <alignment/>
      <protection/>
    </xf>
    <xf numFmtId="0" fontId="2" fillId="0" borderId="12" xfId="64" applyFont="1" applyBorder="1" applyAlignment="1">
      <alignment vertical="center"/>
      <protection/>
    </xf>
    <xf numFmtId="169" fontId="2" fillId="0" borderId="0" xfId="64" applyNumberFormat="1">
      <alignment/>
      <protection/>
    </xf>
    <xf numFmtId="2" fontId="2" fillId="0" borderId="0" xfId="64" applyNumberFormat="1">
      <alignment/>
      <protection/>
    </xf>
    <xf numFmtId="0" fontId="6" fillId="0" borderId="0" xfId="67">
      <alignment/>
      <protection/>
    </xf>
    <xf numFmtId="0" fontId="2" fillId="0" borderId="0" xfId="64" applyAlignment="1">
      <alignment horizontal="center"/>
      <protection/>
    </xf>
    <xf numFmtId="0" fontId="2" fillId="0" borderId="0" xfId="64" applyBorder="1">
      <alignment/>
      <protection/>
    </xf>
    <xf numFmtId="0" fontId="2" fillId="0" borderId="0" xfId="64" applyFill="1" applyBorder="1">
      <alignment/>
      <protection/>
    </xf>
    <xf numFmtId="2" fontId="2" fillId="0" borderId="0" xfId="64" applyNumberFormat="1" applyFill="1">
      <alignment/>
      <protection/>
    </xf>
    <xf numFmtId="10" fontId="2" fillId="0" borderId="0" xfId="64" applyNumberFormat="1" applyFill="1" applyBorder="1">
      <alignment/>
      <protection/>
    </xf>
    <xf numFmtId="0" fontId="4" fillId="0" borderId="13" xfId="64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2" fillId="0" borderId="15" xfId="64" applyFont="1" applyBorder="1" applyAlignment="1">
      <alignment vertical="center"/>
      <protection/>
    </xf>
    <xf numFmtId="0" fontId="4" fillId="0" borderId="16" xfId="64" applyFont="1" applyBorder="1" applyAlignment="1">
      <alignment vertical="center"/>
      <protection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7" fillId="0" borderId="0" xfId="64" applyFont="1" applyFill="1" applyAlignment="1">
      <alignment vertical="center" textRotation="90"/>
      <protection/>
    </xf>
    <xf numFmtId="0" fontId="2" fillId="0" borderId="0" xfId="62" applyBorder="1">
      <alignment/>
      <protection/>
    </xf>
    <xf numFmtId="0" fontId="2" fillId="0" borderId="0" xfId="62">
      <alignment/>
      <protection/>
    </xf>
    <xf numFmtId="14" fontId="2" fillId="0" borderId="0" xfId="62" applyNumberFormat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>
      <alignment/>
      <protection/>
    </xf>
    <xf numFmtId="0" fontId="2" fillId="0" borderId="0" xfId="62" applyAlignment="1">
      <alignment/>
      <protection/>
    </xf>
    <xf numFmtId="0" fontId="4" fillId="0" borderId="0" xfId="62" applyFont="1" applyAlignment="1">
      <alignment horizontal="right"/>
      <protection/>
    </xf>
    <xf numFmtId="0" fontId="8" fillId="0" borderId="17" xfId="62" applyFont="1" applyBorder="1" applyAlignment="1">
      <alignment horizontal="center" vertical="center" wrapText="1"/>
      <protection/>
    </xf>
    <xf numFmtId="0" fontId="8" fillId="0" borderId="18" xfId="62" applyFont="1" applyBorder="1" applyAlignment="1">
      <alignment horizontal="center" vertical="center" wrapText="1"/>
      <protection/>
    </xf>
    <xf numFmtId="0" fontId="8" fillId="0" borderId="0" xfId="62" applyFont="1" applyBorder="1" applyAlignment="1">
      <alignment horizontal="center" vertical="center" wrapText="1"/>
      <protection/>
    </xf>
    <xf numFmtId="0" fontId="9" fillId="0" borderId="19" xfId="62" applyFont="1" applyBorder="1" applyAlignment="1">
      <alignment vertical="center"/>
      <protection/>
    </xf>
    <xf numFmtId="0" fontId="9" fillId="0" borderId="12" xfId="62" applyFont="1" applyBorder="1" applyAlignment="1">
      <alignment vertical="center"/>
      <protection/>
    </xf>
    <xf numFmtId="0" fontId="8" fillId="0" borderId="16" xfId="62" applyFont="1" applyBorder="1" applyAlignment="1">
      <alignment vertical="center"/>
      <protection/>
    </xf>
    <xf numFmtId="4" fontId="8" fillId="0" borderId="13" xfId="62" applyNumberFormat="1" applyFont="1" applyBorder="1" applyAlignment="1">
      <alignment vertical="center"/>
      <protection/>
    </xf>
    <xf numFmtId="2" fontId="8" fillId="0" borderId="0" xfId="62" applyNumberFormat="1" applyFont="1">
      <alignment/>
      <protection/>
    </xf>
    <xf numFmtId="4" fontId="2" fillId="0" borderId="0" xfId="62" applyNumberFormat="1" applyBorder="1">
      <alignment/>
      <protection/>
    </xf>
    <xf numFmtId="167" fontId="2" fillId="0" borderId="0" xfId="62" applyNumberFormat="1" applyBorder="1">
      <alignment/>
      <protection/>
    </xf>
    <xf numFmtId="10" fontId="2" fillId="0" borderId="0" xfId="62" applyNumberFormat="1" applyBorder="1">
      <alignment/>
      <protection/>
    </xf>
    <xf numFmtId="0" fontId="10" fillId="0" borderId="0" xfId="62" applyFont="1" applyFill="1" applyBorder="1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9" fillId="0" borderId="0" xfId="64" applyFont="1" applyBorder="1">
      <alignment/>
      <protection/>
    </xf>
    <xf numFmtId="0" fontId="9" fillId="0" borderId="0" xfId="64" applyFont="1" applyFill="1" applyBorder="1">
      <alignment/>
      <protection/>
    </xf>
    <xf numFmtId="10" fontId="9" fillId="0" borderId="0" xfId="64" applyNumberFormat="1" applyFont="1" applyFill="1" applyBorder="1">
      <alignment/>
      <protection/>
    </xf>
    <xf numFmtId="14" fontId="2" fillId="0" borderId="0" xfId="64" applyNumberFormat="1" applyAlignment="1">
      <alignment horizontal="center"/>
      <protection/>
    </xf>
    <xf numFmtId="0" fontId="4" fillId="0" borderId="17" xfId="62" applyFont="1" applyBorder="1" applyAlignment="1">
      <alignment horizontal="center" vertical="center" wrapText="1"/>
      <protection/>
    </xf>
    <xf numFmtId="14" fontId="4" fillId="0" borderId="20" xfId="62" applyNumberFormat="1" applyFont="1" applyBorder="1" applyAlignment="1">
      <alignment horizontal="center" vertical="center" wrapText="1"/>
      <protection/>
    </xf>
    <xf numFmtId="4" fontId="2" fillId="0" borderId="21" xfId="62" applyNumberFormat="1" applyFont="1" applyBorder="1" applyAlignment="1">
      <alignment horizontal="right" vertical="center"/>
      <protection/>
    </xf>
    <xf numFmtId="10" fontId="2" fillId="0" borderId="0" xfId="62" applyNumberFormat="1">
      <alignment/>
      <protection/>
    </xf>
    <xf numFmtId="0" fontId="2" fillId="0" borderId="0" xfId="62" applyBorder="1" applyAlignment="1">
      <alignment/>
      <protection/>
    </xf>
    <xf numFmtId="10" fontId="2" fillId="0" borderId="0" xfId="64" applyNumberFormat="1">
      <alignment/>
      <protection/>
    </xf>
    <xf numFmtId="0" fontId="9" fillId="0" borderId="16" xfId="62" applyFont="1" applyBorder="1" applyAlignment="1">
      <alignment vertical="center"/>
      <protection/>
    </xf>
    <xf numFmtId="0" fontId="18" fillId="0" borderId="16" xfId="62" applyFont="1" applyBorder="1" applyAlignment="1">
      <alignment vertical="center"/>
      <protection/>
    </xf>
    <xf numFmtId="0" fontId="18" fillId="0" borderId="12" xfId="62" applyFont="1" applyBorder="1" applyAlignment="1">
      <alignment vertical="center"/>
      <protection/>
    </xf>
    <xf numFmtId="4" fontId="9" fillId="0" borderId="21" xfId="62" applyNumberFormat="1" applyFont="1" applyBorder="1" applyAlignment="1">
      <alignment vertical="center"/>
      <protection/>
    </xf>
    <xf numFmtId="4" fontId="18" fillId="0" borderId="21" xfId="62" applyNumberFormat="1" applyFont="1" applyBorder="1" applyAlignment="1">
      <alignment vertical="center"/>
      <protection/>
    </xf>
    <xf numFmtId="4" fontId="9" fillId="0" borderId="22" xfId="62" applyNumberFormat="1" applyFont="1" applyBorder="1" applyAlignment="1">
      <alignment vertical="center"/>
      <protection/>
    </xf>
    <xf numFmtId="0" fontId="13" fillId="0" borderId="0" xfId="62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2" fontId="0" fillId="0" borderId="0" xfId="64" applyNumberFormat="1" applyFont="1">
      <alignment/>
      <protection/>
    </xf>
    <xf numFmtId="0" fontId="2" fillId="0" borderId="0" xfId="0" applyFont="1" applyFill="1" applyAlignment="1">
      <alignment/>
    </xf>
    <xf numFmtId="10" fontId="4" fillId="0" borderId="0" xfId="0" applyNumberFormat="1" applyFont="1" applyFill="1" applyBorder="1" applyAlignment="1">
      <alignment horizontal="right" wrapText="1"/>
    </xf>
    <xf numFmtId="10" fontId="5" fillId="0" borderId="13" xfId="64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3" xfId="67" applyFont="1" applyBorder="1" applyAlignment="1">
      <alignment horizontal="center" vertical="center" wrapText="1"/>
      <protection/>
    </xf>
    <xf numFmtId="0" fontId="4" fillId="0" borderId="14" xfId="67" applyFont="1" applyBorder="1" applyAlignment="1">
      <alignment horizontal="center" vertical="center" wrapText="1"/>
      <protection/>
    </xf>
    <xf numFmtId="0" fontId="4" fillId="0" borderId="21" xfId="67" applyFont="1" applyBorder="1" applyAlignment="1">
      <alignment horizontal="center" vertical="center" wrapText="1"/>
      <protection/>
    </xf>
    <xf numFmtId="0" fontId="13" fillId="0" borderId="12" xfId="67" applyFont="1" applyBorder="1" applyAlignment="1">
      <alignment horizontal="center" vertical="center" wrapText="1"/>
      <protection/>
    </xf>
    <xf numFmtId="10" fontId="9" fillId="0" borderId="23" xfId="62" applyNumberFormat="1" applyFont="1" applyBorder="1" applyAlignment="1">
      <alignment horizontal="right" vertical="center"/>
      <protection/>
    </xf>
    <xf numFmtId="10" fontId="18" fillId="0" borderId="23" xfId="62" applyNumberFormat="1" applyFont="1" applyBorder="1" applyAlignment="1">
      <alignment horizontal="right" vertical="center"/>
      <protection/>
    </xf>
    <xf numFmtId="0" fontId="5" fillId="0" borderId="18" xfId="62" applyFont="1" applyBorder="1" applyAlignment="1">
      <alignment horizontal="center" vertical="center" wrapText="1"/>
      <protection/>
    </xf>
    <xf numFmtId="0" fontId="0" fillId="0" borderId="0" xfId="62" applyFont="1">
      <alignment/>
      <protection/>
    </xf>
    <xf numFmtId="0" fontId="5" fillId="0" borderId="17" xfId="62" applyFont="1" applyBorder="1" applyAlignment="1">
      <alignment horizontal="center" vertical="center" wrapText="1"/>
      <protection/>
    </xf>
    <xf numFmtId="4" fontId="2" fillId="0" borderId="22" xfId="62" applyNumberFormat="1" applyFont="1" applyBorder="1" applyAlignment="1">
      <alignment horizontal="right" vertical="center" wrapText="1"/>
      <protection/>
    </xf>
    <xf numFmtId="0" fontId="14" fillId="0" borderId="0" xfId="62" applyFont="1">
      <alignment/>
      <protection/>
    </xf>
    <xf numFmtId="0" fontId="0" fillId="0" borderId="19" xfId="62" applyFont="1" applyBorder="1" applyAlignment="1">
      <alignment vertical="center"/>
      <protection/>
    </xf>
    <xf numFmtId="10" fontId="14" fillId="0" borderId="21" xfId="62" applyNumberFormat="1" applyFont="1" applyBorder="1" applyAlignment="1">
      <alignment horizontal="right" vertical="center"/>
      <protection/>
    </xf>
    <xf numFmtId="10" fontId="14" fillId="0" borderId="23" xfId="62" applyNumberFormat="1" applyFont="1" applyBorder="1" applyAlignment="1">
      <alignment horizontal="right" vertical="center"/>
      <protection/>
    </xf>
    <xf numFmtId="4" fontId="2" fillId="0" borderId="21" xfId="62" applyNumberFormat="1" applyFont="1" applyBorder="1" applyAlignment="1">
      <alignment horizontal="right" vertical="center" wrapText="1"/>
      <protection/>
    </xf>
    <xf numFmtId="0" fontId="0" fillId="0" borderId="12" xfId="62" applyFont="1" applyBorder="1" applyAlignment="1">
      <alignment vertical="center"/>
      <protection/>
    </xf>
    <xf numFmtId="10" fontId="14" fillId="0" borderId="13" xfId="62" applyNumberFormat="1" applyFont="1" applyBorder="1" applyAlignment="1">
      <alignment horizontal="right" vertical="center"/>
      <protection/>
    </xf>
    <xf numFmtId="10" fontId="14" fillId="0" borderId="14" xfId="62" applyNumberFormat="1" applyFont="1" applyBorder="1" applyAlignment="1">
      <alignment horizontal="right" vertical="center"/>
      <protection/>
    </xf>
    <xf numFmtId="0" fontId="0" fillId="0" borderId="16" xfId="62" applyFont="1" applyBorder="1" applyAlignment="1">
      <alignment vertical="center"/>
      <protection/>
    </xf>
    <xf numFmtId="0" fontId="1" fillId="0" borderId="0" xfId="45" applyAlignment="1" applyProtection="1">
      <alignment/>
      <protection/>
    </xf>
    <xf numFmtId="0" fontId="24" fillId="0" borderId="0" xfId="64" applyFont="1">
      <alignment/>
      <protection/>
    </xf>
    <xf numFmtId="0" fontId="24" fillId="0" borderId="0" xfId="64" applyFont="1" applyFill="1" applyBorder="1" applyAlignment="1">
      <alignment/>
      <protection/>
    </xf>
    <xf numFmtId="0" fontId="24" fillId="0" borderId="0" xfId="64" applyFont="1" applyFill="1" applyBorder="1">
      <alignment/>
      <protection/>
    </xf>
    <xf numFmtId="10" fontId="24" fillId="0" borderId="0" xfId="73" applyNumberFormat="1" applyFont="1" applyFill="1" applyBorder="1" applyAlignment="1">
      <alignment/>
    </xf>
    <xf numFmtId="10" fontId="24" fillId="0" borderId="0" xfId="64" applyNumberFormat="1" applyFont="1" applyFill="1" applyBorder="1">
      <alignment/>
      <protection/>
    </xf>
    <xf numFmtId="0" fontId="25" fillId="0" borderId="0" xfId="64" applyFont="1" applyFill="1" applyBorder="1">
      <alignment/>
      <protection/>
    </xf>
    <xf numFmtId="10" fontId="25" fillId="0" borderId="0" xfId="64" applyNumberFormat="1" applyFont="1" applyFill="1" applyBorder="1">
      <alignment/>
      <protection/>
    </xf>
    <xf numFmtId="1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Border="1" applyAlignment="1">
      <alignment/>
    </xf>
    <xf numFmtId="10" fontId="5" fillId="0" borderId="14" xfId="64" applyNumberFormat="1" applyFont="1" applyFill="1" applyBorder="1" applyAlignment="1" applyProtection="1">
      <alignment/>
      <protection/>
    </xf>
    <xf numFmtId="1" fontId="2" fillId="0" borderId="0" xfId="64" applyNumberFormat="1">
      <alignment/>
      <protection/>
    </xf>
    <xf numFmtId="10" fontId="13" fillId="0" borderId="0" xfId="67" applyNumberFormat="1" applyFont="1" applyBorder="1" applyAlignment="1">
      <alignment horizontal="center" vertical="center" wrapText="1"/>
      <protection/>
    </xf>
    <xf numFmtId="0" fontId="6" fillId="0" borderId="0" xfId="67" applyBorder="1">
      <alignment/>
      <protection/>
    </xf>
    <xf numFmtId="10" fontId="6" fillId="0" borderId="0" xfId="67" applyNumberFormat="1" applyBorder="1">
      <alignment/>
      <protection/>
    </xf>
    <xf numFmtId="10" fontId="14" fillId="0" borderId="24" xfId="62" applyNumberFormat="1" applyFont="1" applyBorder="1" applyAlignment="1">
      <alignment horizontal="right" vertical="center"/>
      <protection/>
    </xf>
    <xf numFmtId="173" fontId="24" fillId="0" borderId="0" xfId="73" applyNumberFormat="1" applyFont="1" applyFill="1" applyBorder="1" applyAlignment="1">
      <alignment/>
    </xf>
    <xf numFmtId="174" fontId="2" fillId="0" borderId="0" xfId="64" applyNumberFormat="1">
      <alignment/>
      <protection/>
    </xf>
    <xf numFmtId="10" fontId="10" fillId="0" borderId="0" xfId="62" applyNumberFormat="1" applyFont="1" applyFill="1" applyBorder="1" applyAlignment="1">
      <alignment/>
      <protection/>
    </xf>
    <xf numFmtId="2" fontId="2" fillId="0" borderId="0" xfId="64" applyNumberFormat="1" applyFont="1">
      <alignment/>
      <protection/>
    </xf>
    <xf numFmtId="10" fontId="28" fillId="0" borderId="0" xfId="73" applyNumberFormat="1" applyFont="1" applyFill="1" applyBorder="1" applyAlignment="1">
      <alignment/>
    </xf>
    <xf numFmtId="4" fontId="2" fillId="0" borderId="13" xfId="62" applyNumberFormat="1" applyFont="1" applyBorder="1" applyAlignment="1">
      <alignment horizontal="right" vertical="center" wrapText="1"/>
      <protection/>
    </xf>
    <xf numFmtId="4" fontId="13" fillId="0" borderId="21" xfId="62" applyNumberFormat="1" applyFont="1" applyBorder="1" applyAlignment="1">
      <alignment horizontal="right" vertical="center" wrapText="1"/>
      <protection/>
    </xf>
    <xf numFmtId="10" fontId="4" fillId="0" borderId="21" xfId="67" applyNumberFormat="1" applyFont="1" applyBorder="1" applyAlignment="1">
      <alignment horizontal="center" vertical="center" wrapText="1"/>
      <protection/>
    </xf>
    <xf numFmtId="14" fontId="8" fillId="0" borderId="18" xfId="62" applyNumberFormat="1" applyFont="1" applyBorder="1" applyAlignment="1">
      <alignment horizontal="center" vertical="center" wrapText="1"/>
      <protection/>
    </xf>
    <xf numFmtId="0" fontId="2" fillId="0" borderId="0" xfId="66">
      <alignment/>
      <protection/>
    </xf>
    <xf numFmtId="14" fontId="4" fillId="0" borderId="18" xfId="62" applyNumberFormat="1" applyFont="1" applyBorder="1" applyAlignment="1">
      <alignment horizontal="center" vertical="center" wrapText="1"/>
      <protection/>
    </xf>
    <xf numFmtId="10" fontId="2" fillId="0" borderId="0" xfId="62" applyNumberFormat="1" applyFont="1" applyBorder="1" applyAlignment="1">
      <alignment vertical="center"/>
      <protection/>
    </xf>
    <xf numFmtId="0" fontId="2" fillId="0" borderId="0" xfId="66" applyFont="1">
      <alignment/>
      <protection/>
    </xf>
    <xf numFmtId="0" fontId="54" fillId="0" borderId="0" xfId="62" applyFont="1" applyFill="1" applyAlignment="1">
      <alignment horizontal="right"/>
      <protection/>
    </xf>
    <xf numFmtId="0" fontId="2" fillId="33" borderId="0" xfId="62" applyFill="1">
      <alignment/>
      <protection/>
    </xf>
    <xf numFmtId="0" fontId="10" fillId="33" borderId="0" xfId="62" applyFont="1" applyFill="1" applyBorder="1" applyAlignment="1">
      <alignment/>
      <protection/>
    </xf>
    <xf numFmtId="0" fontId="2" fillId="33" borderId="0" xfId="62" applyFill="1" applyBorder="1">
      <alignment/>
      <protection/>
    </xf>
    <xf numFmtId="0" fontId="2" fillId="0" borderId="0" xfId="63" applyFont="1">
      <alignment/>
      <protection/>
    </xf>
    <xf numFmtId="0" fontId="0" fillId="0" borderId="0" xfId="61">
      <alignment/>
      <protection/>
    </xf>
    <xf numFmtId="0" fontId="4" fillId="0" borderId="17" xfId="65" applyFont="1" applyBorder="1" applyAlignment="1">
      <alignment horizontal="center" vertical="center" wrapText="1"/>
      <protection/>
    </xf>
    <xf numFmtId="0" fontId="4" fillId="0" borderId="20" xfId="65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horizontal="center" vertical="center" wrapText="1"/>
      <protection/>
    </xf>
    <xf numFmtId="0" fontId="2" fillId="0" borderId="12" xfId="61" applyFont="1" applyBorder="1" applyAlignment="1">
      <alignment horizontal="left" vertical="center"/>
      <protection/>
    </xf>
    <xf numFmtId="3" fontId="0" fillId="0" borderId="21" xfId="61" applyNumberFormat="1" applyFont="1" applyBorder="1" applyAlignment="1">
      <alignment horizontal="right" vertical="center"/>
      <protection/>
    </xf>
    <xf numFmtId="10" fontId="2" fillId="0" borderId="23" xfId="61" applyNumberFormat="1" applyFont="1" applyBorder="1" applyAlignment="1">
      <alignment horizontal="right" vertical="center"/>
      <protection/>
    </xf>
    <xf numFmtId="3" fontId="0" fillId="0" borderId="21" xfId="60" applyNumberFormat="1" applyBorder="1" applyAlignment="1">
      <alignment vertical="center"/>
      <protection/>
    </xf>
    <xf numFmtId="0" fontId="13" fillId="0" borderId="12" xfId="61" applyFont="1" applyBorder="1" applyAlignment="1">
      <alignment horizontal="left" vertical="center"/>
      <protection/>
    </xf>
    <xf numFmtId="3" fontId="14" fillId="0" borderId="21" xfId="61" applyNumberFormat="1" applyFont="1" applyBorder="1" applyAlignment="1">
      <alignment horizontal="right" vertical="center"/>
      <protection/>
    </xf>
    <xf numFmtId="10" fontId="13" fillId="0" borderId="23" xfId="61" applyNumberFormat="1" applyFont="1" applyBorder="1" applyAlignment="1">
      <alignment horizontal="right" vertical="center"/>
      <protection/>
    </xf>
    <xf numFmtId="0" fontId="4" fillId="0" borderId="16" xfId="61" applyFont="1" applyBorder="1" applyAlignment="1">
      <alignment horizontal="left" vertical="center" wrapText="1"/>
      <protection/>
    </xf>
    <xf numFmtId="3" fontId="4" fillId="0" borderId="13" xfId="61" applyNumberFormat="1" applyFont="1" applyBorder="1" applyAlignment="1">
      <alignment horizontal="right" vertical="center"/>
      <protection/>
    </xf>
    <xf numFmtId="0" fontId="2" fillId="0" borderId="15" xfId="61" applyFont="1" applyBorder="1" applyAlignment="1">
      <alignment horizontal="left" vertical="center"/>
      <protection/>
    </xf>
    <xf numFmtId="10" fontId="2" fillId="0" borderId="24" xfId="61" applyNumberFormat="1" applyFont="1" applyBorder="1" applyAlignment="1">
      <alignment horizontal="right" vertical="center"/>
      <protection/>
    </xf>
    <xf numFmtId="0" fontId="4" fillId="0" borderId="16" xfId="61" applyFont="1" applyBorder="1" applyAlignment="1">
      <alignment horizontal="left" wrapText="1"/>
      <protection/>
    </xf>
    <xf numFmtId="10" fontId="4" fillId="0" borderId="14" xfId="61" applyNumberFormat="1" applyFont="1" applyBorder="1" applyAlignment="1">
      <alignment horizontal="right"/>
      <protection/>
    </xf>
    <xf numFmtId="4" fontId="4" fillId="0" borderId="0" xfId="62" applyNumberFormat="1" applyFont="1" applyFill="1" applyBorder="1" applyAlignment="1">
      <alignment horizontal="center" vertical="center"/>
      <protection/>
    </xf>
    <xf numFmtId="0" fontId="2" fillId="0" borderId="0" xfId="62" applyFont="1" applyFill="1" applyBorder="1">
      <alignment/>
      <protection/>
    </xf>
    <xf numFmtId="4" fontId="2" fillId="0" borderId="0" xfId="62" applyNumberFormat="1" applyFont="1" applyFill="1" applyBorder="1" applyAlignment="1">
      <alignment vertical="center"/>
      <protection/>
    </xf>
    <xf numFmtId="0" fontId="2" fillId="0" borderId="0" xfId="68" applyBorder="1" applyAlignment="1">
      <alignment horizontal="center"/>
      <protection/>
    </xf>
    <xf numFmtId="0" fontId="8" fillId="0" borderId="0" xfId="64" applyFont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0" fontId="0" fillId="0" borderId="21" xfId="0" applyNumberFormat="1" applyFont="1" applyBorder="1" applyAlignment="1">
      <alignment/>
    </xf>
    <xf numFmtId="0" fontId="0" fillId="0" borderId="16" xfId="0" applyFont="1" applyFill="1" applyBorder="1" applyAlignment="1">
      <alignment horizontal="left" vertical="center" wrapText="1"/>
    </xf>
    <xf numFmtId="0" fontId="2" fillId="0" borderId="19" xfId="64" applyFont="1" applyBorder="1" applyAlignment="1">
      <alignment vertical="center"/>
      <protection/>
    </xf>
    <xf numFmtId="0" fontId="21" fillId="0" borderId="25" xfId="64" applyFont="1" applyBorder="1" applyAlignment="1">
      <alignment vertical="center"/>
      <protection/>
    </xf>
    <xf numFmtId="10" fontId="22" fillId="0" borderId="26" xfId="64" applyNumberFormat="1" applyFont="1" applyFill="1" applyBorder="1" applyAlignment="1" applyProtection="1">
      <alignment/>
      <protection/>
    </xf>
    <xf numFmtId="10" fontId="22" fillId="0" borderId="27" xfId="64" applyNumberFormat="1" applyFont="1" applyFill="1" applyBorder="1" applyAlignment="1" applyProtection="1">
      <alignment/>
      <protection/>
    </xf>
    <xf numFmtId="0" fontId="8" fillId="0" borderId="17" xfId="64" applyFont="1" applyBorder="1" applyAlignment="1">
      <alignment horizontal="center" vertical="center" wrapText="1"/>
      <protection/>
    </xf>
    <xf numFmtId="0" fontId="8" fillId="0" borderId="20" xfId="64" applyFont="1" applyBorder="1" applyAlignment="1">
      <alignment horizontal="center" vertical="center" wrapText="1"/>
      <protection/>
    </xf>
    <xf numFmtId="0" fontId="8" fillId="0" borderId="18" xfId="64" applyFont="1" applyBorder="1" applyAlignment="1">
      <alignment horizontal="center" vertical="center" wrapText="1"/>
      <protection/>
    </xf>
    <xf numFmtId="0" fontId="26" fillId="0" borderId="16" xfId="64" applyFont="1" applyFill="1" applyBorder="1" applyAlignment="1">
      <alignment vertical="center" wrapText="1"/>
      <protection/>
    </xf>
    <xf numFmtId="3" fontId="26" fillId="0" borderId="13" xfId="64" applyNumberFormat="1" applyFont="1" applyFill="1" applyBorder="1" applyAlignment="1">
      <alignment horizontal="right" vertical="center"/>
      <protection/>
    </xf>
    <xf numFmtId="10" fontId="26" fillId="0" borderId="14" xfId="64" applyNumberFormat="1" applyFont="1" applyFill="1" applyBorder="1" applyAlignment="1">
      <alignment horizontal="right" vertical="center" wrapText="1"/>
      <protection/>
    </xf>
    <xf numFmtId="0" fontId="5" fillId="0" borderId="0" xfId="62" applyFont="1" applyBorder="1" applyAlignment="1">
      <alignment horizontal="center" vertical="center" wrapText="1"/>
      <protection/>
    </xf>
    <xf numFmtId="10" fontId="0" fillId="0" borderId="0" xfId="0" applyNumberFormat="1" applyFont="1" applyBorder="1" applyAlignment="1">
      <alignment/>
    </xf>
    <xf numFmtId="4" fontId="13" fillId="0" borderId="0" xfId="62" applyNumberFormat="1" applyFont="1" applyBorder="1" applyAlignment="1">
      <alignment horizontal="left" vertical="center" wrapText="1"/>
      <protection/>
    </xf>
    <xf numFmtId="0" fontId="19" fillId="0" borderId="15" xfId="64" applyFont="1" applyFill="1" applyBorder="1" applyAlignment="1">
      <alignment vertical="center" wrapText="1"/>
      <protection/>
    </xf>
    <xf numFmtId="0" fontId="19" fillId="0" borderId="22" xfId="64" applyFont="1" applyFill="1" applyBorder="1" applyAlignment="1">
      <alignment horizontal="right" vertical="center" wrapText="1"/>
      <protection/>
    </xf>
    <xf numFmtId="10" fontId="19" fillId="0" borderId="24" xfId="64" applyNumberFormat="1" applyFont="1" applyFill="1" applyBorder="1" applyAlignment="1">
      <alignment horizontal="right" vertical="center" wrapText="1"/>
      <protection/>
    </xf>
    <xf numFmtId="10" fontId="19" fillId="0" borderId="0" xfId="64" applyNumberFormat="1" applyFont="1" applyFill="1" applyBorder="1" applyAlignment="1">
      <alignment horizontal="right" vertical="center" wrapText="1"/>
      <protection/>
    </xf>
    <xf numFmtId="0" fontId="2" fillId="0" borderId="0" xfId="64" applyAlignment="1">
      <alignment vertical="center"/>
      <protection/>
    </xf>
    <xf numFmtId="0" fontId="19" fillId="0" borderId="12" xfId="64" applyFont="1" applyFill="1" applyBorder="1" applyAlignment="1">
      <alignment vertical="center" wrapText="1"/>
      <protection/>
    </xf>
    <xf numFmtId="0" fontId="19" fillId="0" borderId="21" xfId="64" applyFont="1" applyFill="1" applyBorder="1" applyAlignment="1">
      <alignment horizontal="right" vertical="center" wrapText="1"/>
      <protection/>
    </xf>
    <xf numFmtId="10" fontId="19" fillId="0" borderId="23" xfId="64" applyNumberFormat="1" applyFont="1" applyFill="1" applyBorder="1" applyAlignment="1">
      <alignment horizontal="right" vertical="center" wrapText="1"/>
      <protection/>
    </xf>
    <xf numFmtId="10" fontId="19" fillId="0" borderId="28" xfId="64" applyNumberFormat="1" applyFont="1" applyFill="1" applyBorder="1" applyAlignment="1">
      <alignment horizontal="right" vertical="center" wrapText="1"/>
      <protection/>
    </xf>
    <xf numFmtId="10" fontId="19" fillId="0" borderId="29" xfId="64" applyNumberFormat="1" applyFont="1" applyFill="1" applyBorder="1" applyAlignment="1">
      <alignment horizontal="right" vertical="center" wrapText="1"/>
      <protection/>
    </xf>
    <xf numFmtId="10" fontId="26" fillId="0" borderId="28" xfId="64" applyNumberFormat="1" applyFont="1" applyFill="1" applyBorder="1" applyAlignment="1">
      <alignment horizontal="right" vertical="center" wrapText="1"/>
      <protection/>
    </xf>
    <xf numFmtId="10" fontId="26" fillId="0" borderId="29" xfId="64" applyNumberFormat="1" applyFont="1" applyFill="1" applyBorder="1" applyAlignment="1">
      <alignment horizontal="right" vertical="center" wrapText="1"/>
      <protection/>
    </xf>
    <xf numFmtId="0" fontId="2" fillId="0" borderId="0" xfId="64" applyFill="1" applyAlignment="1">
      <alignment vertical="center"/>
      <protection/>
    </xf>
    <xf numFmtId="0" fontId="7" fillId="0" borderId="30" xfId="0" applyFont="1" applyFill="1" applyBorder="1" applyAlignment="1">
      <alignment horizontal="center" vertical="center"/>
    </xf>
    <xf numFmtId="0" fontId="5" fillId="0" borderId="21" xfId="67" applyFont="1" applyBorder="1" applyAlignment="1">
      <alignment horizontal="center" vertical="center" wrapText="1"/>
      <protection/>
    </xf>
    <xf numFmtId="4" fontId="2" fillId="0" borderId="31" xfId="62" applyNumberFormat="1" applyFont="1" applyFill="1" applyBorder="1" applyAlignment="1">
      <alignment horizontal="center" vertical="center"/>
      <protection/>
    </xf>
    <xf numFmtId="4" fontId="2" fillId="0" borderId="32" xfId="62" applyNumberFormat="1" applyFont="1" applyFill="1" applyBorder="1" applyAlignment="1">
      <alignment horizontal="center" vertical="center"/>
      <protection/>
    </xf>
    <xf numFmtId="4" fontId="2" fillId="0" borderId="16" xfId="62" applyNumberFormat="1" applyFont="1" applyFill="1" applyBorder="1" applyAlignment="1">
      <alignment horizontal="center" vertical="center"/>
      <protection/>
    </xf>
    <xf numFmtId="0" fontId="4" fillId="0" borderId="0" xfId="66" applyFont="1" applyAlignment="1">
      <alignment horizontal="center"/>
      <protection/>
    </xf>
    <xf numFmtId="4" fontId="2" fillId="0" borderId="21" xfId="62" applyNumberFormat="1" applyFont="1" applyFill="1" applyBorder="1" applyAlignment="1">
      <alignment horizontal="right" vertical="center" indent="1"/>
      <protection/>
    </xf>
    <xf numFmtId="4" fontId="2" fillId="0" borderId="13" xfId="62" applyNumberFormat="1" applyFont="1" applyFill="1" applyBorder="1" applyAlignment="1">
      <alignment horizontal="right" vertical="center" indent="1"/>
      <protection/>
    </xf>
    <xf numFmtId="4" fontId="2" fillId="0" borderId="24" xfId="62" applyNumberFormat="1" applyFont="1" applyFill="1" applyBorder="1" applyAlignment="1">
      <alignment horizontal="right" vertical="center" indent="1"/>
      <protection/>
    </xf>
    <xf numFmtId="4" fontId="2" fillId="0" borderId="23" xfId="62" applyNumberFormat="1" applyFont="1" applyFill="1" applyBorder="1" applyAlignment="1">
      <alignment horizontal="right" vertical="center" indent="1"/>
      <protection/>
    </xf>
    <xf numFmtId="4" fontId="2" fillId="0" borderId="14" xfId="62" applyNumberFormat="1" applyFont="1" applyFill="1" applyBorder="1" applyAlignment="1">
      <alignment horizontal="right" vertical="center" indent="1"/>
      <protection/>
    </xf>
    <xf numFmtId="10" fontId="2" fillId="0" borderId="12" xfId="73" applyNumberFormat="1" applyFont="1" applyFill="1" applyBorder="1" applyAlignment="1">
      <alignment horizontal="left" vertical="center" indent="1"/>
    </xf>
    <xf numFmtId="2" fontId="2" fillId="0" borderId="12" xfId="62" applyNumberFormat="1" applyFont="1" applyFill="1" applyBorder="1" applyAlignment="1">
      <alignment horizontal="left" vertical="center" indent="1"/>
      <protection/>
    </xf>
    <xf numFmtId="0" fontId="2" fillId="0" borderId="12" xfId="62" applyFont="1" applyFill="1" applyBorder="1" applyAlignment="1">
      <alignment horizontal="left" vertical="center" indent="1"/>
      <protection/>
    </xf>
    <xf numFmtId="0" fontId="8" fillId="0" borderId="33" xfId="62" applyFont="1" applyBorder="1" applyAlignment="1">
      <alignment vertical="center"/>
      <protection/>
    </xf>
    <xf numFmtId="0" fontId="24" fillId="0" borderId="0" xfId="64" applyFont="1" applyBorder="1">
      <alignment/>
      <protection/>
    </xf>
    <xf numFmtId="10" fontId="0" fillId="0" borderId="21" xfId="73" applyNumberFormat="1" applyFont="1" applyFill="1" applyBorder="1" applyAlignment="1">
      <alignment/>
    </xf>
    <xf numFmtId="4" fontId="4" fillId="0" borderId="0" xfId="66" applyNumberFormat="1" applyFont="1" applyAlignment="1">
      <alignment horizontal="right" indent="1"/>
      <protection/>
    </xf>
    <xf numFmtId="10" fontId="0" fillId="0" borderId="24" xfId="0" applyNumberFormat="1" applyFont="1" applyBorder="1" applyAlignment="1">
      <alignment/>
    </xf>
    <xf numFmtId="10" fontId="0" fillId="0" borderId="23" xfId="0" applyNumberFormat="1" applyFont="1" applyBorder="1" applyAlignment="1">
      <alignment/>
    </xf>
    <xf numFmtId="10" fontId="0" fillId="0" borderId="23" xfId="73" applyNumberFormat="1" applyFont="1" applyFill="1" applyBorder="1" applyAlignment="1">
      <alignment/>
    </xf>
    <xf numFmtId="0" fontId="4" fillId="0" borderId="22" xfId="67" applyFont="1" applyBorder="1" applyAlignment="1">
      <alignment horizontal="center" vertical="center" wrapText="1"/>
      <protection/>
    </xf>
    <xf numFmtId="10" fontId="0" fillId="0" borderId="22" xfId="64" applyNumberFormat="1" applyFont="1" applyFill="1" applyBorder="1" applyAlignment="1" applyProtection="1">
      <alignment/>
      <protection/>
    </xf>
    <xf numFmtId="10" fontId="0" fillId="0" borderId="24" xfId="64" applyNumberFormat="1" applyFont="1" applyFill="1" applyBorder="1" applyAlignment="1" applyProtection="1">
      <alignment/>
      <protection/>
    </xf>
    <xf numFmtId="10" fontId="0" fillId="0" borderId="21" xfId="64" applyNumberFormat="1" applyFont="1" applyFill="1" applyBorder="1" applyAlignment="1" applyProtection="1">
      <alignment/>
      <protection/>
    </xf>
    <xf numFmtId="10" fontId="0" fillId="0" borderId="23" xfId="64" applyNumberFormat="1" applyFont="1" applyFill="1" applyBorder="1" applyAlignment="1" applyProtection="1">
      <alignment/>
      <protection/>
    </xf>
    <xf numFmtId="10" fontId="0" fillId="0" borderId="34" xfId="64" applyNumberFormat="1" applyFont="1" applyFill="1" applyBorder="1" applyAlignment="1" applyProtection="1">
      <alignment/>
      <protection/>
    </xf>
    <xf numFmtId="10" fontId="0" fillId="0" borderId="35" xfId="64" applyNumberFormat="1" applyFont="1" applyFill="1" applyBorder="1" applyAlignment="1" applyProtection="1">
      <alignment/>
      <protection/>
    </xf>
    <xf numFmtId="0" fontId="5" fillId="0" borderId="36" xfId="62" applyFont="1" applyBorder="1" applyAlignment="1">
      <alignment horizontal="center" vertical="center" wrapText="1"/>
      <protection/>
    </xf>
    <xf numFmtId="10" fontId="0" fillId="0" borderId="14" xfId="0" applyNumberFormat="1" applyFont="1" applyBorder="1" applyAlignment="1">
      <alignment/>
    </xf>
    <xf numFmtId="10" fontId="0" fillId="0" borderId="23" xfId="0" applyNumberFormat="1" applyFont="1" applyFill="1" applyBorder="1" applyAlignment="1">
      <alignment/>
    </xf>
    <xf numFmtId="0" fontId="63" fillId="0" borderId="0" xfId="67" applyFont="1">
      <alignment/>
      <protection/>
    </xf>
    <xf numFmtId="0" fontId="62" fillId="0" borderId="36" xfId="67" applyFont="1" applyBorder="1" applyAlignment="1">
      <alignment horizontal="center" vertical="center" wrapText="1"/>
      <protection/>
    </xf>
    <xf numFmtId="0" fontId="4" fillId="0" borderId="20" xfId="67" applyFont="1" applyBorder="1" applyAlignment="1">
      <alignment horizontal="center" vertical="center" wrapText="1"/>
      <protection/>
    </xf>
    <xf numFmtId="0" fontId="6" fillId="0" borderId="36" xfId="67" applyBorder="1" applyAlignment="1">
      <alignment horizontal="center" vertical="center" wrapText="1"/>
      <protection/>
    </xf>
    <xf numFmtId="0" fontId="6" fillId="0" borderId="36" xfId="67" applyFont="1" applyBorder="1" applyAlignment="1">
      <alignment horizontal="center" vertical="center" wrapText="1"/>
      <protection/>
    </xf>
    <xf numFmtId="0" fontId="6" fillId="0" borderId="22" xfId="67" applyBorder="1" applyAlignment="1">
      <alignment horizontal="center" vertical="center"/>
      <protection/>
    </xf>
    <xf numFmtId="1" fontId="6" fillId="0" borderId="22" xfId="67" applyNumberFormat="1" applyBorder="1" applyAlignment="1">
      <alignment horizontal="center" vertical="center"/>
      <protection/>
    </xf>
    <xf numFmtId="1" fontId="6" fillId="0" borderId="24" xfId="67" applyNumberFormat="1" applyBorder="1" applyAlignment="1">
      <alignment horizontal="center" vertical="center"/>
      <protection/>
    </xf>
    <xf numFmtId="0" fontId="6" fillId="0" borderId="21" xfId="67" applyBorder="1" applyAlignment="1">
      <alignment horizontal="center" vertical="center"/>
      <protection/>
    </xf>
    <xf numFmtId="0" fontId="6" fillId="0" borderId="23" xfId="67" applyBorder="1" applyAlignment="1">
      <alignment horizontal="center" vertical="center"/>
      <protection/>
    </xf>
    <xf numFmtId="49" fontId="8" fillId="0" borderId="18" xfId="62" applyNumberFormat="1" applyFont="1" applyBorder="1" applyAlignment="1">
      <alignment horizontal="center" vertical="center" wrapText="1"/>
      <protection/>
    </xf>
    <xf numFmtId="0" fontId="2" fillId="0" borderId="23" xfId="68" applyBorder="1" applyAlignment="1">
      <alignment horizontal="right" vertical="center" indent="1"/>
      <protection/>
    </xf>
    <xf numFmtId="0" fontId="2" fillId="0" borderId="14" xfId="68" applyBorder="1" applyAlignment="1">
      <alignment horizontal="right" vertical="center" indent="1"/>
      <protection/>
    </xf>
    <xf numFmtId="10" fontId="2" fillId="0" borderId="21" xfId="61" applyNumberFormat="1" applyFont="1" applyBorder="1" applyAlignment="1">
      <alignment horizontal="right" vertical="center"/>
      <protection/>
    </xf>
    <xf numFmtId="2" fontId="0" fillId="0" borderId="0" xfId="0" applyNumberFormat="1" applyAlignment="1">
      <alignment/>
    </xf>
    <xf numFmtId="14" fontId="2" fillId="0" borderId="12" xfId="67" applyNumberFormat="1" applyFont="1" applyBorder="1" applyAlignment="1">
      <alignment horizontal="center" vertical="center" wrapText="1"/>
      <protection/>
    </xf>
    <xf numFmtId="1" fontId="2" fillId="0" borderId="21" xfId="67" applyNumberFormat="1" applyFont="1" applyFill="1" applyBorder="1" applyAlignment="1">
      <alignment horizontal="center" vertical="center" wrapText="1"/>
      <protection/>
    </xf>
    <xf numFmtId="1" fontId="2" fillId="0" borderId="21" xfId="67" applyNumberFormat="1" applyFont="1" applyBorder="1" applyAlignment="1">
      <alignment horizontal="center" vertical="center" wrapText="1"/>
      <protection/>
    </xf>
    <xf numFmtId="1" fontId="0" fillId="0" borderId="21" xfId="67" applyNumberFormat="1" applyFont="1" applyFill="1" applyBorder="1" applyAlignment="1">
      <alignment horizontal="center" vertical="center" wrapText="1"/>
      <protection/>
    </xf>
    <xf numFmtId="1" fontId="0" fillId="0" borderId="21" xfId="67" applyNumberFormat="1" applyFont="1" applyBorder="1" applyAlignment="1">
      <alignment horizontal="center" vertical="center" wrapText="1"/>
      <protection/>
    </xf>
    <xf numFmtId="1" fontId="0" fillId="0" borderId="23" xfId="67" applyNumberFormat="1" applyFont="1" applyBorder="1" applyAlignment="1">
      <alignment horizontal="center" vertical="center" wrapText="1"/>
      <protection/>
    </xf>
    <xf numFmtId="0" fontId="0" fillId="0" borderId="21" xfId="67" applyFont="1" applyFill="1" applyBorder="1" applyAlignment="1">
      <alignment horizontal="center" vertical="center" wrapText="1"/>
      <protection/>
    </xf>
    <xf numFmtId="0" fontId="0" fillId="0" borderId="21" xfId="67" applyFont="1" applyBorder="1" applyAlignment="1">
      <alignment horizontal="center" vertical="center" wrapText="1"/>
      <protection/>
    </xf>
    <xf numFmtId="0" fontId="0" fillId="0" borderId="23" xfId="67" applyFont="1" applyBorder="1" applyAlignment="1">
      <alignment horizontal="center" vertical="center" wrapText="1"/>
      <protection/>
    </xf>
    <xf numFmtId="10" fontId="2" fillId="0" borderId="21" xfId="67" applyNumberFormat="1" applyFont="1" applyBorder="1" applyAlignment="1">
      <alignment horizontal="center" vertical="center" wrapText="1"/>
      <protection/>
    </xf>
    <xf numFmtId="10" fontId="2" fillId="0" borderId="23" xfId="67" applyNumberFormat="1" applyFont="1" applyBorder="1" applyAlignment="1">
      <alignment horizontal="center" vertical="center" wrapText="1"/>
      <protection/>
    </xf>
    <xf numFmtId="0" fontId="16" fillId="0" borderId="0" xfId="60" applyFont="1" applyBorder="1" applyAlignment="1">
      <alignment horizontal="left" vertical="center" wrapText="1"/>
      <protection/>
    </xf>
    <xf numFmtId="14" fontId="2" fillId="0" borderId="15" xfId="67" applyNumberFormat="1" applyFont="1" applyBorder="1" applyAlignment="1">
      <alignment horizontal="center" vertical="center" wrapText="1"/>
      <protection/>
    </xf>
    <xf numFmtId="0" fontId="66" fillId="0" borderId="0" xfId="45" applyFont="1" applyAlignment="1" applyProtection="1">
      <alignment/>
      <protection/>
    </xf>
    <xf numFmtId="0" fontId="2" fillId="0" borderId="15" xfId="62" applyFont="1" applyBorder="1" applyAlignment="1">
      <alignment vertical="center"/>
      <protection/>
    </xf>
    <xf numFmtId="184" fontId="2" fillId="0" borderId="23" xfId="61" applyNumberFormat="1" applyFont="1" applyBorder="1" applyAlignment="1">
      <alignment horizontal="right" vertical="center"/>
      <protection/>
    </xf>
    <xf numFmtId="10" fontId="0" fillId="0" borderId="13" xfId="0" applyNumberFormat="1" applyFont="1" applyBorder="1" applyAlignment="1">
      <alignment/>
    </xf>
    <xf numFmtId="0" fontId="2" fillId="0" borderId="12" xfId="62" applyFont="1" applyBorder="1" applyAlignment="1">
      <alignment vertical="center"/>
      <protection/>
    </xf>
    <xf numFmtId="0" fontId="2" fillId="0" borderId="16" xfId="62" applyFont="1" applyBorder="1" applyAlignment="1">
      <alignment vertical="center"/>
      <protection/>
    </xf>
    <xf numFmtId="4" fontId="2" fillId="0" borderId="22" xfId="62" applyNumberFormat="1" applyFont="1" applyBorder="1" applyAlignment="1">
      <alignment horizontal="right" vertical="center"/>
      <protection/>
    </xf>
    <xf numFmtId="0" fontId="2" fillId="0" borderId="12" xfId="62" applyFont="1" applyFill="1" applyBorder="1" applyAlignment="1">
      <alignment horizontal="left" vertical="center" indent="1"/>
      <protection/>
    </xf>
    <xf numFmtId="0" fontId="2" fillId="0" borderId="16" xfId="62" applyFont="1" applyFill="1" applyBorder="1" applyAlignment="1">
      <alignment horizontal="left" vertical="center" indent="1"/>
      <protection/>
    </xf>
    <xf numFmtId="2" fontId="0" fillId="0" borderId="0" xfId="64" applyNumberFormat="1" applyFont="1">
      <alignment/>
      <protection/>
    </xf>
    <xf numFmtId="0" fontId="23" fillId="33" borderId="0" xfId="62" applyFont="1" applyFill="1" applyAlignment="1">
      <alignment/>
      <protection/>
    </xf>
    <xf numFmtId="4" fontId="9" fillId="0" borderId="22" xfId="62" applyNumberFormat="1" applyFont="1" applyFill="1" applyBorder="1" applyAlignment="1">
      <alignment vertical="center"/>
      <protection/>
    </xf>
    <xf numFmtId="10" fontId="9" fillId="0" borderId="34" xfId="74" applyNumberFormat="1" applyFont="1" applyFill="1" applyBorder="1" applyAlignment="1">
      <alignment vertical="center"/>
    </xf>
    <xf numFmtId="10" fontId="9" fillId="0" borderId="35" xfId="74" applyNumberFormat="1" applyFont="1" applyFill="1" applyBorder="1" applyAlignment="1">
      <alignment vertical="center"/>
    </xf>
    <xf numFmtId="2" fontId="9" fillId="0" borderId="0" xfId="62" applyNumberFormat="1" applyFont="1">
      <alignment/>
      <protection/>
    </xf>
    <xf numFmtId="4" fontId="9" fillId="0" borderId="21" xfId="62" applyNumberFormat="1" applyFont="1" applyFill="1" applyBorder="1" applyAlignment="1">
      <alignment vertical="center"/>
      <protection/>
    </xf>
    <xf numFmtId="4" fontId="18" fillId="0" borderId="21" xfId="62" applyNumberFormat="1" applyFont="1" applyFill="1" applyBorder="1" applyAlignment="1">
      <alignment vertical="center"/>
      <protection/>
    </xf>
    <xf numFmtId="10" fontId="18" fillId="0" borderId="34" xfId="74" applyNumberFormat="1" applyFont="1" applyFill="1" applyBorder="1" applyAlignment="1">
      <alignment vertical="center"/>
    </xf>
    <xf numFmtId="10" fontId="18" fillId="0" borderId="35" xfId="74" applyNumberFormat="1" applyFont="1" applyFill="1" applyBorder="1" applyAlignment="1">
      <alignment vertical="center"/>
    </xf>
    <xf numFmtId="4" fontId="19" fillId="0" borderId="23" xfId="62" applyNumberFormat="1" applyFont="1" applyFill="1" applyBorder="1" applyAlignment="1">
      <alignment horizontal="right"/>
      <protection/>
    </xf>
    <xf numFmtId="10" fontId="9" fillId="0" borderId="23" xfId="74" applyNumberFormat="1" applyFont="1" applyFill="1" applyBorder="1" applyAlignment="1">
      <alignment vertical="center"/>
    </xf>
    <xf numFmtId="4" fontId="8" fillId="0" borderId="13" xfId="62" applyNumberFormat="1" applyFont="1" applyFill="1" applyBorder="1" applyAlignment="1">
      <alignment vertical="center"/>
      <protection/>
    </xf>
    <xf numFmtId="10" fontId="8" fillId="0" borderId="37" xfId="74" applyNumberFormat="1" applyFont="1" applyFill="1" applyBorder="1" applyAlignment="1">
      <alignment vertical="center"/>
    </xf>
    <xf numFmtId="10" fontId="8" fillId="0" borderId="38" xfId="74" applyNumberFormat="1" applyFont="1" applyFill="1" applyBorder="1" applyAlignment="1">
      <alignment vertical="center"/>
    </xf>
    <xf numFmtId="0" fontId="20" fillId="0" borderId="0" xfId="62" applyFont="1">
      <alignment/>
      <protection/>
    </xf>
    <xf numFmtId="4" fontId="8" fillId="0" borderId="37" xfId="62" applyNumberFormat="1" applyFont="1" applyBorder="1" applyAlignment="1">
      <alignment vertical="center"/>
      <protection/>
    </xf>
    <xf numFmtId="4" fontId="8" fillId="0" borderId="0" xfId="62" applyNumberFormat="1" applyFont="1" applyBorder="1" applyAlignment="1">
      <alignment vertical="center"/>
      <protection/>
    </xf>
    <xf numFmtId="2" fontId="8" fillId="0" borderId="0" xfId="74" applyNumberFormat="1" applyFont="1" applyBorder="1" applyAlignment="1">
      <alignment vertical="center"/>
    </xf>
    <xf numFmtId="10" fontId="8" fillId="0" borderId="0" xfId="74" applyNumberFormat="1" applyFont="1" applyBorder="1" applyAlignment="1">
      <alignment vertical="center"/>
    </xf>
    <xf numFmtId="10" fontId="9" fillId="0" borderId="24" xfId="74" applyNumberFormat="1" applyFont="1" applyBorder="1" applyAlignment="1">
      <alignment horizontal="right" vertical="center"/>
    </xf>
    <xf numFmtId="10" fontId="9" fillId="0" borderId="35" xfId="74" applyNumberFormat="1" applyFont="1" applyBorder="1" applyAlignment="1">
      <alignment horizontal="right" vertical="center"/>
    </xf>
    <xf numFmtId="2" fontId="2" fillId="0" borderId="0" xfId="62" applyNumberFormat="1">
      <alignment/>
      <protection/>
    </xf>
    <xf numFmtId="10" fontId="18" fillId="0" borderId="38" xfId="74" applyNumberFormat="1" applyFont="1" applyBorder="1" applyAlignment="1">
      <alignment horizontal="right" vertical="center"/>
    </xf>
    <xf numFmtId="167" fontId="2" fillId="0" borderId="0" xfId="81" applyFont="1" applyBorder="1" applyAlignment="1">
      <alignment/>
    </xf>
    <xf numFmtId="10" fontId="2" fillId="0" borderId="0" xfId="74" applyNumberFormat="1" applyFont="1" applyBorder="1" applyAlignment="1">
      <alignment/>
    </xf>
    <xf numFmtId="10" fontId="9" fillId="0" borderId="35" xfId="74" applyNumberFormat="1" applyFont="1" applyBorder="1" applyAlignment="1">
      <alignment horizontal="center" vertical="center"/>
    </xf>
    <xf numFmtId="10" fontId="9" fillId="0" borderId="38" xfId="74" applyNumberFormat="1" applyFont="1" applyBorder="1" applyAlignment="1">
      <alignment horizontal="center" vertical="center"/>
    </xf>
    <xf numFmtId="0" fontId="67" fillId="33" borderId="0" xfId="62" applyFont="1" applyFill="1" applyBorder="1" applyAlignment="1">
      <alignment/>
      <protection/>
    </xf>
    <xf numFmtId="10" fontId="9" fillId="0" borderId="35" xfId="74" applyNumberFormat="1" applyFont="1" applyBorder="1" applyAlignment="1">
      <alignment vertical="center"/>
    </xf>
    <xf numFmtId="10" fontId="9" fillId="0" borderId="23" xfId="74" applyNumberFormat="1" applyFont="1" applyBorder="1" applyAlignment="1">
      <alignment vertical="center"/>
    </xf>
    <xf numFmtId="10" fontId="9" fillId="0" borderId="34" xfId="74" applyNumberFormat="1" applyFont="1" applyBorder="1" applyAlignment="1">
      <alignment vertical="center"/>
    </xf>
    <xf numFmtId="10" fontId="9" fillId="0" borderId="0" xfId="74" applyNumberFormat="1" applyFont="1" applyBorder="1" applyAlignment="1">
      <alignment vertical="center"/>
    </xf>
    <xf numFmtId="10" fontId="18" fillId="0" borderId="37" xfId="74" applyNumberFormat="1" applyFont="1" applyFill="1" applyBorder="1" applyAlignment="1">
      <alignment vertical="center"/>
    </xf>
    <xf numFmtId="10" fontId="18" fillId="0" borderId="14" xfId="74" applyNumberFormat="1" applyFont="1" applyBorder="1" applyAlignment="1">
      <alignment vertical="center"/>
    </xf>
    <xf numFmtId="0" fontId="19" fillId="0" borderId="15" xfId="62" applyFont="1" applyFill="1" applyBorder="1">
      <alignment/>
      <protection/>
    </xf>
    <xf numFmtId="192" fontId="0" fillId="0" borderId="0" xfId="0" applyNumberFormat="1" applyAlignment="1">
      <alignment/>
    </xf>
    <xf numFmtId="10" fontId="0" fillId="0" borderId="22" xfId="0" applyNumberFormat="1" applyFont="1" applyBorder="1" applyAlignment="1">
      <alignment/>
    </xf>
    <xf numFmtId="10" fontId="0" fillId="0" borderId="21" xfId="0" applyNumberFormat="1" applyFont="1" applyFill="1" applyBorder="1" applyAlignment="1">
      <alignment/>
    </xf>
    <xf numFmtId="194" fontId="2" fillId="0" borderId="0" xfId="62" applyNumberFormat="1">
      <alignment/>
      <protection/>
    </xf>
    <xf numFmtId="0" fontId="62" fillId="0" borderId="0" xfId="67" applyFont="1" applyAlignment="1">
      <alignment horizontal="center"/>
      <protection/>
    </xf>
    <xf numFmtId="14" fontId="2" fillId="0" borderId="0" xfId="67" applyNumberFormat="1" applyFont="1" applyBorder="1" applyAlignment="1">
      <alignment horizontal="center" vertical="center" wrapText="1"/>
      <protection/>
    </xf>
    <xf numFmtId="14" fontId="2" fillId="0" borderId="16" xfId="67" applyNumberFormat="1" applyFont="1" applyBorder="1" applyAlignment="1">
      <alignment horizontal="center" vertical="center" wrapText="1"/>
      <protection/>
    </xf>
    <xf numFmtId="0" fontId="5" fillId="0" borderId="13" xfId="67" applyFont="1" applyBorder="1" applyAlignment="1">
      <alignment horizontal="center" vertical="center" wrapText="1"/>
      <protection/>
    </xf>
    <xf numFmtId="0" fontId="6" fillId="0" borderId="13" xfId="67" applyFont="1" applyBorder="1" applyAlignment="1">
      <alignment horizontal="center" vertical="center"/>
      <protection/>
    </xf>
    <xf numFmtId="0" fontId="6" fillId="0" borderId="14" xfId="67" applyFont="1" applyBorder="1" applyAlignment="1">
      <alignment horizontal="center" vertical="center"/>
      <protection/>
    </xf>
    <xf numFmtId="0" fontId="16" fillId="0" borderId="0" xfId="62" applyFont="1">
      <alignment/>
      <protection/>
    </xf>
    <xf numFmtId="0" fontId="65" fillId="0" borderId="0" xfId="60" applyFont="1" applyBorder="1" applyAlignment="1">
      <alignment horizontal="left" vertical="center" wrapText="1"/>
      <protection/>
    </xf>
    <xf numFmtId="0" fontId="65" fillId="0" borderId="33" xfId="60" applyFont="1" applyBorder="1" applyAlignment="1">
      <alignment horizontal="left" vertical="center" wrapText="1"/>
      <protection/>
    </xf>
    <xf numFmtId="0" fontId="4" fillId="0" borderId="15" xfId="67" applyFont="1" applyBorder="1" applyAlignment="1">
      <alignment horizontal="center" vertical="center" wrapText="1"/>
      <protection/>
    </xf>
    <xf numFmtId="0" fontId="4" fillId="0" borderId="16" xfId="67" applyFont="1" applyBorder="1" applyAlignment="1">
      <alignment horizontal="center" vertical="center" wrapText="1"/>
      <protection/>
    </xf>
    <xf numFmtId="0" fontId="4" fillId="0" borderId="22" xfId="67" applyFont="1" applyBorder="1" applyAlignment="1">
      <alignment horizontal="center" vertical="center" wrapText="1"/>
      <protection/>
    </xf>
    <xf numFmtId="0" fontId="4" fillId="0" borderId="13" xfId="67" applyFont="1" applyBorder="1" applyAlignment="1">
      <alignment horizontal="center" vertical="center" wrapText="1"/>
      <protection/>
    </xf>
    <xf numFmtId="0" fontId="4" fillId="0" borderId="24" xfId="67" applyFont="1" applyBorder="1" applyAlignment="1">
      <alignment horizontal="center" vertical="center" wrapText="1"/>
      <protection/>
    </xf>
    <xf numFmtId="0" fontId="16" fillId="0" borderId="39" xfId="60" applyFont="1" applyBorder="1" applyAlignment="1">
      <alignment horizontal="left" vertical="center" wrapText="1"/>
      <protection/>
    </xf>
    <xf numFmtId="0" fontId="8" fillId="0" borderId="33" xfId="62" applyFont="1" applyBorder="1" applyAlignment="1">
      <alignment horizontal="left" vertical="center"/>
      <protection/>
    </xf>
    <xf numFmtId="0" fontId="15" fillId="0" borderId="33" xfId="0" applyFont="1" applyBorder="1" applyAlignment="1">
      <alignment horizontal="left"/>
    </xf>
    <xf numFmtId="0" fontId="4" fillId="0" borderId="32" xfId="64" applyFont="1" applyBorder="1" applyAlignment="1">
      <alignment horizontal="center" vertical="center" wrapText="1"/>
      <protection/>
    </xf>
    <xf numFmtId="0" fontId="4" fillId="0" borderId="40" xfId="64" applyFont="1" applyBorder="1" applyAlignment="1">
      <alignment horizontal="center" vertical="center" wrapText="1"/>
      <protection/>
    </xf>
    <xf numFmtId="0" fontId="4" fillId="0" borderId="24" xfId="64" applyFont="1" applyBorder="1" applyAlignment="1">
      <alignment horizontal="center" vertical="center"/>
      <protection/>
    </xf>
    <xf numFmtId="0" fontId="4" fillId="0" borderId="15" xfId="64" applyFont="1" applyBorder="1" applyAlignment="1">
      <alignment horizontal="center" vertical="center"/>
      <protection/>
    </xf>
    <xf numFmtId="0" fontId="4" fillId="0" borderId="41" xfId="64" applyFont="1" applyBorder="1" applyAlignment="1">
      <alignment horizontal="center" vertical="center"/>
      <protection/>
    </xf>
    <xf numFmtId="0" fontId="7" fillId="0" borderId="36" xfId="64" applyFont="1" applyBorder="1" applyAlignment="1">
      <alignment horizontal="center" vertical="center" wrapText="1"/>
      <protection/>
    </xf>
    <xf numFmtId="0" fontId="17" fillId="0" borderId="33" xfId="63" applyFont="1" applyBorder="1" applyAlignment="1">
      <alignment horizontal="center" vertical="center" wrapText="1"/>
      <protection/>
    </xf>
    <xf numFmtId="0" fontId="0" fillId="0" borderId="42" xfId="61" applyBorder="1" applyAlignment="1">
      <alignment horizontal="center"/>
      <protection/>
    </xf>
  </cellXfs>
  <cellStyles count="70">
    <cellStyle name="Normal" xfId="0"/>
    <cellStyle name="100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" xfId="34"/>
    <cellStyle name="Currency [0]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ки до таблиць в бюлетень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Обычный_2009_PR" xfId="61"/>
    <cellStyle name="Обычный_Q1 2010" xfId="62"/>
    <cellStyle name="Обычный_Q1 2010 2" xfId="63"/>
    <cellStyle name="Обычный_Аналіз_3q_09" xfId="64"/>
    <cellStyle name="Обычный_Аналіз_3q_09 2" xfId="65"/>
    <cellStyle name="Обычный_Исходники_Q4_2011" xfId="66"/>
    <cellStyle name="Обычный_Книга1" xfId="67"/>
    <cellStyle name="Обычный_Лист1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Связанная ячейка" xfId="75"/>
    <cellStyle name="Текст предупреждения" xfId="76"/>
    <cellStyle name="Тысячи [0]_MM95 (3)" xfId="77"/>
    <cellStyle name="Тысячи_MM95 (3)" xfId="78"/>
    <cellStyle name="Comma" xfId="79"/>
    <cellStyle name="Comma [0]" xfId="80"/>
    <cellStyle name="Финансовый 2" xfId="81"/>
    <cellStyle name="Хороший" xfId="82"/>
    <cellStyle name="Шапка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25"/>
          <c:w val="0.998"/>
          <c:h val="0.9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Індекси!$J$1</c:f>
              <c:strCache>
                <c:ptCount val="1"/>
                <c:pt idx="0">
                  <c:v>Зміна за 4-й квартал 2012 року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Індекси!$I$2:$I$14</c:f>
              <c:strCache/>
            </c:strRef>
          </c:cat>
          <c:val>
            <c:numRef>
              <c:f>Індекси!$J$2:$J$14</c:f>
              <c:numCache/>
            </c:numRef>
          </c:val>
        </c:ser>
        <c:ser>
          <c:idx val="1"/>
          <c:order val="1"/>
          <c:tx>
            <c:strRef>
              <c:f>Індекси!$K$1</c:f>
              <c:strCache>
                <c:ptCount val="1"/>
                <c:pt idx="0">
                  <c:v>Зміна з початку 2012 року (за рік)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Індекси!$I$2:$I$14</c:f>
              <c:strCache/>
            </c:strRef>
          </c:cat>
          <c:val>
            <c:numRef>
              <c:f>Індекси!$K$2:$K$14</c:f>
              <c:numCache/>
            </c:numRef>
          </c:val>
        </c:ser>
        <c:overlap val="-20"/>
        <c:gapWidth val="120"/>
        <c:axId val="32932687"/>
        <c:axId val="27958728"/>
      </c:barChart>
      <c:catAx>
        <c:axId val="3293268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7958728"/>
        <c:crosses val="autoZero"/>
        <c:auto val="1"/>
        <c:lblOffset val="0"/>
        <c:tickLblSkip val="1"/>
        <c:noMultiLvlLbl val="0"/>
      </c:catAx>
      <c:valAx>
        <c:axId val="27958728"/>
        <c:scaling>
          <c:orientation val="minMax"/>
          <c:max val="0.30000000000000004"/>
          <c:min val="-0.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32687"/>
        <c:crossesAt val="1"/>
        <c:crossBetween val="between"/>
        <c:dispUnits/>
        <c:majorUnit val="0.1"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45"/>
          <c:y val="0.93775"/>
          <c:w val="0.89275"/>
          <c:h val="0.0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5"/>
          <c:w val="0.97225"/>
          <c:h val="0.82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Активи!$A$67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Активи!$B$66:$F$66</c:f>
              <c:strCache/>
            </c:strRef>
          </c:cat>
          <c:val>
            <c:numRef>
              <c:f>Активи!$B$67:$F$67</c:f>
              <c:numCache/>
            </c:numRef>
          </c:val>
        </c:ser>
        <c:ser>
          <c:idx val="1"/>
          <c:order val="1"/>
          <c:tx>
            <c:strRef>
              <c:f>Активи!$A$68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Активи!$B$66:$F$66</c:f>
              <c:strCache/>
            </c:strRef>
          </c:cat>
          <c:val>
            <c:numRef>
              <c:f>Активи!$B$68:$F$68</c:f>
              <c:numCache/>
            </c:numRef>
          </c:val>
        </c:ser>
        <c:ser>
          <c:idx val="2"/>
          <c:order val="2"/>
          <c:tx>
            <c:strRef>
              <c:f>Активи!$A$69</c:f>
              <c:strCache>
                <c:ptCount val="1"/>
                <c:pt idx="0">
                  <c:v>Закриті (крім венчурних)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Активи!$B$66:$F$66</c:f>
              <c:strCache/>
            </c:strRef>
          </c:cat>
          <c:val>
            <c:numRef>
              <c:f>Активи!$B$69:$F$69</c:f>
              <c:numCache/>
            </c:numRef>
          </c:val>
        </c:ser>
        <c:overlap val="100"/>
        <c:axId val="65141178"/>
        <c:axId val="49399691"/>
      </c:barChart>
      <c:catAx>
        <c:axId val="65141178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49399691"/>
        <c:crosses val="autoZero"/>
        <c:auto val="1"/>
        <c:lblOffset val="100"/>
        <c:tickLblSkip val="1"/>
        <c:noMultiLvlLbl val="0"/>
      </c:catAx>
      <c:valAx>
        <c:axId val="49399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141178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75"/>
          <c:y val="0.361"/>
          <c:w val="0.21225"/>
          <c:h val="0.26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ВЧА ІСІ</a:t>
            </a:r>
          </a:p>
        </c:rich>
      </c:tx>
      <c:layout>
        <c:manualLayout>
          <c:xMode val="factor"/>
          <c:yMode val="factor"/>
          <c:x val="0.006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725"/>
          <c:y val="0.3205"/>
          <c:w val="0.61625"/>
          <c:h val="0.5745"/>
        </c:manualLayout>
      </c:layout>
      <c:ofPieChart>
        <c:ofPieType val="bar"/>
        <c:varyColors val="1"/>
        <c:ser>
          <c:idx val="0"/>
          <c:order val="0"/>
          <c:tx>
            <c:strRef>
              <c:f>Активи!$B$98</c:f>
              <c:strCache>
                <c:ptCount val="1"/>
                <c:pt idx="0">
                  <c:v>31.12.2012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Крім венчурних
7.01%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Цінні папери
76.55%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Активи!$A$99:$A$102</c:f>
              <c:strCache/>
            </c:strRef>
          </c:cat>
          <c:val>
            <c:numRef>
              <c:f>Активи!$B$99:$B$102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17"/>
      <c:depthPercent val="110"/>
      <c:rAngAx val="0"/>
      <c:perspective val="30"/>
    </c:view3D>
    <c:plotArea>
      <c:layout>
        <c:manualLayout>
          <c:xMode val="edge"/>
          <c:yMode val="edge"/>
          <c:x val="0.0265"/>
          <c:y val="0.05525"/>
          <c:w val="0.967"/>
          <c:h val="0.93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Активи!$A$7</c:f>
              <c:strCache>
                <c:ptCount val="1"/>
                <c:pt idx="0">
                  <c:v>Усі (крім венчурних)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Активи!$B$3:$F$3</c:f>
              <c:strCache/>
            </c:strRef>
          </c:cat>
          <c:val>
            <c:numRef>
              <c:f>Активи!$B$7:$F$7</c:f>
              <c:numCache/>
            </c:numRef>
          </c:val>
          <c:shape val="box"/>
        </c:ser>
        <c:ser>
          <c:idx val="1"/>
          <c:order val="1"/>
          <c:tx>
            <c:strRef>
              <c:f>Активи!$A$8</c:f>
              <c:strCache>
                <c:ptCount val="1"/>
                <c:pt idx="0">
                  <c:v>Венчурні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Активи!$B$3:$F$3</c:f>
              <c:strCache/>
            </c:strRef>
          </c:cat>
          <c:val>
            <c:numRef>
              <c:f>Активи!$B$8:$F$8</c:f>
              <c:numCache/>
            </c:numRef>
          </c:val>
          <c:shape val="box"/>
        </c:ser>
        <c:gapWidth val="200"/>
        <c:gapDepth val="230"/>
        <c:shape val="box"/>
        <c:axId val="41944036"/>
        <c:axId val="41952005"/>
        <c:axId val="42023726"/>
      </c:bar3DChart>
      <c:catAx>
        <c:axId val="41944036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41952005"/>
        <c:crosses val="autoZero"/>
        <c:auto val="1"/>
        <c:lblOffset val="100"/>
        <c:tickLblSkip val="1"/>
        <c:noMultiLvlLbl val="0"/>
      </c:catAx>
      <c:valAx>
        <c:axId val="41952005"/>
        <c:scaling>
          <c:orientation val="minMax"/>
          <c:max val="1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млн. грн.</a:t>
                </a:r>
              </a:p>
            </c:rich>
          </c:tx>
          <c:layout>
            <c:manualLayout>
              <c:xMode val="factor"/>
              <c:yMode val="factor"/>
              <c:x val="0.073"/>
              <c:y val="-0.4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1944036"/>
        <c:crossesAt val="1"/>
        <c:crossBetween val="between"/>
        <c:dispUnits/>
        <c:majorUnit val="20000"/>
        <c:minorUnit val="400"/>
      </c:valAx>
      <c:serAx>
        <c:axId val="4202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19520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13"/>
          <c:w val="0.97225"/>
          <c:h val="0.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'Притік-відтік'!$B$2</c:f>
              <c:strCache>
                <c:ptCount val="1"/>
                <c:pt idx="0">
                  <c:v>Чистий притік/відтік за місяць (ліва шкала)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'Притік-відтік'!$A$3:$A$15</c:f>
              <c:strCache/>
            </c:strRef>
          </c:cat>
          <c:val>
            <c:numRef>
              <c:f>'Притік-відтік'!$B$3:$B$15</c:f>
              <c:numCache/>
            </c:numRef>
          </c:val>
        </c:ser>
        <c:axId val="42669215"/>
        <c:axId val="48478616"/>
      </c:barChart>
      <c:lineChart>
        <c:grouping val="standard"/>
        <c:varyColors val="0"/>
        <c:ser>
          <c:idx val="0"/>
          <c:order val="1"/>
          <c:tx>
            <c:strRef>
              <c:f>'Притік-відтік'!$C$2</c:f>
              <c:strCache>
                <c:ptCount val="1"/>
                <c:pt idx="0">
                  <c:v>Кіл-ть фондів, щодо яких наявні дані за місяць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'Притік-відтік'!$A$3:$A$15</c:f>
              <c:strCache/>
            </c:strRef>
          </c:cat>
          <c:val>
            <c:numRef>
              <c:f>'Притік-відтік'!$C$3:$C$15</c:f>
              <c:numCache/>
            </c:numRef>
          </c:val>
          <c:smooth val="0"/>
        </c:ser>
        <c:axId val="33654361"/>
        <c:axId val="34453794"/>
      </c:lineChart>
      <c:catAx>
        <c:axId val="426692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78616"/>
        <c:crosses val="autoZero"/>
        <c:auto val="0"/>
        <c:lblOffset val="0"/>
        <c:tickLblSkip val="1"/>
        <c:noMultiLvlLbl val="0"/>
      </c:catAx>
      <c:valAx>
        <c:axId val="48478616"/>
        <c:scaling>
          <c:orientation val="minMax"/>
          <c:max val="2000"/>
          <c:min val="-1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тис. грн.</a:t>
                </a:r>
              </a:p>
            </c:rich>
          </c:tx>
          <c:layout>
            <c:manualLayout>
              <c:xMode val="factor"/>
              <c:yMode val="factor"/>
              <c:x val="0.018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669215"/>
        <c:crossesAt val="1"/>
        <c:crossBetween val="between"/>
        <c:dispUnits/>
        <c:majorUnit val="2000"/>
      </c:valAx>
      <c:catAx>
        <c:axId val="33654361"/>
        <c:scaling>
          <c:orientation val="minMax"/>
        </c:scaling>
        <c:axPos val="b"/>
        <c:delete val="1"/>
        <c:majorTickMark val="out"/>
        <c:minorTickMark val="none"/>
        <c:tickLblPos val="nextTo"/>
        <c:crossAx val="34453794"/>
        <c:crosses val="autoZero"/>
        <c:auto val="0"/>
        <c:lblOffset val="100"/>
        <c:tickLblSkip val="1"/>
        <c:noMultiLvlLbl val="0"/>
      </c:catAx>
      <c:valAx>
        <c:axId val="34453794"/>
        <c:scaling>
          <c:orientation val="minMax"/>
          <c:max val="40"/>
          <c:min val="3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654361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975"/>
          <c:y val="0.91125"/>
          <c:w val="0.84375"/>
          <c:h val="0.06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0775"/>
          <c:w val="0.9725"/>
          <c:h val="0.8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'Притік-відтік'!$A$17:$F$17</c:f>
              <c:strCache>
                <c:ptCount val="1"/>
                <c:pt idx="0">
                  <c:v>Чистий притік/відтік капіталу у 4-му кв. 2011-2012, тис. грн.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'Притік-відтік'!$A$18:$A$22</c:f>
              <c:strCache/>
            </c:strRef>
          </c:cat>
          <c:val>
            <c:numRef>
              <c:f>'Притік-відтік'!$B$18:$B$22</c:f>
              <c:numCache/>
            </c:numRef>
          </c:val>
        </c:ser>
        <c:gapWidth val="130"/>
        <c:axId val="41648691"/>
        <c:axId val="39293900"/>
      </c:barChart>
      <c:catAx>
        <c:axId val="416486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293900"/>
        <c:crossesAt val="0"/>
        <c:auto val="0"/>
        <c:lblOffset val="0"/>
        <c:tickLblSkip val="1"/>
        <c:noMultiLvlLbl val="0"/>
      </c:catAx>
      <c:valAx>
        <c:axId val="39293900"/>
        <c:scaling>
          <c:orientation val="minMax"/>
          <c:max val="0"/>
          <c:min val="-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тис. грн.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48691"/>
        <c:crossesAt val="1"/>
        <c:crossBetween val="between"/>
        <c:dispUnits/>
        <c:majorUnit val="10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axId val="18100781"/>
        <c:axId val="28689302"/>
      </c:barChart>
      <c:catAx>
        <c:axId val="18100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28689302"/>
        <c:crosses val="autoZero"/>
        <c:auto val="1"/>
        <c:lblOffset val="100"/>
        <c:tickLblSkip val="1"/>
        <c:noMultiLvlLbl val="0"/>
      </c:catAx>
      <c:valAx>
        <c:axId val="28689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8100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axId val="56877127"/>
        <c:axId val="42132096"/>
      </c:barChart>
      <c:catAx>
        <c:axId val="5687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42132096"/>
        <c:crosses val="autoZero"/>
        <c:auto val="1"/>
        <c:lblOffset val="100"/>
        <c:tickLblSkip val="1"/>
        <c:noMultiLvlLbl val="0"/>
      </c:catAx>
      <c:valAx>
        <c:axId val="42132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6877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axId val="43644545"/>
        <c:axId val="57256586"/>
      </c:barChart>
      <c:catAx>
        <c:axId val="4364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56586"/>
        <c:crosses val="autoZero"/>
        <c:auto val="0"/>
        <c:lblOffset val="100"/>
        <c:tickLblSkip val="1"/>
        <c:noMultiLvlLbl val="0"/>
      </c:catAx>
      <c:valAx>
        <c:axId val="57256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44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6575"/>
          <c:w val="0.9905"/>
          <c:h val="0.90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'КУА та ІСІ'!$B$1</c:f>
              <c:strCache>
                <c:ptCount val="1"/>
                <c:pt idx="0">
                  <c:v>Кількість КУА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CC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'КУА та ІСІ'!$A$2:$A$22</c:f>
              <c:strCache/>
            </c:strRef>
          </c:cat>
          <c:val>
            <c:numRef>
              <c:f>'КУА та ІСІ'!$B$2:$B$22</c:f>
              <c:numCache/>
            </c:numRef>
          </c:val>
        </c:ser>
        <c:gapWidth val="80"/>
        <c:axId val="50301961"/>
        <c:axId val="50064466"/>
      </c:barChart>
      <c:lineChart>
        <c:grouping val="standard"/>
        <c:varyColors val="0"/>
        <c:ser>
          <c:idx val="0"/>
          <c:order val="1"/>
          <c:tx>
            <c:strRef>
              <c:f>'КУА та ІСІ'!$C$1</c:f>
              <c:strCache>
                <c:ptCount val="1"/>
                <c:pt idx="0">
                  <c:v>Кількість ІСІ на одну КУА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'КУА та ІСІ'!$A$2:$A$22</c:f>
              <c:strCache/>
            </c:strRef>
          </c:cat>
          <c:val>
            <c:numRef>
              <c:f>'КУА та ІСІ'!$C$2:$C$22</c:f>
              <c:numCache/>
            </c:numRef>
          </c:val>
          <c:smooth val="0"/>
        </c:ser>
        <c:axId val="47927011"/>
        <c:axId val="28689916"/>
      </c:lineChart>
      <c:catAx>
        <c:axId val="50301961"/>
        <c:scaling>
          <c:orientation val="minMax"/>
        </c:scaling>
        <c:axPos val="b"/>
        <c:delete val="0"/>
        <c:numFmt formatCode="dd/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64466"/>
        <c:crosses val="autoZero"/>
        <c:auto val="0"/>
        <c:lblOffset val="0"/>
        <c:tickLblSkip val="1"/>
        <c:noMultiLvlLbl val="0"/>
      </c:catAx>
      <c:valAx>
        <c:axId val="5006446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01961"/>
        <c:crossesAt val="1"/>
        <c:crossBetween val="between"/>
        <c:dispUnits/>
      </c:valAx>
      <c:catAx>
        <c:axId val="47927011"/>
        <c:scaling>
          <c:orientation val="minMax"/>
        </c:scaling>
        <c:axPos val="b"/>
        <c:delete val="1"/>
        <c:majorTickMark val="out"/>
        <c:minorTickMark val="none"/>
        <c:tickLblPos val="nextTo"/>
        <c:crossAx val="28689916"/>
        <c:crosses val="autoZero"/>
        <c:auto val="0"/>
        <c:lblOffset val="100"/>
        <c:tickLblSkip val="1"/>
        <c:noMultiLvlLbl val="0"/>
      </c:catAx>
      <c:valAx>
        <c:axId val="286899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9270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9"/>
          <c:y val="0"/>
          <c:w val="0.506"/>
          <c:h val="0.0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Інтервальні ІСІ</a:t>
            </a:r>
          </a:p>
        </c:rich>
      </c:tx>
      <c:layout>
        <c:manualLayout>
          <c:xMode val="factor"/>
          <c:yMode val="factor"/>
          <c:x val="-0.003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975"/>
          <c:y val="0.24625"/>
          <c:w val="0.46625"/>
          <c:h val="0.521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74.83%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фондів'!$E$2:$E$9</c:f>
              <c:strCache/>
            </c:strRef>
          </c:cat>
          <c:val>
            <c:numRef>
              <c:f>'Структура_типи фондів'!$F$2:$F$9</c:f>
              <c:numCache/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Закриті ІСІ (крім венчурних)</a:t>
            </a:r>
          </a:p>
        </c:rich>
      </c:tx>
      <c:layout>
        <c:manualLayout>
          <c:xMode val="factor"/>
          <c:yMode val="factor"/>
          <c:x val="0.0227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31475"/>
          <c:w val="0.5175"/>
          <c:h val="0.53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58.16%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фондів'!$H$2:$H$11</c:f>
              <c:strCache/>
            </c:strRef>
          </c:cat>
          <c:val>
            <c:numRef>
              <c:f>'Структура_типи фондів'!$I$2:$I$11</c:f>
              <c:numCache/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Відкриті ІСІ</a:t>
            </a:r>
          </a:p>
        </c:rich>
      </c:tx>
      <c:layout>
        <c:manualLayout>
          <c:xMode val="factor"/>
          <c:yMode val="factor"/>
          <c:x val="0.005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65"/>
          <c:y val="0.29675"/>
          <c:w val="0.49475"/>
          <c:h val="0.524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explosion val="8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55.74%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фондів'!$B$2:$B$9</c:f>
              <c:strCache/>
            </c:strRef>
          </c:cat>
          <c:val>
            <c:numRef>
              <c:f>'Структура_типи фондів'!$C$2:$C$9</c:f>
              <c:numCache/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Усі ІСІ (крім венчурних)</a:t>
            </a:r>
          </a:p>
        </c:rich>
      </c:tx>
      <c:layout>
        <c:manualLayout>
          <c:xMode val="factor"/>
          <c:yMode val="factor"/>
          <c:x val="0.015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"/>
          <c:y val="0.3195"/>
          <c:w val="0.53775"/>
          <c:h val="0.5407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58.37%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фондів'!$K$2:$K$11</c:f>
              <c:strCache/>
            </c:strRef>
          </c:cat>
          <c:val>
            <c:numRef>
              <c:f>'Структура_типи фондів'!$L$2:$L$11</c:f>
              <c:numCache/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Венчурні  ІСІ</a:t>
            </a:r>
          </a:p>
        </c:rich>
      </c:tx>
      <c:layout>
        <c:manualLayout>
          <c:xMode val="factor"/>
          <c:yMode val="factor"/>
          <c:x val="0.004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45"/>
          <c:y val="0.398"/>
          <c:w val="0.43075"/>
          <c:h val="0.456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31.18%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фондів'!$B$70:$B$80</c:f>
              <c:strCache/>
            </c:strRef>
          </c:cat>
          <c:val>
            <c:numRef>
              <c:f>'Структура_типи фондів'!$C$70:$C$80</c:f>
              <c:numCache/>
            </c:numRef>
          </c:val>
        </c:ser>
        <c:gapWidth val="100"/>
        <c:splitType val="pos"/>
        <c:splitPos val="7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  <c:axId val="45547227"/>
        <c:axId val="7271860"/>
      </c:barChart>
      <c:catAx>
        <c:axId val="45547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7271860"/>
        <c:crosses val="autoZero"/>
        <c:auto val="1"/>
        <c:lblOffset val="100"/>
        <c:tickLblSkip val="1"/>
        <c:noMultiLvlLbl val="0"/>
      </c:catAx>
      <c:valAx>
        <c:axId val="7271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5547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  <c:axId val="65446741"/>
        <c:axId val="52149758"/>
      </c:barChart>
      <c:catAx>
        <c:axId val="6544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52149758"/>
        <c:crosses val="autoZero"/>
        <c:auto val="1"/>
        <c:lblOffset val="100"/>
        <c:tickLblSkip val="1"/>
        <c:noMultiLvlLbl val="0"/>
      </c:catAx>
      <c:valAx>
        <c:axId val="521497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5446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  <c:axId val="66694639"/>
        <c:axId val="63380840"/>
      </c:barChart>
      <c:catAx>
        <c:axId val="6669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80840"/>
        <c:crosses val="autoZero"/>
        <c:auto val="0"/>
        <c:lblOffset val="100"/>
        <c:tickLblSkip val="1"/>
        <c:noMultiLvlLbl val="0"/>
      </c:catAx>
      <c:valAx>
        <c:axId val="63380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94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1"/>
      <c:depthPercent val="100"/>
      <c:rAngAx val="1"/>
    </c:view3D>
    <c:plotArea>
      <c:layout>
        <c:manualLayout>
          <c:xMode val="edge"/>
          <c:yMode val="edge"/>
          <c:x val="0.17925"/>
          <c:y val="0.16425"/>
          <c:w val="0.647"/>
          <c:h val="0.45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'Динаміка видів фондів'!$M$3:$P$3</c:f>
              <c:strCache/>
            </c:strRef>
          </c:cat>
          <c:val>
            <c:numRef>
              <c:f>'Динаміка видів фондів'!$M$8:$P$8</c:f>
              <c:numCache/>
            </c:numRef>
          </c:val>
        </c:ser>
        <c:firstSliceAng val="15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'[1]Доходність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'[1]Доходність (2)'!#REF!</c:f>
              <c:numCache>
                <c:ptCount val="1"/>
                <c:pt idx="0">
                  <c:v>0</c:v>
                </c:pt>
              </c:numCache>
            </c:numRef>
          </c:val>
        </c:ser>
        <c:axId val="33556649"/>
        <c:axId val="33574386"/>
      </c:barChart>
      <c:catAx>
        <c:axId val="3355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33574386"/>
        <c:crosses val="autoZero"/>
        <c:auto val="1"/>
        <c:lblOffset val="100"/>
        <c:tickLblSkip val="1"/>
        <c:noMultiLvlLbl val="0"/>
      </c:catAx>
      <c:valAx>
        <c:axId val="33574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3556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075"/>
          <c:h val="0.933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Доходність!$G$1</c:f>
              <c:strCache>
                <c:ptCount val="1"/>
                <c:pt idx="0">
                  <c:v>4 квартал 2012 року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Доходність!$F$2:$F$12</c:f>
              <c:strCache/>
            </c:strRef>
          </c:cat>
          <c:val>
            <c:numRef>
              <c:f>Доходність!$G$2:$G$12</c:f>
              <c:numCache/>
            </c:numRef>
          </c:val>
        </c:ser>
        <c:ser>
          <c:idx val="0"/>
          <c:order val="1"/>
          <c:tx>
            <c:strRef>
              <c:f>Доходність!$H$1</c:f>
              <c:strCache>
                <c:ptCount val="1"/>
                <c:pt idx="0">
                  <c:v>З початку 2012 року (за рік)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Доходність!$F$2:$F$12</c:f>
              <c:strCache/>
            </c:strRef>
          </c:cat>
          <c:val>
            <c:numRef>
              <c:f>Доходність!$H$2:$H$12</c:f>
              <c:numCache/>
            </c:numRef>
          </c:val>
        </c:ser>
        <c:overlap val="-20"/>
        <c:gapWidth val="180"/>
        <c:axId val="33734019"/>
        <c:axId val="35170716"/>
      </c:barChart>
      <c:catAx>
        <c:axId val="3373401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70716"/>
        <c:crosses val="autoZero"/>
        <c:auto val="1"/>
        <c:lblOffset val="0"/>
        <c:tickLblSkip val="1"/>
        <c:noMultiLvlLbl val="0"/>
      </c:catAx>
      <c:valAx>
        <c:axId val="35170716"/>
        <c:scaling>
          <c:orientation val="minMax"/>
          <c:max val="0.25"/>
          <c:min val="-0.4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34019"/>
        <c:crossesAt val="1"/>
        <c:crossBetween val="between"/>
        <c:dispUnits/>
        <c:majorUnit val="0.1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225"/>
          <c:y val="0.94675"/>
          <c:w val="0.516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61"/>
      <c:depthPercent val="100"/>
      <c:rAngAx val="1"/>
    </c:view3D>
    <c:plotArea>
      <c:layout>
        <c:manualLayout>
          <c:xMode val="edge"/>
          <c:yMode val="edge"/>
          <c:x val="0.153"/>
          <c:y val="0.15775"/>
          <c:w val="0.75875"/>
          <c:h val="0.55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'Динаміка видів фондів'!$C$13:$F$13</c:f>
              <c:strCache/>
            </c:strRef>
          </c:cat>
          <c:val>
            <c:numRef>
              <c:f>'Динаміка видів фондів'!$C$18:$F$18</c:f>
              <c:numCache/>
            </c:numRef>
          </c:val>
        </c:ser>
        <c:firstSliceAng val="16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 вартістю активів</a:t>
            </a:r>
          </a:p>
        </c:rich>
      </c:tx>
      <c:layout>
        <c:manualLayout>
          <c:xMode val="factor"/>
          <c:yMode val="factor"/>
          <c:x val="0.1317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8525"/>
          <c:y val="0.136"/>
          <c:w val="0.25375"/>
          <c:h val="0.61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  <a:prstDash val="sysDot"/>
                </a:ln>
              </c:spPr>
            </c:leaderLines>
          </c:dLbls>
          <c:cat>
            <c:strRef>
              <c:f>Регіони!$H$20:$H$25</c:f>
              <c:strCache/>
            </c:strRef>
          </c:cat>
          <c:val>
            <c:numRef>
              <c:f>Регіони!$I$20:$I$25</c:f>
              <c:numCache/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 кількістю фондів</a:t>
            </a:r>
          </a:p>
        </c:rich>
      </c:tx>
      <c:layout>
        <c:manualLayout>
          <c:xMode val="factor"/>
          <c:yMode val="factor"/>
          <c:x val="-0.073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65"/>
          <c:y val="0.14975"/>
          <c:w val="0.277"/>
          <c:h val="0.65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  <a:prstDash val="sysDot"/>
                </a:ln>
              </c:spPr>
            </c:leaderLines>
          </c:dLbls>
          <c:cat>
            <c:strRef>
              <c:f>Регіони!$E$20:$E$25</c:f>
              <c:strCache/>
            </c:strRef>
          </c:cat>
          <c:val>
            <c:numRef>
              <c:f>Регіони!$F$20:$F$25</c:f>
              <c:numCache/>
            </c:numRef>
          </c:val>
        </c:ser>
        <c:firstSliceAng val="2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"/>
      <c:rotY val="22"/>
      <c:depthPercent val="110"/>
      <c:rAngAx val="0"/>
      <c:perspective val="30"/>
    </c:view3D>
    <c:plotArea>
      <c:layout>
        <c:manualLayout>
          <c:xMode val="edge"/>
          <c:yMode val="edge"/>
          <c:x val="0.0825"/>
          <c:y val="0.03525"/>
          <c:w val="0.91475"/>
          <c:h val="0.950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Активи!$A$4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Активи!$B$3:$F$3</c:f>
              <c:strCache/>
            </c:strRef>
          </c:cat>
          <c:val>
            <c:numRef>
              <c:f>Активи!$B$4:$F$4</c:f>
              <c:numCache/>
            </c:numRef>
          </c:val>
          <c:shape val="box"/>
        </c:ser>
        <c:ser>
          <c:idx val="1"/>
          <c:order val="1"/>
          <c:tx>
            <c:strRef>
              <c:f>Активи!$A$5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Активи!$B$3:$F$3</c:f>
              <c:strCache/>
            </c:strRef>
          </c:cat>
          <c:val>
            <c:numRef>
              <c:f>Активи!$B$5:$F$5</c:f>
              <c:numCache/>
            </c:numRef>
          </c:val>
          <c:shape val="box"/>
        </c:ser>
        <c:ser>
          <c:idx val="2"/>
          <c:order val="2"/>
          <c:tx>
            <c:strRef>
              <c:f>Активи!$A$6</c:f>
              <c:strCache>
                <c:ptCount val="1"/>
                <c:pt idx="0">
                  <c:v>Закриті (крім венчурних)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Активи!$B$3:$F$3</c:f>
              <c:strCache/>
            </c:strRef>
          </c:cat>
          <c:val>
            <c:numRef>
              <c:f>Активи!$B$6:$F$6</c:f>
              <c:numCache/>
            </c:numRef>
          </c:val>
          <c:shape val="box"/>
        </c:ser>
        <c:gapWidth val="200"/>
        <c:gapDepth val="230"/>
        <c:shape val="box"/>
        <c:axId val="56882653"/>
        <c:axId val="42181830"/>
        <c:axId val="44092151"/>
      </c:bar3DChart>
      <c:catAx>
        <c:axId val="56882653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42181830"/>
        <c:crosses val="autoZero"/>
        <c:auto val="1"/>
        <c:lblOffset val="100"/>
        <c:tickLblSkip val="1"/>
        <c:noMultiLvlLbl val="0"/>
      </c:catAx>
      <c:valAx>
        <c:axId val="42181830"/>
        <c:scaling>
          <c:orientation val="minMax"/>
          <c:max val="1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млн. 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4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82653"/>
        <c:crossesAt val="1"/>
        <c:crossBetween val="between"/>
        <c:dispUnits/>
        <c:majorUnit val="1000"/>
        <c:minorUnit val="400"/>
      </c:valAx>
      <c:serAx>
        <c:axId val="4409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21818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005"/>
          <c:w val="0.940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Активи!$A$13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Активи!$B$12:$F$12</c:f>
              <c:strCache/>
            </c:strRef>
          </c:cat>
          <c:val>
            <c:numRef>
              <c:f>Активи!$B$13:$F$13</c:f>
              <c:numCache/>
            </c:numRef>
          </c:val>
        </c:ser>
        <c:ser>
          <c:idx val="1"/>
          <c:order val="1"/>
          <c:tx>
            <c:strRef>
              <c:f>Активи!$A$14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Активи!$B$12:$F$12</c:f>
              <c:strCache/>
            </c:strRef>
          </c:cat>
          <c:val>
            <c:numRef>
              <c:f>Активи!$B$14:$F$14</c:f>
              <c:numCache/>
            </c:numRef>
          </c:val>
        </c:ser>
        <c:ser>
          <c:idx val="2"/>
          <c:order val="2"/>
          <c:tx>
            <c:strRef>
              <c:f>Активи!$A$15</c:f>
              <c:strCache>
                <c:ptCount val="1"/>
                <c:pt idx="0">
                  <c:v>Закриті (крім венчурних)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Активи!$B$12:$F$12</c:f>
              <c:strCache/>
            </c:strRef>
          </c:cat>
          <c:val>
            <c:numRef>
              <c:f>Активи!$B$15:$F$15</c:f>
              <c:numCache/>
            </c:numRef>
          </c:val>
        </c:ser>
        <c:overlap val="100"/>
        <c:gapWidth val="160"/>
        <c:axId val="61285040"/>
        <c:axId val="14694449"/>
      </c:barChart>
      <c:catAx>
        <c:axId val="6128504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14694449"/>
        <c:crosses val="autoZero"/>
        <c:auto val="1"/>
        <c:lblOffset val="100"/>
        <c:tickLblSkip val="1"/>
        <c:noMultiLvlLbl val="0"/>
      </c:catAx>
      <c:valAx>
        <c:axId val="14694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85040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3"/>
          <c:y val="0.86625"/>
          <c:w val="0.8075"/>
          <c:h val="0.0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Активи ІСІ</a:t>
            </a:r>
          </a:p>
        </c:rich>
      </c:tx>
      <c:layout>
        <c:manualLayout>
          <c:xMode val="factor"/>
          <c:yMode val="factor"/>
          <c:x val="0.019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775"/>
          <c:y val="0.2695"/>
          <c:w val="0.64625"/>
          <c:h val="0.67"/>
        </c:manualLayout>
      </c:layout>
      <c:ofPieChart>
        <c:ofPieType val="bar"/>
        <c:varyColors val="1"/>
        <c:ser>
          <c:idx val="0"/>
          <c:order val="0"/>
          <c:tx>
            <c:strRef>
              <c:f>Активи!$B$43</c:f>
              <c:strCache>
                <c:ptCount val="1"/>
                <c:pt idx="0">
                  <c:v>31.12.2012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Крім венчурних
7.18%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Активи!$A$44:$A$47</c:f>
              <c:strCache/>
            </c:strRef>
          </c:cat>
          <c:val>
            <c:numRef>
              <c:f>Активи!$B$44:$B$47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2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5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6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7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3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4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5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6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11</xdr:col>
      <xdr:colOff>590550</xdr:colOff>
      <xdr:row>14</xdr:row>
      <xdr:rowOff>0</xdr:rowOff>
    </xdr:to>
    <xdr:graphicFrame>
      <xdr:nvGraphicFramePr>
        <xdr:cNvPr id="33" name="Диаграмма 33"/>
        <xdr:cNvGraphicFramePr/>
      </xdr:nvGraphicFramePr>
      <xdr:xfrm>
        <a:off x="5886450" y="0"/>
        <a:ext cx="5324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4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5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6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7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8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9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0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1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2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3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4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5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6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7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8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9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0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1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2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3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4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5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6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7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8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9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0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1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2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3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4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5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6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7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8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9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0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1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2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3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4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5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6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7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8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9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0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1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2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3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4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5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6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7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8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9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90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91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92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93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94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95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96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97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98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99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0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1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2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3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4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5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6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7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8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9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0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1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2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3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4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5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6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7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8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9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0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1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2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3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4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5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6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7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8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9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0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1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2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3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4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5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6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7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8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9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0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1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2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3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4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5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6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7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8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9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0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1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2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3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4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5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6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7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8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9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0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1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2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3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4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5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6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7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8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9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0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1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2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3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4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5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6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7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8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9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0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1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2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3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4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5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6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7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8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9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0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1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2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3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0</xdr:rowOff>
    </xdr:from>
    <xdr:to>
      <xdr:col>15</xdr:col>
      <xdr:colOff>0</xdr:colOff>
      <xdr:row>28</xdr:row>
      <xdr:rowOff>19050</xdr:rowOff>
    </xdr:to>
    <xdr:graphicFrame>
      <xdr:nvGraphicFramePr>
        <xdr:cNvPr id="1" name="Диаграмма 2"/>
        <xdr:cNvGraphicFramePr/>
      </xdr:nvGraphicFramePr>
      <xdr:xfrm>
        <a:off x="4600575" y="0"/>
        <a:ext cx="71818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28575</xdr:rowOff>
    </xdr:from>
    <xdr:to>
      <xdr:col>17</xdr:col>
      <xdr:colOff>0</xdr:colOff>
      <xdr:row>10</xdr:row>
      <xdr:rowOff>276225</xdr:rowOff>
    </xdr:to>
    <xdr:graphicFrame>
      <xdr:nvGraphicFramePr>
        <xdr:cNvPr id="1" name="Диаграмма 1"/>
        <xdr:cNvGraphicFramePr/>
      </xdr:nvGraphicFramePr>
      <xdr:xfrm>
        <a:off x="8696325" y="28575"/>
        <a:ext cx="4972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11</xdr:row>
      <xdr:rowOff>9525</xdr:rowOff>
    </xdr:from>
    <xdr:to>
      <xdr:col>12</xdr:col>
      <xdr:colOff>9525</xdr:colOff>
      <xdr:row>22</xdr:row>
      <xdr:rowOff>47625</xdr:rowOff>
    </xdr:to>
    <xdr:graphicFrame>
      <xdr:nvGraphicFramePr>
        <xdr:cNvPr id="2" name="Диаграмма 16"/>
        <xdr:cNvGraphicFramePr/>
      </xdr:nvGraphicFramePr>
      <xdr:xfrm>
        <a:off x="5038725" y="2886075"/>
        <a:ext cx="43434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0</xdr:rowOff>
    </xdr:from>
    <xdr:to>
      <xdr:col>9</xdr:col>
      <xdr:colOff>0</xdr:colOff>
      <xdr:row>17</xdr:row>
      <xdr:rowOff>133350</xdr:rowOff>
    </xdr:to>
    <xdr:graphicFrame>
      <xdr:nvGraphicFramePr>
        <xdr:cNvPr id="1" name="Диаграмма 1025"/>
        <xdr:cNvGraphicFramePr/>
      </xdr:nvGraphicFramePr>
      <xdr:xfrm>
        <a:off x="5143500" y="0"/>
        <a:ext cx="68770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1752600</xdr:colOff>
      <xdr:row>17</xdr:row>
      <xdr:rowOff>66675</xdr:rowOff>
    </xdr:to>
    <xdr:graphicFrame>
      <xdr:nvGraphicFramePr>
        <xdr:cNvPr id="2" name="Диаграмма 1026"/>
        <xdr:cNvGraphicFramePr/>
      </xdr:nvGraphicFramePr>
      <xdr:xfrm>
        <a:off x="0" y="0"/>
        <a:ext cx="65817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9525</xdr:rowOff>
    </xdr:from>
    <xdr:to>
      <xdr:col>13</xdr:col>
      <xdr:colOff>1247775</xdr:colOff>
      <xdr:row>26</xdr:row>
      <xdr:rowOff>0</xdr:rowOff>
    </xdr:to>
    <xdr:graphicFrame>
      <xdr:nvGraphicFramePr>
        <xdr:cNvPr id="1" name="Диаграмма 13"/>
        <xdr:cNvGraphicFramePr/>
      </xdr:nvGraphicFramePr>
      <xdr:xfrm>
        <a:off x="7010400" y="266700"/>
        <a:ext cx="85725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6</xdr:col>
      <xdr:colOff>0</xdr:colOff>
      <xdr:row>40</xdr:row>
      <xdr:rowOff>152400</xdr:rowOff>
    </xdr:to>
    <xdr:graphicFrame>
      <xdr:nvGraphicFramePr>
        <xdr:cNvPr id="2" name="Диаграмма 14"/>
        <xdr:cNvGraphicFramePr/>
      </xdr:nvGraphicFramePr>
      <xdr:xfrm>
        <a:off x="0" y="4019550"/>
        <a:ext cx="4886325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41</xdr:row>
      <xdr:rowOff>0</xdr:rowOff>
    </xdr:from>
    <xdr:to>
      <xdr:col>8</xdr:col>
      <xdr:colOff>419100</xdr:colOff>
      <xdr:row>53</xdr:row>
      <xdr:rowOff>0</xdr:rowOff>
    </xdr:to>
    <xdr:graphicFrame>
      <xdr:nvGraphicFramePr>
        <xdr:cNvPr id="3" name="Диаграмма 16"/>
        <xdr:cNvGraphicFramePr/>
      </xdr:nvGraphicFramePr>
      <xdr:xfrm>
        <a:off x="2790825" y="8029575"/>
        <a:ext cx="461010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9525</xdr:rowOff>
    </xdr:from>
    <xdr:to>
      <xdr:col>6</xdr:col>
      <xdr:colOff>0</xdr:colOff>
      <xdr:row>95</xdr:row>
      <xdr:rowOff>28575</xdr:rowOff>
    </xdr:to>
    <xdr:graphicFrame>
      <xdr:nvGraphicFramePr>
        <xdr:cNvPr id="4" name="Диаграмма 20"/>
        <xdr:cNvGraphicFramePr/>
      </xdr:nvGraphicFramePr>
      <xdr:xfrm>
        <a:off x="0" y="14954250"/>
        <a:ext cx="4886325" cy="4095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96</xdr:row>
      <xdr:rowOff>0</xdr:rowOff>
    </xdr:from>
    <xdr:to>
      <xdr:col>8</xdr:col>
      <xdr:colOff>466725</xdr:colOff>
      <xdr:row>110</xdr:row>
      <xdr:rowOff>133350</xdr:rowOff>
    </xdr:to>
    <xdr:graphicFrame>
      <xdr:nvGraphicFramePr>
        <xdr:cNvPr id="5" name="Диаграмма 21"/>
        <xdr:cNvGraphicFramePr/>
      </xdr:nvGraphicFramePr>
      <xdr:xfrm>
        <a:off x="2819400" y="19183350"/>
        <a:ext cx="4629150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333375</xdr:colOff>
      <xdr:row>25</xdr:row>
      <xdr:rowOff>104775</xdr:rowOff>
    </xdr:from>
    <xdr:to>
      <xdr:col>14</xdr:col>
      <xdr:colOff>609600</xdr:colOff>
      <xdr:row>50</xdr:row>
      <xdr:rowOff>142875</xdr:rowOff>
    </xdr:to>
    <xdr:graphicFrame>
      <xdr:nvGraphicFramePr>
        <xdr:cNvPr id="6" name="Диаграмма 23"/>
        <xdr:cNvGraphicFramePr/>
      </xdr:nvGraphicFramePr>
      <xdr:xfrm>
        <a:off x="7315200" y="5543550"/>
        <a:ext cx="8953500" cy="4714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28575</xdr:rowOff>
    </xdr:from>
    <xdr:to>
      <xdr:col>14</xdr:col>
      <xdr:colOff>638175</xdr:colOff>
      <xdr:row>11</xdr:row>
      <xdr:rowOff>171450</xdr:rowOff>
    </xdr:to>
    <xdr:graphicFrame>
      <xdr:nvGraphicFramePr>
        <xdr:cNvPr id="1" name="Диаграмма 5"/>
        <xdr:cNvGraphicFramePr/>
      </xdr:nvGraphicFramePr>
      <xdr:xfrm>
        <a:off x="5715000" y="28575"/>
        <a:ext cx="89916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15</xdr:row>
      <xdr:rowOff>28575</xdr:rowOff>
    </xdr:from>
    <xdr:to>
      <xdr:col>14</xdr:col>
      <xdr:colOff>9525</xdr:colOff>
      <xdr:row>27</xdr:row>
      <xdr:rowOff>152400</xdr:rowOff>
    </xdr:to>
    <xdr:graphicFrame>
      <xdr:nvGraphicFramePr>
        <xdr:cNvPr id="2" name="Диаграмма 131"/>
        <xdr:cNvGraphicFramePr/>
      </xdr:nvGraphicFramePr>
      <xdr:xfrm>
        <a:off x="5705475" y="3095625"/>
        <a:ext cx="837247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0" y="0"/>
        <a:ext cx="643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771525</xdr:colOff>
      <xdr:row>0</xdr:row>
      <xdr:rowOff>0</xdr:rowOff>
    </xdr:from>
    <xdr:to>
      <xdr:col>27</xdr:col>
      <xdr:colOff>276225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16125825" y="0"/>
        <a:ext cx="6457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14</xdr:col>
      <xdr:colOff>142875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6438900" y="0"/>
        <a:ext cx="7715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371475</xdr:colOff>
      <xdr:row>0</xdr:row>
      <xdr:rowOff>0</xdr:rowOff>
    </xdr:from>
    <xdr:to>
      <xdr:col>12</xdr:col>
      <xdr:colOff>161925</xdr:colOff>
      <xdr:row>0</xdr:row>
      <xdr:rowOff>0</xdr:rowOff>
    </xdr:to>
    <xdr:graphicFrame>
      <xdr:nvGraphicFramePr>
        <xdr:cNvPr id="4" name="Диаграмма 4"/>
        <xdr:cNvGraphicFramePr/>
      </xdr:nvGraphicFramePr>
      <xdr:xfrm>
        <a:off x="7848600" y="0"/>
        <a:ext cx="4972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200025</xdr:colOff>
      <xdr:row>0</xdr:row>
      <xdr:rowOff>0</xdr:rowOff>
    </xdr:from>
    <xdr:to>
      <xdr:col>18</xdr:col>
      <xdr:colOff>542925</xdr:colOff>
      <xdr:row>0</xdr:row>
      <xdr:rowOff>0</xdr:rowOff>
    </xdr:to>
    <xdr:graphicFrame>
      <xdr:nvGraphicFramePr>
        <xdr:cNvPr id="5" name="Диаграмма 5"/>
        <xdr:cNvGraphicFramePr/>
      </xdr:nvGraphicFramePr>
      <xdr:xfrm>
        <a:off x="12858750" y="0"/>
        <a:ext cx="4505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14</xdr:row>
      <xdr:rowOff>0</xdr:rowOff>
    </xdr:from>
    <xdr:to>
      <xdr:col>12</xdr:col>
      <xdr:colOff>0</xdr:colOff>
      <xdr:row>40</xdr:row>
      <xdr:rowOff>57150</xdr:rowOff>
    </xdr:to>
    <xdr:graphicFrame>
      <xdr:nvGraphicFramePr>
        <xdr:cNvPr id="1" name="Диаграмма 6"/>
        <xdr:cNvGraphicFramePr/>
      </xdr:nvGraphicFramePr>
      <xdr:xfrm>
        <a:off x="7096125" y="2686050"/>
        <a:ext cx="77438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142875</xdr:rowOff>
    </xdr:from>
    <xdr:to>
      <xdr:col>6</xdr:col>
      <xdr:colOff>142875</xdr:colOff>
      <xdr:row>68</xdr:row>
      <xdr:rowOff>0</xdr:rowOff>
    </xdr:to>
    <xdr:graphicFrame>
      <xdr:nvGraphicFramePr>
        <xdr:cNvPr id="2" name="Диаграмма 7"/>
        <xdr:cNvGraphicFramePr/>
      </xdr:nvGraphicFramePr>
      <xdr:xfrm>
        <a:off x="0" y="6915150"/>
        <a:ext cx="7648575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600075</xdr:colOff>
      <xdr:row>40</xdr:row>
      <xdr:rowOff>104775</xdr:rowOff>
    </xdr:to>
    <xdr:graphicFrame>
      <xdr:nvGraphicFramePr>
        <xdr:cNvPr id="3" name="Диаграмма 8"/>
        <xdr:cNvGraphicFramePr/>
      </xdr:nvGraphicFramePr>
      <xdr:xfrm>
        <a:off x="0" y="2686050"/>
        <a:ext cx="7439025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561975</xdr:colOff>
      <xdr:row>40</xdr:row>
      <xdr:rowOff>47625</xdr:rowOff>
    </xdr:from>
    <xdr:to>
      <xdr:col>12</xdr:col>
      <xdr:colOff>0</xdr:colOff>
      <xdr:row>68</xdr:row>
      <xdr:rowOff>28575</xdr:rowOff>
    </xdr:to>
    <xdr:graphicFrame>
      <xdr:nvGraphicFramePr>
        <xdr:cNvPr id="4" name="Диаграмма 9"/>
        <xdr:cNvGraphicFramePr/>
      </xdr:nvGraphicFramePr>
      <xdr:xfrm>
        <a:off x="7400925" y="6981825"/>
        <a:ext cx="7439025" cy="4524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83</xdr:row>
      <xdr:rowOff>0</xdr:rowOff>
    </xdr:from>
    <xdr:to>
      <xdr:col>6</xdr:col>
      <xdr:colOff>28575</xdr:colOff>
      <xdr:row>108</xdr:row>
      <xdr:rowOff>152400</xdr:rowOff>
    </xdr:to>
    <xdr:graphicFrame>
      <xdr:nvGraphicFramePr>
        <xdr:cNvPr id="5" name="Диаграмма 11"/>
        <xdr:cNvGraphicFramePr/>
      </xdr:nvGraphicFramePr>
      <xdr:xfrm>
        <a:off x="266700" y="14325600"/>
        <a:ext cx="7267575" cy="4200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0</xdr:rowOff>
    </xdr:from>
    <xdr:to>
      <xdr:col>9</xdr:col>
      <xdr:colOff>123825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447675" y="0"/>
        <a:ext cx="940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609600</xdr:colOff>
      <xdr:row>0</xdr:row>
      <xdr:rowOff>0</xdr:rowOff>
    </xdr:from>
    <xdr:to>
      <xdr:col>34</xdr:col>
      <xdr:colOff>276225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20497800" y="0"/>
        <a:ext cx="6886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466725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11925300" y="0"/>
        <a:ext cx="6886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390525</xdr:colOff>
      <xdr:row>0</xdr:row>
      <xdr:rowOff>0</xdr:rowOff>
    </xdr:from>
    <xdr:to>
      <xdr:col>19</xdr:col>
      <xdr:colOff>180975</xdr:colOff>
      <xdr:row>0</xdr:row>
      <xdr:rowOff>0</xdr:rowOff>
    </xdr:to>
    <xdr:graphicFrame>
      <xdr:nvGraphicFramePr>
        <xdr:cNvPr id="4" name="Диаграмма 4"/>
        <xdr:cNvGraphicFramePr/>
      </xdr:nvGraphicFramePr>
      <xdr:xfrm>
        <a:off x="13582650" y="0"/>
        <a:ext cx="4048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95250</xdr:colOff>
      <xdr:row>0</xdr:row>
      <xdr:rowOff>0</xdr:rowOff>
    </xdr:from>
    <xdr:to>
      <xdr:col>23</xdr:col>
      <xdr:colOff>371475</xdr:colOff>
      <xdr:row>0</xdr:row>
      <xdr:rowOff>0</xdr:rowOff>
    </xdr:to>
    <xdr:graphicFrame>
      <xdr:nvGraphicFramePr>
        <xdr:cNvPr id="5" name="Диаграмма 5"/>
        <xdr:cNvGraphicFramePr/>
      </xdr:nvGraphicFramePr>
      <xdr:xfrm>
        <a:off x="16325850" y="0"/>
        <a:ext cx="3933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771525</xdr:colOff>
      <xdr:row>0</xdr:row>
      <xdr:rowOff>0</xdr:rowOff>
    </xdr:from>
    <xdr:to>
      <xdr:col>23</xdr:col>
      <xdr:colOff>276225</xdr:colOff>
      <xdr:row>0</xdr:row>
      <xdr:rowOff>0</xdr:rowOff>
    </xdr:to>
    <xdr:graphicFrame>
      <xdr:nvGraphicFramePr>
        <xdr:cNvPr id="6" name="Диаграмма 6"/>
        <xdr:cNvGraphicFramePr/>
      </xdr:nvGraphicFramePr>
      <xdr:xfrm>
        <a:off x="13096875" y="0"/>
        <a:ext cx="7067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133350</xdr:colOff>
      <xdr:row>0</xdr:row>
      <xdr:rowOff>0</xdr:rowOff>
    </xdr:from>
    <xdr:to>
      <xdr:col>10</xdr:col>
      <xdr:colOff>0</xdr:colOff>
      <xdr:row>19</xdr:row>
      <xdr:rowOff>9525</xdr:rowOff>
    </xdr:to>
    <xdr:graphicFrame>
      <xdr:nvGraphicFramePr>
        <xdr:cNvPr id="7" name="Диаграмма 7"/>
        <xdr:cNvGraphicFramePr/>
      </xdr:nvGraphicFramePr>
      <xdr:xfrm>
        <a:off x="4400550" y="0"/>
        <a:ext cx="6191250" cy="3838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0\Q3%202010\Q4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&#1084;&#1073;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4-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76;17-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2.1-2.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5;&#1044;-&#1096;&#1072;&#1073;&#1083;&#1086;&#1085;1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&#1057;&#1090;&#1072;&#1088;&#1080;&#1081;%20&#1084;&#1110;&#1078;&#1073;&#1072;&#1085;&#1082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1\Q4%202011\Q2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OPER_D\ALG\grm_tmak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Види_фондів"/>
      <sheetName val="За регіонами"/>
      <sheetName val="Активи"/>
      <sheetName val="Sasha_2_за галузями"/>
      <sheetName val="По отраслям (невенчур)"/>
      <sheetName val="Структура активов"/>
      <sheetName val="Популярні ЦП"/>
      <sheetName val="Список ПФТС"/>
      <sheetName val="PFTS rating_2009"/>
      <sheetName val="Юр_Физ_серт"/>
      <sheetName val="Доходність"/>
      <sheetName val="Доходність (2)"/>
      <sheetName val="Золото+депози_рік_2006-2009"/>
      <sheetName val="Ренкінг_за_дох_Відкр"/>
      <sheetName val="Ренкінг_за_дох_Інтерв"/>
      <sheetName val="Ренкінг_за_ВЧА_Інтерв"/>
      <sheetName val="Ренкінг_за_дох_Закр"/>
      <sheetName val="Ренкінг_за_ВЧА_Відкр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1"/>
      <sheetName val="2.3"/>
      <sheetName val="#ССЫЛКА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</sheetNames>
    <sheetDataSet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> Усього</v>
          </cell>
          <cell r="B8">
            <v>37384.2178</v>
          </cell>
          <cell r="C8">
            <v>17870.7648</v>
          </cell>
          <cell r="D8">
            <v>13842.7415</v>
          </cell>
          <cell r="E8">
            <v>4028.0233000000003</v>
          </cell>
          <cell r="F8">
            <v>19513.453</v>
          </cell>
          <cell r="G8">
            <v>9034.2363</v>
          </cell>
          <cell r="H8">
            <v>11565.780200000001</v>
          </cell>
          <cell r="I8">
            <v>5321.7</v>
          </cell>
          <cell r="J8">
            <v>7947.672799999999</v>
          </cell>
          <cell r="K8">
            <v>3712.5363</v>
          </cell>
        </row>
        <row r="10">
          <cell r="A10" t="str">
            <v>1. Кошти суб'єктів господарювання</v>
          </cell>
          <cell r="B10">
            <v>18381.9248</v>
          </cell>
          <cell r="C10">
            <v>12909.1414</v>
          </cell>
          <cell r="D10">
            <v>10351.247</v>
          </cell>
          <cell r="E10">
            <v>2557.8944</v>
          </cell>
          <cell r="F10">
            <v>5472.7834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670.7361</v>
          </cell>
        </row>
        <row r="11">
          <cell r="A11" t="str">
            <v>01*</v>
          </cell>
          <cell r="B11">
            <v>471.2465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</v>
          </cell>
          <cell r="H11">
            <v>101.0972</v>
          </cell>
          <cell r="I11">
            <v>27.0085</v>
          </cell>
          <cell r="J11">
            <v>4.703600000000001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</v>
          </cell>
          <cell r="G12">
            <v>0</v>
          </cell>
          <cell r="H12">
            <v>0.1705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24.5387</v>
          </cell>
          <cell r="F13">
            <v>105.9713</v>
          </cell>
          <cell r="G13">
            <v>28.4323</v>
          </cell>
          <cell r="H13">
            <v>101.2677</v>
          </cell>
          <cell r="I13">
            <v>27.0085</v>
          </cell>
          <cell r="J13">
            <v>4.703600000000001</v>
          </cell>
          <cell r="K13">
            <v>1.4238</v>
          </cell>
        </row>
        <row r="14">
          <cell r="A14" t="str">
            <v>05*</v>
          </cell>
          <cell r="B14">
            <v>8.7887</v>
          </cell>
          <cell r="C14">
            <v>6.8928</v>
          </cell>
          <cell r="D14">
            <v>5.8215</v>
          </cell>
          <cell r="E14">
            <v>1.0713</v>
          </cell>
          <cell r="F14">
            <v>1.8959000000000001</v>
          </cell>
          <cell r="G14">
            <v>0.0579</v>
          </cell>
          <cell r="H14">
            <v>1.8959000000000001</v>
          </cell>
          <cell r="I14">
            <v>0.0579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</v>
          </cell>
          <cell r="C15">
            <v>6.8928</v>
          </cell>
          <cell r="D15">
            <v>5.8215</v>
          </cell>
          <cell r="E15">
            <v>1.0713</v>
          </cell>
          <cell r="F15">
            <v>1.8959000000000001</v>
          </cell>
          <cell r="G15">
            <v>0.0579</v>
          </cell>
          <cell r="H15">
            <v>1.8959000000000001</v>
          </cell>
          <cell r="I15">
            <v>0.0579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</v>
          </cell>
          <cell r="C16">
            <v>33.8288</v>
          </cell>
          <cell r="D16">
            <v>30.6092</v>
          </cell>
          <cell r="E16">
            <v>3.2196000000000002</v>
          </cell>
          <cell r="F16">
            <v>58.4732</v>
          </cell>
          <cell r="G16">
            <v>57.2511</v>
          </cell>
          <cell r="H16">
            <v>3.9596</v>
          </cell>
          <cell r="I16">
            <v>3.9271</v>
          </cell>
          <cell r="J16">
            <v>54.5136</v>
          </cell>
          <cell r="K16">
            <v>53.324</v>
          </cell>
        </row>
        <row r="17">
          <cell r="A17" t="str">
            <v>11*</v>
          </cell>
          <cell r="B17">
            <v>87.99370000000002</v>
          </cell>
          <cell r="C17">
            <v>38.5127</v>
          </cell>
          <cell r="D17">
            <v>31.207900000000002</v>
          </cell>
          <cell r="E17">
            <v>7.3048</v>
          </cell>
          <cell r="F17">
            <v>49.48100000000001</v>
          </cell>
          <cell r="G17">
            <v>8.3765</v>
          </cell>
          <cell r="H17">
            <v>38.020300000000006</v>
          </cell>
          <cell r="I17">
            <v>6.5223</v>
          </cell>
          <cell r="J17">
            <v>11.460700000000001</v>
          </cell>
          <cell r="K17">
            <v>1.8542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0.0055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</v>
          </cell>
          <cell r="C19">
            <v>16.1199</v>
          </cell>
          <cell r="D19">
            <v>5.9142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</v>
          </cell>
          <cell r="C20">
            <v>36.8626</v>
          </cell>
          <cell r="D20">
            <v>22.2717</v>
          </cell>
          <cell r="E20">
            <v>14.5909</v>
          </cell>
          <cell r="F20">
            <v>32.1773</v>
          </cell>
          <cell r="G20">
            <v>3.9039</v>
          </cell>
          <cell r="H20">
            <v>12.8971</v>
          </cell>
          <cell r="I20">
            <v>1.2206</v>
          </cell>
          <cell r="J20">
            <v>19.2802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</v>
          </cell>
          <cell r="G21">
            <v>70.14150000000001</v>
          </cell>
          <cell r="H21">
            <v>56.32250000000001</v>
          </cell>
          <cell r="I21">
            <v>12.28</v>
          </cell>
          <cell r="J21">
            <v>91.31219999999999</v>
          </cell>
          <cell r="K21">
            <v>57.8615</v>
          </cell>
        </row>
        <row r="22">
          <cell r="A22" t="str">
            <v>15*</v>
          </cell>
          <cell r="B22">
            <v>538.1360999999999</v>
          </cell>
          <cell r="C22">
            <v>350.9352</v>
          </cell>
          <cell r="D22">
            <v>260.241</v>
          </cell>
          <cell r="E22">
            <v>90.69420000000001</v>
          </cell>
          <cell r="F22">
            <v>187.2009</v>
          </cell>
          <cell r="G22">
            <v>39.3835</v>
          </cell>
          <cell r="H22">
            <v>149.98579999999998</v>
          </cell>
          <cell r="I22">
            <v>37.531099999999995</v>
          </cell>
          <cell r="J22">
            <v>37.21510000000001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</v>
          </cell>
          <cell r="E23">
            <v>1.4606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</v>
          </cell>
          <cell r="C24">
            <v>23.5714</v>
          </cell>
          <cell r="D24">
            <v>18.0061</v>
          </cell>
          <cell r="E24">
            <v>5.5653</v>
          </cell>
          <cell r="F24">
            <v>7.6262</v>
          </cell>
          <cell r="G24">
            <v>2.9686</v>
          </cell>
          <cell r="H24">
            <v>6.9745</v>
          </cell>
          <cell r="I24">
            <v>2.9120999999999997</v>
          </cell>
          <cell r="J24">
            <v>0.6517000000000001</v>
          </cell>
          <cell r="K24">
            <v>0.0565</v>
          </cell>
        </row>
        <row r="25">
          <cell r="A25" t="str">
            <v>18*</v>
          </cell>
          <cell r="B25">
            <v>35.1008</v>
          </cell>
          <cell r="C25">
            <v>29.7356</v>
          </cell>
          <cell r="D25">
            <v>19.564700000000002</v>
          </cell>
          <cell r="E25">
            <v>10.1709</v>
          </cell>
          <cell r="F25">
            <v>5.3652</v>
          </cell>
          <cell r="G25">
            <v>2.1891</v>
          </cell>
          <cell r="H25">
            <v>4.5759</v>
          </cell>
          <cell r="I25">
            <v>2.1891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</v>
          </cell>
          <cell r="C26">
            <v>7.7007</v>
          </cell>
          <cell r="D26">
            <v>6.2587</v>
          </cell>
          <cell r="E26">
            <v>1.442</v>
          </cell>
          <cell r="F26">
            <v>1.2367000000000001</v>
          </cell>
          <cell r="G26">
            <v>0.5955</v>
          </cell>
          <cell r="H26">
            <v>1.2314</v>
          </cell>
          <cell r="I26">
            <v>0.5955</v>
          </cell>
          <cell r="J26">
            <v>0.0053</v>
          </cell>
          <cell r="K26">
            <v>0</v>
          </cell>
        </row>
        <row r="27">
          <cell r="A27" t="str">
            <v>20*</v>
          </cell>
          <cell r="B27">
            <v>65.8729</v>
          </cell>
          <cell r="C27">
            <v>49.6239</v>
          </cell>
          <cell r="D27">
            <v>30.0029</v>
          </cell>
          <cell r="E27">
            <v>19.621</v>
          </cell>
          <cell r="F27">
            <v>16.249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9.5979</v>
          </cell>
          <cell r="K27">
            <v>1.1396</v>
          </cell>
        </row>
        <row r="28">
          <cell r="A28" t="str">
            <v>21*</v>
          </cell>
          <cell r="B28">
            <v>74.19229999999999</v>
          </cell>
          <cell r="C28">
            <v>25.8545</v>
          </cell>
          <cell r="D28">
            <v>20.9131</v>
          </cell>
          <cell r="E28">
            <v>4.941400000000001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34.934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45.2553</v>
          </cell>
          <cell r="G29">
            <v>20.4977</v>
          </cell>
          <cell r="H29">
            <v>35.3367</v>
          </cell>
          <cell r="I29">
            <v>16.0918</v>
          </cell>
          <cell r="J29">
            <v>9.9186</v>
          </cell>
          <cell r="K29">
            <v>4.4059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</v>
          </cell>
          <cell r="F30">
            <v>126.8872</v>
          </cell>
          <cell r="G30">
            <v>38.5007</v>
          </cell>
          <cell r="H30">
            <v>12.0882</v>
          </cell>
          <cell r="I30">
            <v>2.4605</v>
          </cell>
          <cell r="J30">
            <v>114.799</v>
          </cell>
          <cell r="K30">
            <v>36.0402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</v>
          </cell>
          <cell r="E31">
            <v>55.3641</v>
          </cell>
          <cell r="F31">
            <v>111.1729</v>
          </cell>
          <cell r="G31">
            <v>15.550999999999998</v>
          </cell>
          <cell r="H31">
            <v>80.55539999999999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5.023000000000001</v>
          </cell>
          <cell r="F32">
            <v>12.921100000000001</v>
          </cell>
          <cell r="G32">
            <v>3.8939999999999997</v>
          </cell>
          <cell r="H32">
            <v>8.2415</v>
          </cell>
          <cell r="I32">
            <v>0.3</v>
          </cell>
          <cell r="J32">
            <v>4.679600000000001</v>
          </cell>
          <cell r="K32">
            <v>3.594</v>
          </cell>
        </row>
        <row r="33">
          <cell r="A33" t="str">
            <v>26*</v>
          </cell>
          <cell r="B33">
            <v>188.3977</v>
          </cell>
          <cell r="C33">
            <v>94.5893</v>
          </cell>
          <cell r="D33">
            <v>76.71</v>
          </cell>
          <cell r="E33">
            <v>17.8793</v>
          </cell>
          <cell r="F33">
            <v>93.8084</v>
          </cell>
          <cell r="G33">
            <v>44.751999999999995</v>
          </cell>
          <cell r="H33">
            <v>78.7463</v>
          </cell>
          <cell r="I33">
            <v>43.593199999999996</v>
          </cell>
          <cell r="J33">
            <v>15.0621</v>
          </cell>
          <cell r="K33">
            <v>1.1588</v>
          </cell>
        </row>
        <row r="34">
          <cell r="A34" t="str">
            <v>27*</v>
          </cell>
          <cell r="B34">
            <v>241.1013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</v>
          </cell>
          <cell r="G34">
            <v>9.707</v>
          </cell>
          <cell r="H34">
            <v>7.0841</v>
          </cell>
          <cell r="I34">
            <v>3.6243000000000003</v>
          </cell>
          <cell r="J34">
            <v>49.658</v>
          </cell>
          <cell r="K34">
            <v>6.0827</v>
          </cell>
        </row>
        <row r="35">
          <cell r="A35" t="str">
            <v>28*</v>
          </cell>
          <cell r="B35">
            <v>71.8405</v>
          </cell>
          <cell r="C35">
            <v>51.762600000000006</v>
          </cell>
          <cell r="D35">
            <v>42.900400000000005</v>
          </cell>
          <cell r="E35">
            <v>8.8622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3.2167</v>
          </cell>
          <cell r="K35">
            <v>1.5272000000000001</v>
          </cell>
        </row>
        <row r="36">
          <cell r="A36" t="str">
            <v>29*</v>
          </cell>
          <cell r="B36">
            <v>591.8033</v>
          </cell>
          <cell r="C36">
            <v>289.76489999999995</v>
          </cell>
          <cell r="D36">
            <v>171.18929999999997</v>
          </cell>
          <cell r="E36">
            <v>118.5756</v>
          </cell>
          <cell r="F36">
            <v>302.0384</v>
          </cell>
          <cell r="G36">
            <v>140.36290000000002</v>
          </cell>
          <cell r="H36">
            <v>108.88210000000001</v>
          </cell>
          <cell r="I36">
            <v>49.7666</v>
          </cell>
          <cell r="J36">
            <v>193.15630000000002</v>
          </cell>
          <cell r="K36">
            <v>90.59630000000001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</v>
          </cell>
          <cell r="G37">
            <v>1.152</v>
          </cell>
          <cell r="H37">
            <v>5.3797</v>
          </cell>
          <cell r="I37">
            <v>1.152</v>
          </cell>
          <cell r="J37">
            <v>0.4586</v>
          </cell>
          <cell r="K37">
            <v>0</v>
          </cell>
        </row>
        <row r="38">
          <cell r="A38" t="str">
            <v>31*</v>
          </cell>
          <cell r="B38">
            <v>87.92670000000001</v>
          </cell>
          <cell r="C38">
            <v>66.37780000000001</v>
          </cell>
          <cell r="D38">
            <v>45.2428</v>
          </cell>
          <cell r="E38">
            <v>21.135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</v>
          </cell>
          <cell r="K38">
            <v>0</v>
          </cell>
        </row>
        <row r="39">
          <cell r="A39" t="str">
            <v>32*</v>
          </cell>
          <cell r="B39">
            <v>265.749</v>
          </cell>
          <cell r="C39">
            <v>109.9975</v>
          </cell>
          <cell r="D39">
            <v>26.5135</v>
          </cell>
          <cell r="E39">
            <v>83.48400000000001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</v>
          </cell>
          <cell r="J39">
            <v>119.1777</v>
          </cell>
          <cell r="K39">
            <v>30.6575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0.8935</v>
          </cell>
          <cell r="H40">
            <v>5.8908000000000005</v>
          </cell>
          <cell r="I40">
            <v>0.8935</v>
          </cell>
          <cell r="J40">
            <v>0.5822999999999999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68.71839999999999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36.1382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135.4962</v>
          </cell>
          <cell r="C42">
            <v>75.4906</v>
          </cell>
          <cell r="D42">
            <v>41.893</v>
          </cell>
          <cell r="E42">
            <v>33.5976</v>
          </cell>
          <cell r="F42">
            <v>60.0056</v>
          </cell>
          <cell r="G42">
            <v>16.4842</v>
          </cell>
          <cell r="H42">
            <v>28.1625</v>
          </cell>
          <cell r="I42">
            <v>12.176</v>
          </cell>
          <cell r="J42">
            <v>31.8431</v>
          </cell>
          <cell r="K42">
            <v>4.3082</v>
          </cell>
        </row>
        <row r="43">
          <cell r="A43" t="str">
            <v>36*</v>
          </cell>
          <cell r="B43">
            <v>51.9555</v>
          </cell>
          <cell r="C43">
            <v>44.4819</v>
          </cell>
          <cell r="D43">
            <v>36.633900000000004</v>
          </cell>
          <cell r="E43">
            <v>7.848000000000001</v>
          </cell>
          <cell r="F43">
            <v>7.473599999999999</v>
          </cell>
          <cell r="G43">
            <v>0.4218</v>
          </cell>
          <cell r="H43">
            <v>3.3102</v>
          </cell>
          <cell r="I43">
            <v>0.3951</v>
          </cell>
          <cell r="J43">
            <v>4.163399999999999</v>
          </cell>
          <cell r="K43">
            <v>0.026699999999999998</v>
          </cell>
        </row>
        <row r="44">
          <cell r="A44" t="str">
            <v>37*</v>
          </cell>
          <cell r="B44">
            <v>70.9265</v>
          </cell>
          <cell r="C44">
            <v>53.5334</v>
          </cell>
          <cell r="D44">
            <v>36.6652</v>
          </cell>
          <cell r="E44">
            <v>16.868199999999998</v>
          </cell>
          <cell r="F44">
            <v>17.3931</v>
          </cell>
          <cell r="G44">
            <v>4.862</v>
          </cell>
          <cell r="H44">
            <v>11.837299999999999</v>
          </cell>
          <cell r="I44">
            <v>3.6021</v>
          </cell>
          <cell r="J44">
            <v>5.5558000000000005</v>
          </cell>
          <cell r="K44">
            <v>1.2599</v>
          </cell>
        </row>
        <row r="45">
          <cell r="A45" t="str">
            <v>Обробна промисловість </v>
          </cell>
          <cell r="B45">
            <v>3514.9258999999997</v>
          </cell>
          <cell r="C45">
            <v>2145.2481</v>
          </cell>
          <cell r="D45">
            <v>1423.9004</v>
          </cell>
          <cell r="E45">
            <v>721.3476999999999</v>
          </cell>
          <cell r="F45">
            <v>1369.6778</v>
          </cell>
          <cell r="G45">
            <v>420.4497000000001</v>
          </cell>
          <cell r="H45">
            <v>685.2230999999999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</v>
          </cell>
          <cell r="C46">
            <v>494.3463</v>
          </cell>
          <cell r="D46">
            <v>479.13779999999997</v>
          </cell>
          <cell r="E46">
            <v>15.2085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17.1088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638.5572</v>
          </cell>
          <cell r="C48">
            <v>515.1022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</v>
          </cell>
        </row>
        <row r="49">
          <cell r="A49" t="str">
            <v>45*</v>
          </cell>
          <cell r="B49">
            <v>860.1429999999999</v>
          </cell>
          <cell r="C49">
            <v>706.6809999999999</v>
          </cell>
          <cell r="D49">
            <v>659.6705</v>
          </cell>
          <cell r="E49">
            <v>47.0105</v>
          </cell>
          <cell r="F49">
            <v>153.462</v>
          </cell>
          <cell r="G49">
            <v>45.2158</v>
          </cell>
          <cell r="H49">
            <v>134.08589999999998</v>
          </cell>
          <cell r="I49">
            <v>42.3656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</v>
          </cell>
          <cell r="C50">
            <v>706.6809999999999</v>
          </cell>
          <cell r="D50">
            <v>659.6705</v>
          </cell>
          <cell r="E50">
            <v>47.0105</v>
          </cell>
          <cell r="F50">
            <v>153.462</v>
          </cell>
          <cell r="G50">
            <v>45.2158</v>
          </cell>
          <cell r="H50">
            <v>134.08589999999998</v>
          </cell>
          <cell r="I50">
            <v>42.3656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252.3757</v>
          </cell>
          <cell r="C51">
            <v>218.3261</v>
          </cell>
          <cell r="D51">
            <v>197.4096</v>
          </cell>
          <cell r="E51">
            <v>20.9165</v>
          </cell>
          <cell r="F51">
            <v>34.0496</v>
          </cell>
          <cell r="G51">
            <v>7.0783000000000005</v>
          </cell>
          <cell r="H51">
            <v>27.116</v>
          </cell>
          <cell r="I51">
            <v>6.945</v>
          </cell>
          <cell r="J51">
            <v>6.9336</v>
          </cell>
          <cell r="K51">
            <v>0.1333</v>
          </cell>
        </row>
        <row r="52">
          <cell r="A52" t="str">
            <v>51*</v>
          </cell>
          <cell r="B52">
            <v>4008.9106</v>
          </cell>
          <cell r="C52">
            <v>2894.7381</v>
          </cell>
          <cell r="D52">
            <v>2526.8974</v>
          </cell>
          <cell r="E52">
            <v>367.8407</v>
          </cell>
          <cell r="F52">
            <v>1114.1725000000001</v>
          </cell>
          <cell r="G52">
            <v>370.4117</v>
          </cell>
          <cell r="H52">
            <v>852.6956</v>
          </cell>
          <cell r="I52">
            <v>269.5387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341.8597</v>
          </cell>
          <cell r="D53">
            <v>326.6298</v>
          </cell>
          <cell r="E53">
            <v>15.2299</v>
          </cell>
          <cell r="F53">
            <v>49.965199999999996</v>
          </cell>
          <cell r="G53">
            <v>12.3136</v>
          </cell>
          <cell r="H53">
            <v>43.3531</v>
          </cell>
          <cell r="I53">
            <v>6.7688999999999995</v>
          </cell>
          <cell r="J53">
            <v>6.612100000000001</v>
          </cell>
          <cell r="K53">
            <v>5.5447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</v>
          </cell>
          <cell r="C54">
            <v>3454.9239</v>
          </cell>
          <cell r="D54">
            <v>3050.9368</v>
          </cell>
          <cell r="E54">
            <v>403.9871</v>
          </cell>
          <cell r="F54">
            <v>1198.1873000000003</v>
          </cell>
          <cell r="G54">
            <v>389.8036</v>
          </cell>
          <cell r="H54">
            <v>923.1647</v>
          </cell>
          <cell r="I54">
            <v>283.2526</v>
          </cell>
          <cell r="J54">
            <v>275.0226</v>
          </cell>
          <cell r="K54">
            <v>106.55100000000002</v>
          </cell>
        </row>
        <row r="55">
          <cell r="A55" t="str">
            <v>55*</v>
          </cell>
          <cell r="B55">
            <v>74.5226</v>
          </cell>
          <cell r="C55">
            <v>62.8219</v>
          </cell>
          <cell r="D55">
            <v>48.5529</v>
          </cell>
          <cell r="E55">
            <v>14.268999999999998</v>
          </cell>
          <cell r="F55">
            <v>11.7007</v>
          </cell>
          <cell r="G55">
            <v>2.3813</v>
          </cell>
          <cell r="H55">
            <v>7.9574</v>
          </cell>
          <cell r="I55">
            <v>2.3813</v>
          </cell>
          <cell r="J55">
            <v>3.7433</v>
          </cell>
          <cell r="K55">
            <v>0</v>
          </cell>
        </row>
        <row r="56">
          <cell r="A56" t="str">
            <v>Готелі та ресторани</v>
          </cell>
          <cell r="B56">
            <v>74.5226</v>
          </cell>
          <cell r="C56">
            <v>62.8219</v>
          </cell>
          <cell r="D56">
            <v>48.5529</v>
          </cell>
          <cell r="E56">
            <v>14.268999999999998</v>
          </cell>
          <cell r="F56">
            <v>11.7007</v>
          </cell>
          <cell r="G56">
            <v>2.3813</v>
          </cell>
          <cell r="H56">
            <v>7.9574</v>
          </cell>
          <cell r="I56">
            <v>2.3813</v>
          </cell>
          <cell r="J56">
            <v>3.7433</v>
          </cell>
          <cell r="K56">
            <v>0</v>
          </cell>
        </row>
        <row r="57">
          <cell r="A57" t="str">
            <v>60*</v>
          </cell>
          <cell r="B57">
            <v>438.3474</v>
          </cell>
          <cell r="C57">
            <v>372.928</v>
          </cell>
          <cell r="D57">
            <v>177.738</v>
          </cell>
          <cell r="E57">
            <v>195.19</v>
          </cell>
          <cell r="F57">
            <v>65.4194</v>
          </cell>
          <cell r="G57">
            <v>47.499199999999995</v>
          </cell>
          <cell r="H57">
            <v>21.9203</v>
          </cell>
          <cell r="I57">
            <v>7.451</v>
          </cell>
          <cell r="J57">
            <v>43.4991</v>
          </cell>
          <cell r="K57">
            <v>40.048199999999994</v>
          </cell>
        </row>
        <row r="58">
          <cell r="A58" t="str">
            <v>61*</v>
          </cell>
          <cell r="B58">
            <v>185.153</v>
          </cell>
          <cell r="C58">
            <v>119.3993</v>
          </cell>
          <cell r="D58">
            <v>17.384900000000002</v>
          </cell>
          <cell r="E58">
            <v>102.0144</v>
          </cell>
          <cell r="F58">
            <v>65.7537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</v>
          </cell>
          <cell r="C59">
            <v>50.3884</v>
          </cell>
          <cell r="D59">
            <v>12.8469</v>
          </cell>
          <cell r="E59">
            <v>37.5415</v>
          </cell>
          <cell r="F59">
            <v>14.504199999999999</v>
          </cell>
          <cell r="G59">
            <v>6.4824</v>
          </cell>
          <cell r="H59">
            <v>3.6321999999999997</v>
          </cell>
          <cell r="I59">
            <v>1.15</v>
          </cell>
          <cell r="J59">
            <v>10.872</v>
          </cell>
          <cell r="K59">
            <v>5.3324</v>
          </cell>
        </row>
        <row r="60">
          <cell r="A60" t="str">
            <v>63*</v>
          </cell>
          <cell r="B60">
            <v>466.2171</v>
          </cell>
          <cell r="C60">
            <v>323.7753</v>
          </cell>
          <cell r="D60">
            <v>149.5196</v>
          </cell>
          <cell r="E60">
            <v>174.2557</v>
          </cell>
          <cell r="F60">
            <v>142.4418</v>
          </cell>
          <cell r="G60">
            <v>64.036</v>
          </cell>
          <cell r="H60">
            <v>68.12339999999999</v>
          </cell>
          <cell r="I60">
            <v>34.2829</v>
          </cell>
          <cell r="J60">
            <v>74.31840000000001</v>
          </cell>
          <cell r="K60">
            <v>29.7531</v>
          </cell>
        </row>
        <row r="61">
          <cell r="A61" t="str">
            <v>64*</v>
          </cell>
          <cell r="B61">
            <v>1200.9297</v>
          </cell>
          <cell r="C61">
            <v>1105.8326</v>
          </cell>
          <cell r="D61">
            <v>984.7554</v>
          </cell>
          <cell r="E61">
            <v>121.0772</v>
          </cell>
          <cell r="F61">
            <v>95.0971</v>
          </cell>
          <cell r="G61">
            <v>41.7877</v>
          </cell>
          <cell r="H61">
            <v>27.5639</v>
          </cell>
          <cell r="I61">
            <v>2.3527</v>
          </cell>
          <cell r="J61">
            <v>67.5332</v>
          </cell>
          <cell r="K61">
            <v>39.435</v>
          </cell>
        </row>
        <row r="62">
          <cell r="A62" t="str">
            <v>Транспорт</v>
          </cell>
          <cell r="B62">
            <v>2355.5398</v>
          </cell>
          <cell r="C62">
            <v>1972.3236</v>
          </cell>
          <cell r="D62">
            <v>1342.2448</v>
          </cell>
          <cell r="E62">
            <v>630.0788</v>
          </cell>
          <cell r="F62">
            <v>383.2162</v>
          </cell>
          <cell r="G62">
            <v>174.1164</v>
          </cell>
          <cell r="H62">
            <v>139.7308</v>
          </cell>
          <cell r="I62">
            <v>46.9366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36.9096</v>
          </cell>
          <cell r="F63">
            <v>176.5411</v>
          </cell>
          <cell r="G63">
            <v>64.1147</v>
          </cell>
          <cell r="H63">
            <v>100.5642</v>
          </cell>
          <cell r="I63">
            <v>57.962199999999996</v>
          </cell>
          <cell r="J63">
            <v>75.9769</v>
          </cell>
          <cell r="K63">
            <v>6.1525</v>
          </cell>
        </row>
        <row r="64">
          <cell r="A64" t="str">
            <v>66*</v>
          </cell>
          <cell r="B64">
            <v>1433.1277</v>
          </cell>
          <cell r="C64">
            <v>911.1809</v>
          </cell>
          <cell r="D64">
            <v>789.3856</v>
          </cell>
          <cell r="E64">
            <v>121.7953</v>
          </cell>
          <cell r="F64">
            <v>521.9467999999999</v>
          </cell>
          <cell r="G64">
            <v>216.69299999999998</v>
          </cell>
          <cell r="H64">
            <v>449.109</v>
          </cell>
          <cell r="I64">
            <v>176.0453</v>
          </cell>
          <cell r="J64">
            <v>72.8378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</v>
          </cell>
          <cell r="G65">
            <v>95.86770000000001</v>
          </cell>
          <cell r="H65">
            <v>210.4995</v>
          </cell>
          <cell r="I65">
            <v>86.7155</v>
          </cell>
          <cell r="J65">
            <v>17.0976</v>
          </cell>
          <cell r="K65">
            <v>9.1522</v>
          </cell>
        </row>
        <row r="66">
          <cell r="A66" t="str">
            <v>Фінансова діяльність</v>
          </cell>
          <cell r="B66">
            <v>2045.6861</v>
          </cell>
          <cell r="C66">
            <v>1119.6010999999999</v>
          </cell>
          <cell r="D66">
            <v>944.8716</v>
          </cell>
          <cell r="E66">
            <v>174.7295</v>
          </cell>
          <cell r="F66">
            <v>926.085</v>
          </cell>
          <cell r="G66">
            <v>376.67539999999997</v>
          </cell>
          <cell r="H66">
            <v>760.1727</v>
          </cell>
          <cell r="I66">
            <v>320.723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</v>
          </cell>
          <cell r="G67">
            <v>39.4166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24.554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1.0552</v>
          </cell>
          <cell r="F68">
            <v>6.0966000000000005</v>
          </cell>
          <cell r="G68">
            <v>2.3744</v>
          </cell>
          <cell r="H68">
            <v>5.7898000000000005</v>
          </cell>
          <cell r="I68">
            <v>2.3744</v>
          </cell>
          <cell r="J68">
            <v>0.3068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</v>
          </cell>
          <cell r="D69">
            <v>70.302</v>
          </cell>
          <cell r="E69">
            <v>15.7435</v>
          </cell>
          <cell r="F69">
            <v>35.3278</v>
          </cell>
          <cell r="G69">
            <v>13.0351</v>
          </cell>
          <cell r="H69">
            <v>32.2424</v>
          </cell>
          <cell r="I69">
            <v>11.4969</v>
          </cell>
          <cell r="J69">
            <v>3.0854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</v>
          </cell>
          <cell r="D70">
            <v>199.7363</v>
          </cell>
          <cell r="E70">
            <v>257.7396</v>
          </cell>
          <cell r="F70">
            <v>213.7241</v>
          </cell>
          <cell r="G70">
            <v>77.5277</v>
          </cell>
          <cell r="H70">
            <v>86.08919999999999</v>
          </cell>
          <cell r="I70">
            <v>45.1977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772.5069</v>
          </cell>
          <cell r="C71">
            <v>495.0069</v>
          </cell>
          <cell r="D71">
            <v>420.8733</v>
          </cell>
          <cell r="E71">
            <v>74.1336</v>
          </cell>
          <cell r="F71">
            <v>277.5</v>
          </cell>
          <cell r="G71">
            <v>129.9489</v>
          </cell>
          <cell r="H71">
            <v>174.994</v>
          </cell>
          <cell r="I71">
            <v>69.4598</v>
          </cell>
          <cell r="J71">
            <v>102.506</v>
          </cell>
          <cell r="K71">
            <v>60.4891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</v>
          </cell>
          <cell r="E72">
            <v>358.9324</v>
          </cell>
          <cell r="F72">
            <v>610.9767999999999</v>
          </cell>
          <cell r="G72">
            <v>262.3027</v>
          </cell>
          <cell r="H72">
            <v>338.2116</v>
          </cell>
          <cell r="I72">
            <v>143.3914</v>
          </cell>
          <cell r="J72">
            <v>272.7652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</v>
          </cell>
          <cell r="E73">
            <v>40.0377</v>
          </cell>
          <cell r="F73">
            <v>56.7583</v>
          </cell>
          <cell r="G73">
            <v>16.093700000000002</v>
          </cell>
          <cell r="H73">
            <v>53.518</v>
          </cell>
          <cell r="I73">
            <v>15.7527</v>
          </cell>
          <cell r="J73">
            <v>3.2403000000000004</v>
          </cell>
          <cell r="K73">
            <v>0.341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</v>
          </cell>
          <cell r="E74">
            <v>40.0377</v>
          </cell>
          <cell r="F74">
            <v>56.7583</v>
          </cell>
          <cell r="G74">
            <v>16.093700000000002</v>
          </cell>
          <cell r="H74">
            <v>53.518</v>
          </cell>
          <cell r="I74">
            <v>15.7527</v>
          </cell>
          <cell r="J74">
            <v>3.2403000000000004</v>
          </cell>
          <cell r="K74">
            <v>0.341</v>
          </cell>
        </row>
        <row r="75">
          <cell r="A75" t="str">
            <v>80*</v>
          </cell>
          <cell r="B75">
            <v>167.30190000000002</v>
          </cell>
          <cell r="C75">
            <v>92.15520000000001</v>
          </cell>
          <cell r="D75">
            <v>79.06460000000001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</v>
          </cell>
          <cell r="I75">
            <v>38.658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92.15520000000001</v>
          </cell>
          <cell r="D76">
            <v>79.06460000000001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</v>
          </cell>
          <cell r="I76">
            <v>38.658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</v>
          </cell>
          <cell r="G77">
            <v>32.2587</v>
          </cell>
          <cell r="H77">
            <v>67.1874</v>
          </cell>
          <cell r="I77">
            <v>32.1181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</v>
          </cell>
          <cell r="G78">
            <v>32.2587</v>
          </cell>
          <cell r="H78">
            <v>67.1874</v>
          </cell>
          <cell r="I78">
            <v>32.1181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0.724</v>
          </cell>
          <cell r="G79">
            <v>0.2894</v>
          </cell>
          <cell r="H79">
            <v>0.7229</v>
          </cell>
          <cell r="I79">
            <v>0.2883</v>
          </cell>
          <cell r="J79">
            <v>0.0011</v>
          </cell>
          <cell r="K79">
            <v>0.0011</v>
          </cell>
        </row>
        <row r="80">
          <cell r="A80" t="str">
            <v>91*</v>
          </cell>
          <cell r="B80">
            <v>403.2038</v>
          </cell>
          <cell r="C80">
            <v>257.956</v>
          </cell>
          <cell r="D80">
            <v>238.577</v>
          </cell>
          <cell r="E80">
            <v>19.378999999999998</v>
          </cell>
          <cell r="F80">
            <v>145.2478</v>
          </cell>
          <cell r="G80">
            <v>68.57679999999999</v>
          </cell>
          <cell r="H80">
            <v>135.7997</v>
          </cell>
          <cell r="I80">
            <v>68.3192</v>
          </cell>
          <cell r="J80">
            <v>9.4481</v>
          </cell>
          <cell r="K80">
            <v>0.2576</v>
          </cell>
        </row>
        <row r="81">
          <cell r="A81" t="str">
            <v>92*</v>
          </cell>
          <cell r="B81">
            <v>150.5398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</v>
          </cell>
          <cell r="J81">
            <v>10.699800000000002</v>
          </cell>
          <cell r="K81">
            <v>6.0489</v>
          </cell>
        </row>
        <row r="82">
          <cell r="A82" t="str">
            <v>93*</v>
          </cell>
          <cell r="B82">
            <v>314.502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</v>
          </cell>
          <cell r="C83">
            <v>649.6610000000001</v>
          </cell>
          <cell r="D83">
            <v>599.1832</v>
          </cell>
          <cell r="E83">
            <v>50.477799999999995</v>
          </cell>
          <cell r="F83">
            <v>235.3756</v>
          </cell>
          <cell r="G83">
            <v>99.5291</v>
          </cell>
          <cell r="H83">
            <v>201.65520000000004</v>
          </cell>
          <cell r="I83">
            <v>91.9402</v>
          </cell>
          <cell r="J83">
            <v>33.7204</v>
          </cell>
          <cell r="K83">
            <v>7.5889</v>
          </cell>
        </row>
        <row r="84">
          <cell r="A84" t="str">
            <v>95*</v>
          </cell>
          <cell r="B84">
            <v>0.9062</v>
          </cell>
          <cell r="C84">
            <v>0.1062</v>
          </cell>
          <cell r="D84">
            <v>0.1057</v>
          </cell>
          <cell r="E84">
            <v>0.0005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</v>
          </cell>
          <cell r="C85">
            <v>0.1062</v>
          </cell>
          <cell r="D85">
            <v>0.1057</v>
          </cell>
          <cell r="E85">
            <v>0.0005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34.0984</v>
          </cell>
          <cell r="C86">
            <v>31.5365</v>
          </cell>
          <cell r="D86">
            <v>29.7097</v>
          </cell>
          <cell r="E86">
            <v>1.8268</v>
          </cell>
          <cell r="F86">
            <v>2.5619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34.0984</v>
          </cell>
          <cell r="C87">
            <v>31.5365</v>
          </cell>
          <cell r="D87">
            <v>29.7097</v>
          </cell>
          <cell r="E87">
            <v>1.8268</v>
          </cell>
          <cell r="F87">
            <v>2.5619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</v>
          </cell>
          <cell r="C88">
            <v>4961.6234</v>
          </cell>
          <cell r="D88">
            <v>3491.4945</v>
          </cell>
          <cell r="E88">
            <v>1470.1289000000002</v>
          </cell>
          <cell r="F88">
            <v>14040.669600000001</v>
          </cell>
          <cell r="G88">
            <v>7059.820900000001</v>
          </cell>
          <cell r="H88">
            <v>7908.838900000001</v>
          </cell>
          <cell r="I88">
            <v>4018.0207</v>
          </cell>
          <cell r="J88">
            <v>6131.8306999999995</v>
          </cell>
          <cell r="K88">
            <v>3041.8002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КУА та ІСІ"/>
      <sheetName val="НПФ_Fondi_унікальні"/>
      <sheetName val="НПФ_Fondi_усі КУА"/>
      <sheetName val="Динаміка видів фондів"/>
      <sheetName val="Регіони"/>
      <sheetName val="Активи"/>
      <sheetName val="Структура_інструменти"/>
      <sheetName val="Популярні ЦП"/>
      <sheetName val="Типи ЦП"/>
      <sheetName val="Доходність"/>
      <sheetName val="Ренкінг_за_дох_Відкр"/>
      <sheetName val="Ренкінг_за_дох_Інтерв"/>
      <sheetName val="Ренкінг_за_дох_Закр"/>
      <sheetName val="Юр_Фі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лгор( ав)"/>
      <sheetName val="30_01_2003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oomberg.com/markets/stocks/world-index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aib.com.ua/rankings_/byclass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K16"/>
  <sheetViews>
    <sheetView tabSelected="1" zoomScalePageLayoutView="0" workbookViewId="0" topLeftCell="A1">
      <selection activeCell="A1" sqref="A1"/>
    </sheetView>
  </sheetViews>
  <sheetFormatPr defaultColWidth="9.140625" defaultRowHeight="12.75" outlineLevelCol="1"/>
  <cols>
    <col min="1" max="1" width="34.421875" style="20" customWidth="1"/>
    <col min="2" max="2" width="12.8515625" style="20" hidden="1" customWidth="1" outlineLevel="1"/>
    <col min="3" max="3" width="12.8515625" style="20" customWidth="1" collapsed="1"/>
    <col min="4" max="4" width="12.8515625" style="20" customWidth="1"/>
    <col min="5" max="5" width="12.57421875" style="20" hidden="1" customWidth="1" outlineLevel="1"/>
    <col min="6" max="6" width="12.57421875" style="20" customWidth="1" collapsed="1"/>
    <col min="7" max="7" width="12.57421875" style="20" customWidth="1" outlineLevel="1"/>
    <col min="8" max="8" width="3.140625" style="20" customWidth="1"/>
    <col min="9" max="9" width="32.28125" style="20" customWidth="1"/>
    <col min="10" max="11" width="19.28125" style="20" customWidth="1"/>
    <col min="12" max="17" width="9.28125" style="20" customWidth="1"/>
    <col min="18" max="16384" width="9.140625" style="20" customWidth="1"/>
  </cols>
  <sheetData>
    <row r="1" spans="1:11" ht="52.5" customHeight="1" thickBot="1">
      <c r="A1" s="70" t="s">
        <v>16</v>
      </c>
      <c r="B1" s="44">
        <v>40908</v>
      </c>
      <c r="C1" s="44">
        <v>41182</v>
      </c>
      <c r="D1" s="44" t="s">
        <v>131</v>
      </c>
      <c r="E1" s="68" t="s">
        <v>144</v>
      </c>
      <c r="F1" s="68" t="s">
        <v>129</v>
      </c>
      <c r="G1" s="68" t="s">
        <v>130</v>
      </c>
      <c r="H1" s="69"/>
      <c r="I1" s="70" t="s">
        <v>16</v>
      </c>
      <c r="J1" s="68" t="s">
        <v>129</v>
      </c>
      <c r="K1" s="68" t="s">
        <v>130</v>
      </c>
    </row>
    <row r="2" spans="1:11" s="23" customFormat="1" ht="18.75" customHeight="1">
      <c r="A2" s="230" t="s">
        <v>20</v>
      </c>
      <c r="B2" s="71">
        <v>8455.35</v>
      </c>
      <c r="C2" s="235">
        <v>8870.16</v>
      </c>
      <c r="D2" s="71">
        <v>10395.18</v>
      </c>
      <c r="E2" s="99">
        <v>-0.0152</v>
      </c>
      <c r="F2" s="99">
        <f aca="true" t="shared" si="0" ref="F2:F14">D2/C2-1</f>
        <v>0.1719270001893991</v>
      </c>
      <c r="G2" s="99">
        <f aca="true" t="shared" si="1" ref="G2:G14">D2/B2-1</f>
        <v>0.2294204261207402</v>
      </c>
      <c r="H2" s="72"/>
      <c r="I2" s="73" t="s">
        <v>15</v>
      </c>
      <c r="J2" s="75">
        <v>-0.11037431997185165</v>
      </c>
      <c r="K2" s="74">
        <v>-0.3849709035795146</v>
      </c>
    </row>
    <row r="3" spans="1:11" s="23" customFormat="1" ht="18.75" customHeight="1">
      <c r="A3" s="233" t="s">
        <v>31</v>
      </c>
      <c r="B3" s="76">
        <v>2144.48</v>
      </c>
      <c r="C3" s="76">
        <v>2371.42</v>
      </c>
      <c r="D3" s="76">
        <v>2582.98</v>
      </c>
      <c r="E3" s="75">
        <v>0.0391</v>
      </c>
      <c r="F3" s="75">
        <f t="shared" si="0"/>
        <v>0.08921237064712284</v>
      </c>
      <c r="G3" s="75">
        <f t="shared" si="1"/>
        <v>0.20447847496829064</v>
      </c>
      <c r="H3" s="72"/>
      <c r="I3" s="77" t="s">
        <v>29</v>
      </c>
      <c r="J3" s="75">
        <v>-0.05685313436389983</v>
      </c>
      <c r="K3" s="74">
        <v>-0.34842720735912036</v>
      </c>
    </row>
    <row r="4" spans="1:11" ht="18.75" customHeight="1">
      <c r="A4" s="233" t="s">
        <v>88</v>
      </c>
      <c r="B4" s="76">
        <v>18434.39</v>
      </c>
      <c r="C4" s="76">
        <v>20840.38</v>
      </c>
      <c r="D4" s="76">
        <v>22666.59</v>
      </c>
      <c r="E4" s="75">
        <v>0.072</v>
      </c>
      <c r="F4" s="75">
        <f t="shared" si="0"/>
        <v>0.08762844055626617</v>
      </c>
      <c r="G4" s="75">
        <f t="shared" si="1"/>
        <v>0.2295817762345269</v>
      </c>
      <c r="H4" s="69"/>
      <c r="I4" s="77" t="s">
        <v>35</v>
      </c>
      <c r="J4" s="75">
        <v>-0.03713739466686705</v>
      </c>
      <c r="K4" s="74">
        <v>0.058976587796581326</v>
      </c>
    </row>
    <row r="5" spans="1:11" ht="18.75" customHeight="1">
      <c r="A5" s="233" t="s">
        <v>34</v>
      </c>
      <c r="B5" s="76">
        <v>3159.81</v>
      </c>
      <c r="C5" s="76">
        <v>3354.82</v>
      </c>
      <c r="D5" s="76">
        <v>3620.25</v>
      </c>
      <c r="E5" s="75">
        <v>0.0495</v>
      </c>
      <c r="F5" s="75">
        <f t="shared" si="0"/>
        <v>0.07911899893287866</v>
      </c>
      <c r="G5" s="75">
        <f t="shared" si="1"/>
        <v>0.14571762226209817</v>
      </c>
      <c r="H5" s="69"/>
      <c r="I5" s="77" t="s">
        <v>19</v>
      </c>
      <c r="J5" s="75">
        <v>-0.026543205591842645</v>
      </c>
      <c r="K5" s="74">
        <v>0.11516380407124704</v>
      </c>
    </row>
    <row r="6" spans="1:11" ht="18.75" customHeight="1">
      <c r="A6" s="233" t="s">
        <v>36</v>
      </c>
      <c r="B6" s="76">
        <v>2199.42</v>
      </c>
      <c r="C6" s="76">
        <v>2086.17</v>
      </c>
      <c r="D6" s="76">
        <v>2233.25</v>
      </c>
      <c r="E6" s="75">
        <v>-0.0626</v>
      </c>
      <c r="F6" s="75">
        <f t="shared" si="0"/>
        <v>0.07050240392681317</v>
      </c>
      <c r="G6" s="75">
        <f t="shared" si="1"/>
        <v>0.015381327804603107</v>
      </c>
      <c r="H6" s="69"/>
      <c r="I6" s="77" t="s">
        <v>30</v>
      </c>
      <c r="J6" s="75">
        <v>-0.0006640916175374434</v>
      </c>
      <c r="K6" s="74">
        <v>0.05169622672457441</v>
      </c>
    </row>
    <row r="7" spans="1:11" ht="18.75" customHeight="1">
      <c r="A7" s="233" t="s">
        <v>32</v>
      </c>
      <c r="B7" s="76">
        <v>5898.35</v>
      </c>
      <c r="C7" s="76">
        <v>7216.15</v>
      </c>
      <c r="D7" s="106">
        <v>7612.39</v>
      </c>
      <c r="E7" s="75">
        <v>0.1247</v>
      </c>
      <c r="F7" s="75">
        <f t="shared" si="0"/>
        <v>0.05491016677868399</v>
      </c>
      <c r="G7" s="75">
        <f t="shared" si="1"/>
        <v>0.29059652275636405</v>
      </c>
      <c r="H7" s="69"/>
      <c r="I7" s="77" t="s">
        <v>33</v>
      </c>
      <c r="J7" s="75">
        <v>0.03192228586555035</v>
      </c>
      <c r="K7" s="74">
        <v>0.0633654446653793</v>
      </c>
    </row>
    <row r="8" spans="1:11" ht="18.75" customHeight="1">
      <c r="A8" s="233" t="s">
        <v>14</v>
      </c>
      <c r="B8" s="106">
        <v>1381.87</v>
      </c>
      <c r="C8" s="106">
        <v>1458.26</v>
      </c>
      <c r="D8" s="45">
        <v>1526.98</v>
      </c>
      <c r="E8" s="75">
        <v>0.0798</v>
      </c>
      <c r="F8" s="75">
        <f t="shared" si="0"/>
        <v>0.047124655411243666</v>
      </c>
      <c r="G8" s="75">
        <f t="shared" si="1"/>
        <v>0.10500987791905181</v>
      </c>
      <c r="H8" s="69"/>
      <c r="I8" s="77" t="s">
        <v>14</v>
      </c>
      <c r="J8" s="75">
        <v>0.047124655411243666</v>
      </c>
      <c r="K8" s="74">
        <v>0.10500987791905181</v>
      </c>
    </row>
    <row r="9" spans="1:11" ht="18.75" customHeight="1">
      <c r="A9" s="233" t="s">
        <v>33</v>
      </c>
      <c r="B9" s="76">
        <v>5572.28</v>
      </c>
      <c r="C9" s="76">
        <v>5742.07</v>
      </c>
      <c r="D9" s="76">
        <v>5925.37</v>
      </c>
      <c r="E9" s="75">
        <v>0.0307</v>
      </c>
      <c r="F9" s="75">
        <f t="shared" si="0"/>
        <v>0.03192228586555035</v>
      </c>
      <c r="G9" s="75">
        <f t="shared" si="1"/>
        <v>0.0633654446653793</v>
      </c>
      <c r="H9" s="69"/>
      <c r="I9" s="77" t="s">
        <v>32</v>
      </c>
      <c r="J9" s="75">
        <v>0.05491016677868399</v>
      </c>
      <c r="K9" s="74">
        <v>0.29059652275636405</v>
      </c>
    </row>
    <row r="10" spans="1:11" ht="18.75" customHeight="1">
      <c r="A10" s="233" t="s">
        <v>30</v>
      </c>
      <c r="B10" s="76">
        <v>1402.23</v>
      </c>
      <c r="C10" s="76">
        <v>1475.7</v>
      </c>
      <c r="D10" s="76">
        <v>1474.72</v>
      </c>
      <c r="E10" s="75">
        <v>0.0636</v>
      </c>
      <c r="F10" s="75">
        <f t="shared" si="0"/>
        <v>-0.0006640916175374434</v>
      </c>
      <c r="G10" s="75">
        <f t="shared" si="1"/>
        <v>0.05169622672457441</v>
      </c>
      <c r="H10" s="69"/>
      <c r="I10" s="77" t="s">
        <v>36</v>
      </c>
      <c r="J10" s="75">
        <v>0.07050240392681317</v>
      </c>
      <c r="K10" s="74">
        <v>0.015381327804603107</v>
      </c>
    </row>
    <row r="11" spans="1:11" ht="18.75" customHeight="1">
      <c r="A11" s="233" t="s">
        <v>19</v>
      </c>
      <c r="B11" s="45">
        <v>1257.6</v>
      </c>
      <c r="C11" s="76">
        <v>1440.67</v>
      </c>
      <c r="D11" s="76">
        <v>1402.43</v>
      </c>
      <c r="E11" s="75">
        <v>0.0576</v>
      </c>
      <c r="F11" s="75">
        <f t="shared" si="0"/>
        <v>-0.026543205591842645</v>
      </c>
      <c r="G11" s="75">
        <f t="shared" si="1"/>
        <v>0.11516380407124704</v>
      </c>
      <c r="H11" s="69"/>
      <c r="I11" s="77" t="s">
        <v>34</v>
      </c>
      <c r="J11" s="75">
        <v>0.07911899893287866</v>
      </c>
      <c r="K11" s="74">
        <v>0.14571762226209817</v>
      </c>
    </row>
    <row r="12" spans="1:11" ht="18.75" customHeight="1">
      <c r="A12" s="233" t="s">
        <v>35</v>
      </c>
      <c r="B12" s="76">
        <v>12217.56</v>
      </c>
      <c r="C12" s="76">
        <v>13437.13</v>
      </c>
      <c r="D12" s="76">
        <v>12938.11</v>
      </c>
      <c r="E12" s="75">
        <v>0.0432</v>
      </c>
      <c r="F12" s="75">
        <f t="shared" si="0"/>
        <v>-0.03713739466686705</v>
      </c>
      <c r="G12" s="75">
        <f t="shared" si="1"/>
        <v>0.058976587796581326</v>
      </c>
      <c r="H12" s="69"/>
      <c r="I12" s="77" t="s">
        <v>88</v>
      </c>
      <c r="J12" s="75">
        <v>0.08762844055626617</v>
      </c>
      <c r="K12" s="74">
        <v>0.2295817762345269</v>
      </c>
    </row>
    <row r="13" spans="1:11" ht="18.75" customHeight="1">
      <c r="A13" s="233" t="s">
        <v>29</v>
      </c>
      <c r="B13" s="76">
        <v>1458.87</v>
      </c>
      <c r="C13" s="76">
        <v>1007.86</v>
      </c>
      <c r="D13" s="76">
        <v>950.56</v>
      </c>
      <c r="E13" s="75">
        <v>0.0423</v>
      </c>
      <c r="F13" s="75">
        <f t="shared" si="0"/>
        <v>-0.05685313436389983</v>
      </c>
      <c r="G13" s="75">
        <f t="shared" si="1"/>
        <v>-0.34842720735912036</v>
      </c>
      <c r="H13" s="69"/>
      <c r="I13" s="77" t="s">
        <v>31</v>
      </c>
      <c r="J13" s="75">
        <v>0.08921237064712284</v>
      </c>
      <c r="K13" s="74">
        <v>0.20447847496829064</v>
      </c>
    </row>
    <row r="14" spans="1:11" ht="18.75" customHeight="1" thickBot="1">
      <c r="A14" s="234" t="s">
        <v>15</v>
      </c>
      <c r="B14" s="105">
        <v>534.43</v>
      </c>
      <c r="C14" s="105">
        <v>369.47</v>
      </c>
      <c r="D14" s="105">
        <v>328.69</v>
      </c>
      <c r="E14" s="79">
        <v>0.0198</v>
      </c>
      <c r="F14" s="79">
        <f t="shared" si="0"/>
        <v>-0.11037431997185165</v>
      </c>
      <c r="G14" s="79">
        <f t="shared" si="1"/>
        <v>-0.3849709035795146</v>
      </c>
      <c r="H14" s="69"/>
      <c r="I14" s="80" t="s">
        <v>20</v>
      </c>
      <c r="J14" s="79">
        <v>0.1719270001893991</v>
      </c>
      <c r="K14" s="78">
        <v>0.2294204261207402</v>
      </c>
    </row>
    <row r="15" spans="1:10" ht="12.75">
      <c r="A15" s="284" t="s">
        <v>132</v>
      </c>
      <c r="C15" s="69"/>
      <c r="D15" s="69"/>
      <c r="E15" s="69"/>
      <c r="F15" s="69"/>
      <c r="G15" s="69"/>
      <c r="H15" s="69"/>
      <c r="I15" s="69"/>
      <c r="J15" s="69"/>
    </row>
    <row r="16" ht="12.75">
      <c r="A16" s="81" t="s">
        <v>67</v>
      </c>
    </row>
  </sheetData>
  <sheetProtection/>
  <hyperlinks>
    <hyperlink ref="A16" r:id="rId1" display="http://www.bloomberg.com/markets/stocks/world-indexes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</sheetPr>
  <dimension ref="A1:N28"/>
  <sheetViews>
    <sheetView zoomScalePageLayoutView="0" workbookViewId="0" topLeftCell="A1">
      <selection activeCell="A1" sqref="A1"/>
    </sheetView>
  </sheetViews>
  <sheetFormatPr defaultColWidth="9.140625" defaultRowHeight="12.75" outlineLevelCol="1"/>
  <cols>
    <col min="1" max="1" width="38.8515625" style="0" customWidth="1"/>
    <col min="2" max="2" width="12.57421875" style="0" hidden="1" customWidth="1" outlineLevel="1"/>
    <col min="3" max="3" width="12.57421875" style="0" customWidth="1" collapsed="1"/>
    <col min="4" max="4" width="12.57421875" style="0" customWidth="1"/>
    <col min="5" max="5" width="2.140625" style="0" customWidth="1"/>
    <col min="6" max="6" width="40.7109375" style="0" customWidth="1"/>
    <col min="7" max="14" width="13.00390625" style="0" customWidth="1"/>
    <col min="15" max="15" width="8.8515625" style="16" customWidth="1"/>
    <col min="16" max="17" width="11.8515625" style="16" customWidth="1"/>
    <col min="18" max="28" width="9.140625" style="16" customWidth="1"/>
    <col min="29" max="29" width="16.8515625" style="16" customWidth="1"/>
    <col min="30" max="16384" width="9.140625" style="16" customWidth="1"/>
  </cols>
  <sheetData>
    <row r="1" spans="1:14" ht="47.25" customHeight="1" thickBot="1">
      <c r="A1" s="170" t="s">
        <v>77</v>
      </c>
      <c r="B1" s="70" t="s">
        <v>128</v>
      </c>
      <c r="C1" s="70" t="s">
        <v>142</v>
      </c>
      <c r="D1" s="198" t="s">
        <v>143</v>
      </c>
      <c r="E1" s="154"/>
      <c r="F1" s="170" t="s">
        <v>77</v>
      </c>
      <c r="G1" s="70" t="s">
        <v>142</v>
      </c>
      <c r="H1" s="198" t="s">
        <v>143</v>
      </c>
      <c r="I1" s="61"/>
      <c r="J1" s="16"/>
      <c r="K1" s="16"/>
      <c r="L1" s="16"/>
      <c r="M1" s="16"/>
      <c r="N1" s="16"/>
    </row>
    <row r="2" spans="1:14" ht="15" customHeight="1">
      <c r="A2" s="140" t="s">
        <v>101</v>
      </c>
      <c r="B2" s="275">
        <v>0.003375981014732364</v>
      </c>
      <c r="C2" s="188">
        <v>0.05861903409633263</v>
      </c>
      <c r="D2" s="188">
        <v>-0.028404107644089183</v>
      </c>
      <c r="E2" s="155"/>
      <c r="F2" s="140" t="s">
        <v>53</v>
      </c>
      <c r="G2" s="188">
        <v>-0.11037431997185165</v>
      </c>
      <c r="H2" s="188">
        <v>-0.3849709035795146</v>
      </c>
      <c r="I2" s="61"/>
      <c r="J2" s="16"/>
      <c r="K2" s="16"/>
      <c r="L2" s="16"/>
      <c r="M2" s="16"/>
      <c r="N2" s="16"/>
    </row>
    <row r="3" spans="1:14" ht="15" customHeight="1">
      <c r="A3" s="141" t="s">
        <v>4</v>
      </c>
      <c r="B3" s="142">
        <v>0.05327374253641337</v>
      </c>
      <c r="C3" s="189">
        <v>0.056453790924303915</v>
      </c>
      <c r="D3" s="189">
        <v>0.21288823954184655</v>
      </c>
      <c r="E3" s="155"/>
      <c r="F3" s="141" t="s">
        <v>52</v>
      </c>
      <c r="G3" s="189">
        <v>-0.05685313436389983</v>
      </c>
      <c r="H3" s="189">
        <v>-0.34842720735912036</v>
      </c>
      <c r="I3" s="61"/>
      <c r="J3" s="16"/>
      <c r="K3" s="16"/>
      <c r="L3" s="16"/>
      <c r="M3" s="16"/>
      <c r="N3" s="16"/>
    </row>
    <row r="4" spans="1:14" ht="15" customHeight="1">
      <c r="A4" s="141" t="s">
        <v>55</v>
      </c>
      <c r="B4" s="142">
        <v>0.04950656815033638</v>
      </c>
      <c r="C4" s="189">
        <v>0.05179782318440629</v>
      </c>
      <c r="D4" s="189">
        <v>0.11262808345483699</v>
      </c>
      <c r="E4" s="155"/>
      <c r="F4" s="141" t="s">
        <v>56</v>
      </c>
      <c r="G4" s="189">
        <v>-0.05015085930380292</v>
      </c>
      <c r="H4" s="189">
        <v>0.07263224788362477</v>
      </c>
      <c r="I4" s="90"/>
      <c r="J4" s="91"/>
      <c r="K4" s="17"/>
      <c r="L4" s="16"/>
      <c r="M4" s="16"/>
      <c r="N4" s="16"/>
    </row>
    <row r="5" spans="1:14" ht="15" customHeight="1">
      <c r="A5" s="141" t="s">
        <v>54</v>
      </c>
      <c r="B5" s="142">
        <v>0.021405487550500313</v>
      </c>
      <c r="C5" s="189">
        <v>0.021341484630131857</v>
      </c>
      <c r="D5" s="189">
        <v>0.08389972371442433</v>
      </c>
      <c r="E5" s="155"/>
      <c r="F5" s="141" t="s">
        <v>1</v>
      </c>
      <c r="G5" s="200">
        <v>-0.045318808433401775</v>
      </c>
      <c r="H5" s="200">
        <v>-0.12632363135793834</v>
      </c>
      <c r="I5" s="90"/>
      <c r="J5" s="91"/>
      <c r="K5" s="17"/>
      <c r="L5" s="16"/>
      <c r="M5" s="16"/>
      <c r="N5" s="16"/>
    </row>
    <row r="6" spans="1:14" ht="15" customHeight="1">
      <c r="A6" s="141" t="s">
        <v>6</v>
      </c>
      <c r="B6" s="186">
        <v>-0.011804679483614078</v>
      </c>
      <c r="C6" s="190">
        <v>0.012218304660648919</v>
      </c>
      <c r="D6" s="190">
        <v>-0.03790096379183194</v>
      </c>
      <c r="E6" s="155"/>
      <c r="F6" s="141" t="s">
        <v>2</v>
      </c>
      <c r="G6" s="189">
        <v>-0.020008635056923366</v>
      </c>
      <c r="H6" s="189">
        <v>-0.12132595521166234</v>
      </c>
      <c r="I6" s="61"/>
      <c r="J6" s="16"/>
      <c r="K6" s="16"/>
      <c r="L6" s="16"/>
      <c r="M6" s="16"/>
      <c r="N6" s="16"/>
    </row>
    <row r="7" spans="1:14" ht="15" customHeight="1">
      <c r="A7" s="141" t="s">
        <v>59</v>
      </c>
      <c r="B7" s="142">
        <v>-0.0039989940000001445</v>
      </c>
      <c r="C7" s="189">
        <v>0.0009980000000000544</v>
      </c>
      <c r="D7" s="189">
        <v>-0.0020249597612673753</v>
      </c>
      <c r="E7" s="155"/>
      <c r="F7" s="141" t="s">
        <v>59</v>
      </c>
      <c r="G7" s="189">
        <v>0.0009980000000000544</v>
      </c>
      <c r="H7" s="189">
        <v>-0.0020249597612673753</v>
      </c>
      <c r="I7" s="61"/>
      <c r="J7" s="16"/>
      <c r="K7" s="16"/>
      <c r="L7" s="16"/>
      <c r="M7" s="16"/>
      <c r="N7" s="16"/>
    </row>
    <row r="8" spans="1:14" ht="15" customHeight="1">
      <c r="A8" s="141" t="s">
        <v>2</v>
      </c>
      <c r="B8" s="142">
        <v>-0.020117597135238467</v>
      </c>
      <c r="C8" s="189">
        <v>-0.020008635056923366</v>
      </c>
      <c r="D8" s="189">
        <v>-0.12132595521166234</v>
      </c>
      <c r="E8" s="155"/>
      <c r="F8" s="141" t="s">
        <v>6</v>
      </c>
      <c r="G8" s="190">
        <v>0.012218304660648919</v>
      </c>
      <c r="H8" s="190">
        <v>-0.03790096379183194</v>
      </c>
      <c r="I8" s="61"/>
      <c r="J8" s="16"/>
      <c r="K8" s="16"/>
      <c r="L8" s="16"/>
      <c r="M8" s="16"/>
      <c r="N8" s="16"/>
    </row>
    <row r="9" spans="1:14" ht="15" customHeight="1">
      <c r="A9" s="141" t="s">
        <v>1</v>
      </c>
      <c r="B9" s="276">
        <v>0.003664252822019013</v>
      </c>
      <c r="C9" s="200">
        <v>-0.045318808433401775</v>
      </c>
      <c r="D9" s="200">
        <v>-0.12632363135793834</v>
      </c>
      <c r="E9" s="155"/>
      <c r="F9" s="141" t="s">
        <v>54</v>
      </c>
      <c r="G9" s="189">
        <v>0.021341484630131857</v>
      </c>
      <c r="H9" s="189">
        <v>0.08389972371442433</v>
      </c>
      <c r="I9" s="61"/>
      <c r="J9" s="16"/>
      <c r="K9" s="16"/>
      <c r="L9" s="16"/>
      <c r="M9" s="16"/>
      <c r="N9" s="16"/>
    </row>
    <row r="10" spans="1:14" ht="15" customHeight="1">
      <c r="A10" s="141" t="s">
        <v>56</v>
      </c>
      <c r="B10" s="142">
        <v>0.1160590316994643</v>
      </c>
      <c r="C10" s="189">
        <v>-0.05015085930380292</v>
      </c>
      <c r="D10" s="189">
        <v>0.07263224788362477</v>
      </c>
      <c r="E10" s="155"/>
      <c r="F10" s="141" t="s">
        <v>55</v>
      </c>
      <c r="G10" s="189">
        <v>0.05179782318440629</v>
      </c>
      <c r="H10" s="189">
        <v>0.11262808345483699</v>
      </c>
      <c r="I10" s="61"/>
      <c r="J10" s="61"/>
      <c r="K10" s="61"/>
      <c r="N10" s="16"/>
    </row>
    <row r="11" spans="1:14" ht="15" customHeight="1" thickBot="1">
      <c r="A11" s="141" t="s">
        <v>52</v>
      </c>
      <c r="B11" s="142">
        <v>0.042254395036194436</v>
      </c>
      <c r="C11" s="189">
        <v>-0.05685313436389983</v>
      </c>
      <c r="D11" s="189">
        <v>-0.34842720735912036</v>
      </c>
      <c r="E11" s="155"/>
      <c r="F11" s="141" t="s">
        <v>4</v>
      </c>
      <c r="G11" s="189">
        <v>0.056453790924303915</v>
      </c>
      <c r="H11" s="189">
        <v>0.21288823954184655</v>
      </c>
      <c r="I11" s="61"/>
      <c r="J11" s="16"/>
      <c r="K11" s="16"/>
      <c r="L11" s="16"/>
      <c r="M11" s="16"/>
      <c r="N11" s="16"/>
    </row>
    <row r="12" spans="1:14" ht="15" customHeight="1" thickBot="1">
      <c r="A12" s="143" t="s">
        <v>53</v>
      </c>
      <c r="B12" s="232">
        <v>0.019762082194805686</v>
      </c>
      <c r="C12" s="199">
        <v>-0.11037431997185165</v>
      </c>
      <c r="D12" s="199">
        <v>-0.3849709035795146</v>
      </c>
      <c r="E12" s="155"/>
      <c r="F12" s="143" t="s">
        <v>101</v>
      </c>
      <c r="G12" s="188">
        <v>0.05861903409633263</v>
      </c>
      <c r="H12" s="188">
        <v>-0.028404107644089183</v>
      </c>
      <c r="I12" s="61"/>
      <c r="J12" s="16"/>
      <c r="K12" s="17"/>
      <c r="L12" s="16"/>
      <c r="M12" s="16"/>
      <c r="N12" s="16"/>
    </row>
    <row r="13" spans="1:11" ht="12.75">
      <c r="A13" s="93" t="s">
        <v>71</v>
      </c>
      <c r="B13" s="92"/>
      <c r="C13" s="92"/>
      <c r="D13" s="92"/>
      <c r="E13" s="92"/>
      <c r="F13" s="61"/>
      <c r="G13" s="61"/>
      <c r="H13" s="61"/>
      <c r="I13" s="61"/>
      <c r="J13" s="61"/>
      <c r="K13" s="61"/>
    </row>
    <row r="14" spans="7:11" ht="12.75">
      <c r="G14" s="61"/>
      <c r="H14" s="61"/>
      <c r="I14" s="61"/>
      <c r="J14" s="61"/>
      <c r="K14" s="61"/>
    </row>
    <row r="15" spans="7:11" ht="12.75">
      <c r="G15" s="61"/>
      <c r="H15" s="61"/>
      <c r="I15" s="61"/>
      <c r="J15" s="61"/>
      <c r="K15" s="61"/>
    </row>
    <row r="16" spans="2:11" ht="12.75">
      <c r="B16" s="215"/>
      <c r="G16" s="61"/>
      <c r="H16" s="61"/>
      <c r="I16" s="61"/>
      <c r="J16" s="61"/>
      <c r="K16" s="61"/>
    </row>
    <row r="17" spans="7:11" ht="12.75">
      <c r="G17" s="61"/>
      <c r="H17" s="61"/>
      <c r="I17" s="61"/>
      <c r="J17" s="61"/>
      <c r="K17" s="61"/>
    </row>
    <row r="18" spans="7:11" ht="12.75">
      <c r="G18" s="61"/>
      <c r="H18" s="61"/>
      <c r="I18" s="61"/>
      <c r="J18" s="61"/>
      <c r="K18" s="61"/>
    </row>
    <row r="19" spans="7:11" ht="12.75">
      <c r="G19" s="61"/>
      <c r="H19" s="61"/>
      <c r="I19" s="61"/>
      <c r="J19" s="61"/>
      <c r="K19" s="61"/>
    </row>
    <row r="20" spans="7:11" ht="12.75">
      <c r="G20" s="61"/>
      <c r="H20" s="61"/>
      <c r="I20" s="61"/>
      <c r="J20" s="61"/>
      <c r="K20" s="61"/>
    </row>
    <row r="21" spans="7:11" ht="12.75">
      <c r="G21" s="61"/>
      <c r="H21" s="61"/>
      <c r="I21" s="61"/>
      <c r="J21" s="61"/>
      <c r="K21" s="61"/>
    </row>
    <row r="22" spans="7:11" ht="12.75">
      <c r="G22" s="61"/>
      <c r="H22" s="61"/>
      <c r="I22" s="61"/>
      <c r="J22" s="61"/>
      <c r="K22" s="61"/>
    </row>
    <row r="23" spans="1:11" ht="12.75">
      <c r="A23" s="274"/>
      <c r="B23" s="274"/>
      <c r="C23" s="274"/>
      <c r="D23" s="274"/>
      <c r="G23" s="61"/>
      <c r="H23" s="61"/>
      <c r="I23" s="61"/>
      <c r="J23" s="61"/>
      <c r="K23" s="61"/>
    </row>
    <row r="24" spans="1:11" ht="12.75">
      <c r="A24" s="274"/>
      <c r="B24" s="274"/>
      <c r="C24" s="274"/>
      <c r="D24" s="274"/>
      <c r="G24" s="61"/>
      <c r="H24" s="61"/>
      <c r="I24" s="61"/>
      <c r="J24" s="61"/>
      <c r="K24" s="61"/>
    </row>
    <row r="25" spans="7:11" ht="12.75">
      <c r="G25" s="61"/>
      <c r="H25" s="61"/>
      <c r="I25" s="61"/>
      <c r="J25" s="61"/>
      <c r="K25" s="61"/>
    </row>
    <row r="26" spans="7:11" ht="12.75">
      <c r="G26" s="61"/>
      <c r="H26" s="61"/>
      <c r="I26" s="61"/>
      <c r="J26" s="61"/>
      <c r="K26" s="61"/>
    </row>
    <row r="27" spans="7:11" ht="12.75">
      <c r="G27" s="61"/>
      <c r="H27" s="61"/>
      <c r="I27" s="61"/>
      <c r="J27" s="61"/>
      <c r="K27" s="61"/>
    </row>
    <row r="28" ht="12.75">
      <c r="I28" s="8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G24"/>
  <sheetViews>
    <sheetView zoomScalePageLayoutView="0" workbookViewId="0" topLeftCell="A1">
      <selection activeCell="I38" sqref="I38:I39"/>
    </sheetView>
  </sheetViews>
  <sheetFormatPr defaultColWidth="9.140625" defaultRowHeight="12.75" outlineLevelRow="1"/>
  <cols>
    <col min="1" max="1" width="15.8515625" style="7" customWidth="1"/>
    <col min="2" max="3" width="25.57421875" style="1" customWidth="1"/>
    <col min="4" max="4" width="2.140625" style="1" customWidth="1"/>
    <col min="5" max="5" width="10.57421875" style="1" customWidth="1"/>
    <col min="6" max="6" width="9.140625" style="1" customWidth="1"/>
    <col min="7" max="7" width="8.8515625" style="1" customWidth="1"/>
    <col min="8" max="8" width="9.140625" style="1" customWidth="1"/>
    <col min="9" max="9" width="11.28125" style="1" customWidth="1"/>
    <col min="10" max="10" width="11.57421875" style="1" customWidth="1"/>
    <col min="11" max="13" width="9.140625" style="1" customWidth="1"/>
    <col min="14" max="14" width="10.421875" style="1" bestFit="1" customWidth="1"/>
    <col min="15" max="16384" width="9.140625" style="1" customWidth="1"/>
  </cols>
  <sheetData>
    <row r="1" spans="1:4" ht="28.5" customHeight="1" thickBot="1">
      <c r="A1" s="43"/>
      <c r="B1" s="68" t="s">
        <v>37</v>
      </c>
      <c r="C1" s="68" t="s">
        <v>38</v>
      </c>
      <c r="D1" s="154"/>
    </row>
    <row r="2" spans="1:5" ht="12.75">
      <c r="A2" s="42">
        <v>39447</v>
      </c>
      <c r="B2" s="1">
        <v>334</v>
      </c>
      <c r="C2" s="4">
        <v>2.5</v>
      </c>
      <c r="D2" s="4"/>
      <c r="E2" s="95"/>
    </row>
    <row r="3" spans="1:5" ht="12.75" hidden="1" outlineLevel="1">
      <c r="A3" s="42">
        <v>39538</v>
      </c>
      <c r="B3" s="1">
        <v>356</v>
      </c>
      <c r="C3" s="4">
        <v>2.8</v>
      </c>
      <c r="D3" s="4"/>
      <c r="E3" s="95"/>
    </row>
    <row r="4" spans="1:5" ht="12.75" hidden="1" outlineLevel="1">
      <c r="A4" s="42">
        <v>39629</v>
      </c>
      <c r="B4" s="1">
        <v>394</v>
      </c>
      <c r="C4" s="4">
        <v>2.8</v>
      </c>
      <c r="D4" s="4"/>
      <c r="E4" s="95"/>
    </row>
    <row r="5" spans="1:5" ht="12.75" hidden="1" outlineLevel="1">
      <c r="A5" s="42">
        <v>39721</v>
      </c>
      <c r="B5" s="1">
        <v>404</v>
      </c>
      <c r="C5" s="5">
        <v>2.87</v>
      </c>
      <c r="D5" s="5"/>
      <c r="E5" s="95"/>
    </row>
    <row r="6" spans="1:5" ht="12.75" collapsed="1">
      <c r="A6" s="42">
        <v>39813</v>
      </c>
      <c r="B6" s="1">
        <v>409</v>
      </c>
      <c r="C6" s="5">
        <v>3.04</v>
      </c>
      <c r="D6" s="5"/>
      <c r="E6" s="95"/>
    </row>
    <row r="7" spans="1:5" ht="12.75" hidden="1" outlineLevel="1">
      <c r="A7" s="42">
        <v>39903</v>
      </c>
      <c r="B7" s="1">
        <v>409</v>
      </c>
      <c r="C7" s="5">
        <v>3.09</v>
      </c>
      <c r="D7" s="5"/>
      <c r="E7" s="95"/>
    </row>
    <row r="8" spans="1:5" ht="12.75" hidden="1" outlineLevel="1">
      <c r="A8" s="42">
        <v>39994</v>
      </c>
      <c r="B8" s="1">
        <v>397</v>
      </c>
      <c r="C8" s="5">
        <v>3.17</v>
      </c>
      <c r="D8" s="5"/>
      <c r="E8" s="95"/>
    </row>
    <row r="9" spans="1:5" ht="12.75" hidden="1" outlineLevel="1">
      <c r="A9" s="42">
        <v>40086</v>
      </c>
      <c r="B9" s="1">
        <v>391</v>
      </c>
      <c r="C9" s="5">
        <v>3.2</v>
      </c>
      <c r="D9" s="5"/>
      <c r="E9" s="95"/>
    </row>
    <row r="10" spans="1:5" ht="12.75" collapsed="1">
      <c r="A10" s="42">
        <v>40178</v>
      </c>
      <c r="B10" s="1">
        <v>380</v>
      </c>
      <c r="C10" s="5">
        <v>3.16</v>
      </c>
      <c r="D10" s="5"/>
      <c r="E10" s="95"/>
    </row>
    <row r="11" spans="1:5" ht="12.75" hidden="1" outlineLevel="1">
      <c r="A11" s="42">
        <v>40268</v>
      </c>
      <c r="B11" s="1">
        <v>366</v>
      </c>
      <c r="C11" s="5">
        <v>3.29</v>
      </c>
      <c r="D11" s="5"/>
      <c r="E11" s="95"/>
    </row>
    <row r="12" spans="1:5" ht="12.75" hidden="1" outlineLevel="1">
      <c r="A12" s="42">
        <v>40359</v>
      </c>
      <c r="B12" s="56">
        <v>357</v>
      </c>
      <c r="C12" s="57">
        <v>3.48</v>
      </c>
      <c r="D12" s="57"/>
      <c r="E12" s="95"/>
    </row>
    <row r="13" spans="1:6" ht="12.75" hidden="1" outlineLevel="1">
      <c r="A13" s="42">
        <v>40451</v>
      </c>
      <c r="B13" s="1">
        <v>348</v>
      </c>
      <c r="C13" s="57">
        <v>3.64</v>
      </c>
      <c r="D13" s="57"/>
      <c r="E13" s="95"/>
      <c r="F13" s="95">
        <f>C13*B13</f>
        <v>1266.72</v>
      </c>
    </row>
    <row r="14" spans="1:7" ht="12.75" collapsed="1">
      <c r="A14" s="42">
        <v>40543</v>
      </c>
      <c r="B14" s="1">
        <v>339</v>
      </c>
      <c r="C14" s="5">
        <v>3.62</v>
      </c>
      <c r="D14" s="5"/>
      <c r="E14" s="95"/>
      <c r="F14" s="95"/>
      <c r="G14" s="95"/>
    </row>
    <row r="15" spans="1:7" ht="12.75" hidden="1" outlineLevel="1">
      <c r="A15" s="42">
        <v>40633</v>
      </c>
      <c r="B15" s="1">
        <v>344</v>
      </c>
      <c r="C15" s="5">
        <f>1328/B15</f>
        <v>3.86046511627907</v>
      </c>
      <c r="D15" s="5"/>
      <c r="E15" s="95"/>
      <c r="G15" s="95"/>
    </row>
    <row r="16" spans="1:7" ht="12.75" hidden="1" outlineLevel="1">
      <c r="A16" s="42">
        <v>40724</v>
      </c>
      <c r="B16" s="1">
        <v>347</v>
      </c>
      <c r="C16" s="5">
        <f>1375/B16</f>
        <v>3.962536023054755</v>
      </c>
      <c r="D16" s="5"/>
      <c r="E16" s="95"/>
      <c r="G16" s="95"/>
    </row>
    <row r="17" spans="1:7" ht="12.75" hidden="1" outlineLevel="1">
      <c r="A17" s="42">
        <v>40816</v>
      </c>
      <c r="B17" s="95">
        <v>345</v>
      </c>
      <c r="C17" s="103">
        <f>1415/B17</f>
        <v>4.101449275362318</v>
      </c>
      <c r="D17" s="103"/>
      <c r="E17" s="95"/>
      <c r="G17" s="95"/>
    </row>
    <row r="18" spans="1:7" ht="12.75" collapsed="1">
      <c r="A18" s="42">
        <v>40908</v>
      </c>
      <c r="B18" s="95">
        <v>341</v>
      </c>
      <c r="C18" s="5">
        <f>1451/B18</f>
        <v>4.255131964809384</v>
      </c>
      <c r="D18" s="5"/>
      <c r="E18" s="95"/>
      <c r="G18" s="95"/>
    </row>
    <row r="19" spans="1:4" ht="12.75" outlineLevel="1">
      <c r="A19" s="42">
        <v>40999</v>
      </c>
      <c r="B19" s="95">
        <v>344</v>
      </c>
      <c r="C19" s="5">
        <f>1464/B19</f>
        <v>4.255813953488372</v>
      </c>
      <c r="D19" s="101"/>
    </row>
    <row r="20" spans="1:4" ht="12.75" outlineLevel="1">
      <c r="A20" s="42">
        <v>41090</v>
      </c>
      <c r="B20" s="95">
        <v>340</v>
      </c>
      <c r="C20" s="5">
        <f>1497/B20</f>
        <v>4.402941176470589</v>
      </c>
      <c r="D20" s="101"/>
    </row>
    <row r="21" spans="1:4" ht="12.75" outlineLevel="1">
      <c r="A21" s="42">
        <v>41182</v>
      </c>
      <c r="B21" s="95">
        <v>344</v>
      </c>
      <c r="C21" s="5">
        <f>1518/B21</f>
        <v>4.412790697674419</v>
      </c>
      <c r="D21" s="101"/>
    </row>
    <row r="22" spans="1:4" ht="12.75">
      <c r="A22" s="42">
        <v>41274</v>
      </c>
      <c r="B22" s="95">
        <v>353</v>
      </c>
      <c r="C22" s="238">
        <f>1544/B22</f>
        <v>4.373937677053824</v>
      </c>
      <c r="D22" s="101"/>
    </row>
    <row r="23" spans="3:4" ht="12.75">
      <c r="C23" s="101"/>
      <c r="D23" s="101"/>
    </row>
    <row r="24" spans="3:4" ht="12.75">
      <c r="C24" s="101"/>
      <c r="D24" s="10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P21"/>
  <sheetViews>
    <sheetView zoomScalePageLayoutView="0" workbookViewId="0" topLeftCell="A1">
      <selection activeCell="I38" sqref="I38:I39"/>
    </sheetView>
  </sheetViews>
  <sheetFormatPr defaultColWidth="9.140625" defaultRowHeight="12.75"/>
  <cols>
    <col min="1" max="1" width="18.140625" style="6" customWidth="1"/>
    <col min="2" max="2" width="11.7109375" style="6" customWidth="1"/>
    <col min="3" max="10" width="11.421875" style="6" customWidth="1"/>
    <col min="11" max="11" width="9.140625" style="6" customWidth="1"/>
    <col min="12" max="12" width="10.140625" style="6" bestFit="1" customWidth="1"/>
    <col min="13" max="13" width="8.7109375" style="6" bestFit="1" customWidth="1"/>
    <col min="14" max="14" width="12.140625" style="6" bestFit="1" customWidth="1"/>
    <col min="15" max="15" width="24.8515625" style="6" bestFit="1" customWidth="1"/>
    <col min="16" max="16" width="9.57421875" style="6" bestFit="1" customWidth="1"/>
    <col min="17" max="16384" width="9.140625" style="6" customWidth="1"/>
  </cols>
  <sheetData>
    <row r="1" spans="1:10" ht="13.5" customHeight="1" thickBot="1">
      <c r="A1" s="286" t="s">
        <v>118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10" ht="17.25" customHeight="1">
      <c r="A2" s="287"/>
      <c r="B2" s="289" t="s">
        <v>11</v>
      </c>
      <c r="C2" s="289" t="s">
        <v>17</v>
      </c>
      <c r="D2" s="289"/>
      <c r="E2" s="289"/>
      <c r="F2" s="289"/>
      <c r="G2" s="289"/>
      <c r="H2" s="289" t="s">
        <v>18</v>
      </c>
      <c r="I2" s="289"/>
      <c r="J2" s="291"/>
    </row>
    <row r="3" spans="1:16" ht="17.25" customHeight="1" thickBot="1">
      <c r="A3" s="288"/>
      <c r="B3" s="290"/>
      <c r="C3" s="62" t="s">
        <v>44</v>
      </c>
      <c r="D3" s="62" t="s">
        <v>45</v>
      </c>
      <c r="E3" s="62" t="s">
        <v>46</v>
      </c>
      <c r="F3" s="62" t="s">
        <v>47</v>
      </c>
      <c r="G3" s="62" t="s">
        <v>48</v>
      </c>
      <c r="H3" s="62" t="s">
        <v>45</v>
      </c>
      <c r="I3" s="62" t="s">
        <v>47</v>
      </c>
      <c r="J3" s="63" t="s">
        <v>48</v>
      </c>
      <c r="M3" s="278" t="s">
        <v>21</v>
      </c>
      <c r="N3" s="278" t="s">
        <v>5</v>
      </c>
      <c r="O3" s="278" t="s">
        <v>146</v>
      </c>
      <c r="P3" s="278" t="s">
        <v>60</v>
      </c>
    </row>
    <row r="4" spans="1:16" ht="18.75" customHeight="1">
      <c r="A4" s="216">
        <v>40908</v>
      </c>
      <c r="B4" s="64">
        <v>1125</v>
      </c>
      <c r="C4" s="217">
        <v>43</v>
      </c>
      <c r="D4" s="217">
        <v>40</v>
      </c>
      <c r="E4" s="218">
        <v>10</v>
      </c>
      <c r="F4" s="218">
        <v>35</v>
      </c>
      <c r="G4" s="219">
        <v>772</v>
      </c>
      <c r="H4" s="220">
        <v>2</v>
      </c>
      <c r="I4" s="220">
        <v>128</v>
      </c>
      <c r="J4" s="221">
        <v>95</v>
      </c>
      <c r="L4" s="279">
        <v>40908</v>
      </c>
      <c r="M4" s="6">
        <v>43</v>
      </c>
      <c r="N4" s="6">
        <v>42</v>
      </c>
      <c r="O4" s="6">
        <v>173</v>
      </c>
      <c r="P4" s="6">
        <v>867</v>
      </c>
    </row>
    <row r="5" spans="1:16" ht="18.75" customHeight="1">
      <c r="A5" s="216">
        <v>40999</v>
      </c>
      <c r="B5" s="64">
        <v>1158</v>
      </c>
      <c r="C5" s="217">
        <v>42</v>
      </c>
      <c r="D5" s="217">
        <v>38</v>
      </c>
      <c r="E5" s="218">
        <v>13</v>
      </c>
      <c r="F5" s="218">
        <v>39</v>
      </c>
      <c r="G5" s="219">
        <v>791</v>
      </c>
      <c r="H5" s="220">
        <v>2</v>
      </c>
      <c r="I5" s="220">
        <v>124</v>
      </c>
      <c r="J5" s="221">
        <v>109</v>
      </c>
      <c r="L5" s="279">
        <v>40999</v>
      </c>
      <c r="M5" s="6">
        <v>42</v>
      </c>
      <c r="N5" s="6">
        <v>40</v>
      </c>
      <c r="O5" s="6">
        <v>176</v>
      </c>
      <c r="P5" s="6">
        <v>900</v>
      </c>
    </row>
    <row r="6" spans="1:16" ht="18.75" customHeight="1">
      <c r="A6" s="216">
        <v>41090</v>
      </c>
      <c r="B6" s="171">
        <v>1179</v>
      </c>
      <c r="C6" s="222">
        <v>42</v>
      </c>
      <c r="D6" s="222">
        <v>38</v>
      </c>
      <c r="E6" s="223">
        <v>13</v>
      </c>
      <c r="F6" s="223">
        <v>41</v>
      </c>
      <c r="G6" s="222">
        <v>805</v>
      </c>
      <c r="H6" s="223">
        <v>2</v>
      </c>
      <c r="I6" s="223">
        <v>119</v>
      </c>
      <c r="J6" s="224">
        <v>119</v>
      </c>
      <c r="L6" s="279">
        <v>41090</v>
      </c>
      <c r="M6" s="6">
        <v>42</v>
      </c>
      <c r="N6" s="6">
        <v>40</v>
      </c>
      <c r="O6" s="6">
        <v>173</v>
      </c>
      <c r="P6" s="6">
        <v>924</v>
      </c>
    </row>
    <row r="7" spans="1:16" ht="18.75" customHeight="1">
      <c r="A7" s="216">
        <v>41182</v>
      </c>
      <c r="B7" s="171">
        <v>1200</v>
      </c>
      <c r="C7" s="222">
        <v>41</v>
      </c>
      <c r="D7" s="222">
        <v>39</v>
      </c>
      <c r="E7" s="223">
        <v>13</v>
      </c>
      <c r="F7" s="223">
        <v>46</v>
      </c>
      <c r="G7" s="222">
        <v>817</v>
      </c>
      <c r="H7" s="223">
        <v>2</v>
      </c>
      <c r="I7" s="223">
        <v>118</v>
      </c>
      <c r="J7" s="224">
        <v>124</v>
      </c>
      <c r="L7" s="279">
        <v>41182</v>
      </c>
      <c r="M7" s="6">
        <v>41</v>
      </c>
      <c r="N7" s="6">
        <v>41</v>
      </c>
      <c r="O7" s="6">
        <v>177</v>
      </c>
      <c r="P7" s="6">
        <v>941</v>
      </c>
    </row>
    <row r="8" spans="1:16" ht="18.75" customHeight="1">
      <c r="A8" s="216">
        <v>41274</v>
      </c>
      <c r="B8" s="171">
        <v>1222</v>
      </c>
      <c r="C8" s="222">
        <v>41</v>
      </c>
      <c r="D8" s="222">
        <v>38</v>
      </c>
      <c r="E8" s="223">
        <v>13</v>
      </c>
      <c r="F8" s="223">
        <v>45</v>
      </c>
      <c r="G8" s="222">
        <v>829</v>
      </c>
      <c r="H8" s="223">
        <v>2</v>
      </c>
      <c r="I8" s="223">
        <v>110</v>
      </c>
      <c r="J8" s="224">
        <v>144</v>
      </c>
      <c r="L8" s="279">
        <v>41274</v>
      </c>
      <c r="M8" s="6">
        <v>41</v>
      </c>
      <c r="N8" s="6">
        <v>40</v>
      </c>
      <c r="O8" s="6">
        <v>168</v>
      </c>
      <c r="P8" s="6">
        <v>973</v>
      </c>
    </row>
    <row r="9" spans="1:10" ht="30" customHeight="1">
      <c r="A9" s="65" t="s">
        <v>129</v>
      </c>
      <c r="B9" s="107">
        <v>0.018333333333333313</v>
      </c>
      <c r="C9" s="225">
        <v>0</v>
      </c>
      <c r="D9" s="225">
        <v>-0.02564102564102566</v>
      </c>
      <c r="E9" s="225">
        <v>0</v>
      </c>
      <c r="F9" s="225">
        <v>0.08695652173913038</v>
      </c>
      <c r="G9" s="225">
        <v>0.008567931456548328</v>
      </c>
      <c r="H9" s="225">
        <v>0</v>
      </c>
      <c r="I9" s="225">
        <v>-0.06779661016949157</v>
      </c>
      <c r="J9" s="226">
        <v>0.16129032258064524</v>
      </c>
    </row>
    <row r="10" spans="1:10" ht="30" customHeight="1" thickBot="1">
      <c r="A10" s="65" t="s">
        <v>98</v>
      </c>
      <c r="B10" s="107">
        <v>0.0862222222222222</v>
      </c>
      <c r="C10" s="225">
        <v>-0.046511627906976716</v>
      </c>
      <c r="D10" s="225">
        <v>-0.050000000000000044</v>
      </c>
      <c r="E10" s="225">
        <v>0.30000000000000004</v>
      </c>
      <c r="F10" s="225">
        <v>0.4285714285714286</v>
      </c>
      <c r="G10" s="225">
        <v>0.06735751295336789</v>
      </c>
      <c r="H10" s="225">
        <v>0</v>
      </c>
      <c r="I10" s="225">
        <v>-0.140625</v>
      </c>
      <c r="J10" s="226">
        <v>0.5157894736842106</v>
      </c>
    </row>
    <row r="11" spans="1:10" ht="24.75" customHeight="1">
      <c r="A11" s="292" t="s">
        <v>109</v>
      </c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5" thickBot="1">
      <c r="A12" s="285" t="s">
        <v>111</v>
      </c>
      <c r="B12" s="285"/>
      <c r="C12" s="285"/>
      <c r="D12" s="285"/>
      <c r="E12" s="285"/>
      <c r="F12" s="285"/>
      <c r="G12" s="227"/>
      <c r="H12" s="227"/>
      <c r="I12" s="227"/>
      <c r="J12" s="227"/>
    </row>
    <row r="13" spans="1:11" ht="40.5" customHeight="1" thickBot="1">
      <c r="A13" s="202"/>
      <c r="B13" s="203" t="s">
        <v>11</v>
      </c>
      <c r="C13" s="204" t="s">
        <v>106</v>
      </c>
      <c r="D13" s="204" t="s">
        <v>107</v>
      </c>
      <c r="E13" s="205" t="s">
        <v>112</v>
      </c>
      <c r="F13" s="204" t="s">
        <v>108</v>
      </c>
      <c r="G13" s="96"/>
      <c r="H13" s="97"/>
      <c r="I13" s="97"/>
      <c r="J13" s="96"/>
      <c r="K13" s="98"/>
    </row>
    <row r="14" spans="1:11" ht="18.75" customHeight="1">
      <c r="A14" s="228">
        <v>40908</v>
      </c>
      <c r="B14" s="191">
        <f>SUM(C14:F14)</f>
        <v>77</v>
      </c>
      <c r="C14" s="206">
        <v>9</v>
      </c>
      <c r="D14" s="206">
        <v>1</v>
      </c>
      <c r="E14" s="207">
        <v>8</v>
      </c>
      <c r="F14" s="208">
        <v>59</v>
      </c>
      <c r="G14" s="96"/>
      <c r="H14" s="97"/>
      <c r="I14" s="97"/>
      <c r="J14" s="96"/>
      <c r="K14" s="98"/>
    </row>
    <row r="15" spans="1:6" ht="18.75" customHeight="1">
      <c r="A15" s="216">
        <v>40999</v>
      </c>
      <c r="B15" s="64">
        <f>SUM(C15:F15)</f>
        <v>75</v>
      </c>
      <c r="C15" s="209">
        <v>9</v>
      </c>
      <c r="D15" s="209">
        <v>1</v>
      </c>
      <c r="E15" s="209">
        <v>10</v>
      </c>
      <c r="F15" s="210">
        <v>55</v>
      </c>
    </row>
    <row r="16" spans="1:6" ht="18.75" customHeight="1">
      <c r="A16" s="216">
        <v>41090</v>
      </c>
      <c r="B16" s="64">
        <v>77</v>
      </c>
      <c r="C16" s="209">
        <v>4</v>
      </c>
      <c r="D16" s="209">
        <v>1</v>
      </c>
      <c r="E16" s="209">
        <v>9</v>
      </c>
      <c r="F16" s="210">
        <v>63</v>
      </c>
    </row>
    <row r="17" spans="1:6" ht="18.75" customHeight="1">
      <c r="A17" s="216">
        <v>41182</v>
      </c>
      <c r="B17" s="64">
        <v>78</v>
      </c>
      <c r="C17" s="209">
        <v>4</v>
      </c>
      <c r="D17" s="209">
        <v>1</v>
      </c>
      <c r="E17" s="209">
        <v>12</v>
      </c>
      <c r="F17" s="210">
        <v>61</v>
      </c>
    </row>
    <row r="18" spans="1:6" ht="18.75" customHeight="1" thickBot="1">
      <c r="A18" s="280">
        <v>41274</v>
      </c>
      <c r="B18" s="281">
        <f>SUM(C18:F18)</f>
        <v>77</v>
      </c>
      <c r="C18" s="282">
        <v>6</v>
      </c>
      <c r="D18" s="282">
        <v>2</v>
      </c>
      <c r="E18" s="282">
        <v>10</v>
      </c>
      <c r="F18" s="283">
        <v>59</v>
      </c>
    </row>
    <row r="19" ht="12.75">
      <c r="A19" s="201" t="s">
        <v>110</v>
      </c>
    </row>
    <row r="20" ht="12.75">
      <c r="A20" s="201" t="s">
        <v>120</v>
      </c>
    </row>
    <row r="21" ht="12.75">
      <c r="A21" s="229" t="s">
        <v>119</v>
      </c>
    </row>
  </sheetData>
  <sheetProtection/>
  <mergeCells count="7">
    <mergeCell ref="A12:F12"/>
    <mergeCell ref="A1:J1"/>
    <mergeCell ref="A2:A3"/>
    <mergeCell ref="B2:B3"/>
    <mergeCell ref="C2:G2"/>
    <mergeCell ref="H2:J2"/>
    <mergeCell ref="A11:J11"/>
  </mergeCells>
  <hyperlinks>
    <hyperlink ref="A21" r:id="rId1" display="http://www.uaib.com.ua/rankings_/byclass.html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9:I27"/>
  <sheetViews>
    <sheetView zoomScale="80" zoomScaleNormal="80" zoomScalePageLayoutView="0" workbookViewId="0" topLeftCell="A1">
      <selection activeCell="I38" sqref="I38:I39"/>
    </sheetView>
  </sheetViews>
  <sheetFormatPr defaultColWidth="9.140625" defaultRowHeight="12.75"/>
  <cols>
    <col min="1" max="1" width="29.00390625" style="1" customWidth="1"/>
    <col min="2" max="2" width="19.7109375" style="1" customWidth="1"/>
    <col min="3" max="3" width="18.8515625" style="1" customWidth="1"/>
    <col min="4" max="4" width="4.8515625" style="1" customWidth="1"/>
    <col min="5" max="5" width="29.421875" style="1" customWidth="1"/>
    <col min="6" max="6" width="18.7109375" style="1" customWidth="1"/>
    <col min="7" max="7" width="4.8515625" style="1" customWidth="1"/>
    <col min="8" max="8" width="33.140625" style="1" customWidth="1"/>
    <col min="9" max="9" width="21.7109375" style="1" customWidth="1"/>
    <col min="10" max="14" width="10.140625" style="1" customWidth="1"/>
    <col min="15" max="16384" width="9.140625" style="1" customWidth="1"/>
  </cols>
  <sheetData>
    <row r="18" ht="13.5" thickBot="1"/>
    <row r="19" spans="1:9" ht="30.75" customHeight="1" thickBot="1">
      <c r="A19" s="148" t="s">
        <v>99</v>
      </c>
      <c r="B19" s="149" t="s">
        <v>37</v>
      </c>
      <c r="C19" s="150" t="s">
        <v>84</v>
      </c>
      <c r="D19" s="139"/>
      <c r="E19" s="148" t="s">
        <v>49</v>
      </c>
      <c r="F19" s="150" t="s">
        <v>83</v>
      </c>
      <c r="G19" s="139"/>
      <c r="H19" s="148" t="s">
        <v>49</v>
      </c>
      <c r="I19" s="150" t="s">
        <v>85</v>
      </c>
    </row>
    <row r="20" spans="1:9" s="161" customFormat="1" ht="18.75" customHeight="1">
      <c r="A20" s="157" t="s">
        <v>43</v>
      </c>
      <c r="B20" s="158">
        <v>247</v>
      </c>
      <c r="C20" s="159">
        <v>0.6997167138810199</v>
      </c>
      <c r="D20" s="160"/>
      <c r="E20" s="157" t="s">
        <v>43</v>
      </c>
      <c r="F20" s="159">
        <v>0.7020470053070508</v>
      </c>
      <c r="G20" s="160"/>
      <c r="H20" s="157" t="s">
        <v>43</v>
      </c>
      <c r="I20" s="159">
        <v>0.7441388478931574</v>
      </c>
    </row>
    <row r="21" spans="1:9" s="161" customFormat="1" ht="18.75" customHeight="1">
      <c r="A21" s="162" t="s">
        <v>39</v>
      </c>
      <c r="B21" s="163">
        <v>24</v>
      </c>
      <c r="C21" s="164">
        <v>0.0679886685552408</v>
      </c>
      <c r="D21" s="165"/>
      <c r="E21" s="162" t="s">
        <v>39</v>
      </c>
      <c r="F21" s="164">
        <v>0.07960576194086429</v>
      </c>
      <c r="G21" s="166"/>
      <c r="H21" s="162" t="s">
        <v>39</v>
      </c>
      <c r="I21" s="164">
        <v>0.0929369004967804</v>
      </c>
    </row>
    <row r="22" spans="1:9" s="161" customFormat="1" ht="18.75" customHeight="1">
      <c r="A22" s="162" t="s">
        <v>42</v>
      </c>
      <c r="B22" s="163">
        <v>21</v>
      </c>
      <c r="C22" s="164">
        <v>0.059490084985835696</v>
      </c>
      <c r="D22" s="165"/>
      <c r="E22" s="162" t="s">
        <v>42</v>
      </c>
      <c r="F22" s="164">
        <v>0.05686125852918878</v>
      </c>
      <c r="G22" s="166"/>
      <c r="H22" s="162" t="s">
        <v>40</v>
      </c>
      <c r="I22" s="164">
        <v>0.0564812328284698</v>
      </c>
    </row>
    <row r="23" spans="1:9" s="161" customFormat="1" ht="18.75" customHeight="1">
      <c r="A23" s="162" t="s">
        <v>40</v>
      </c>
      <c r="B23" s="163">
        <v>14</v>
      </c>
      <c r="C23" s="164">
        <v>0.039660056657223795</v>
      </c>
      <c r="D23" s="165"/>
      <c r="E23" s="162" t="s">
        <v>40</v>
      </c>
      <c r="F23" s="164">
        <v>0.03184230477634572</v>
      </c>
      <c r="G23" s="166"/>
      <c r="H23" s="162" t="s">
        <v>42</v>
      </c>
      <c r="I23" s="164">
        <v>0.04302132768907689</v>
      </c>
    </row>
    <row r="24" spans="1:9" s="161" customFormat="1" ht="18.75" customHeight="1">
      <c r="A24" s="162" t="s">
        <v>41</v>
      </c>
      <c r="B24" s="163">
        <v>11</v>
      </c>
      <c r="C24" s="164">
        <v>0.031161473087818695</v>
      </c>
      <c r="D24" s="167"/>
      <c r="E24" s="162" t="s">
        <v>74</v>
      </c>
      <c r="F24" s="164">
        <v>0.029567854435178165</v>
      </c>
      <c r="G24" s="168"/>
      <c r="H24" s="162" t="s">
        <v>41</v>
      </c>
      <c r="I24" s="164">
        <v>0.011766533376824302</v>
      </c>
    </row>
    <row r="25" spans="1:9" s="169" customFormat="1" ht="18.75" customHeight="1" thickBot="1">
      <c r="A25" s="151" t="s">
        <v>86</v>
      </c>
      <c r="B25" s="152">
        <v>36</v>
      </c>
      <c r="C25" s="153">
        <v>0.10198300283286119</v>
      </c>
      <c r="D25" s="160"/>
      <c r="E25" s="151" t="s">
        <v>86</v>
      </c>
      <c r="F25" s="153">
        <v>0.1000758150113722</v>
      </c>
      <c r="G25" s="160"/>
      <c r="H25" s="151" t="s">
        <v>86</v>
      </c>
      <c r="I25" s="153">
        <v>0.05165515771569118</v>
      </c>
    </row>
    <row r="26" spans="1:9" ht="12.75" customHeight="1">
      <c r="A26" s="8"/>
      <c r="B26" s="95"/>
      <c r="C26" s="95"/>
      <c r="D26" s="5"/>
      <c r="E26" s="5"/>
      <c r="F26" s="5"/>
      <c r="G26" s="5"/>
      <c r="H26" s="5"/>
      <c r="I26" s="5"/>
    </row>
    <row r="27" ht="12.75" customHeight="1">
      <c r="A27" s="8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AO109"/>
  <sheetViews>
    <sheetView zoomScale="80" zoomScaleNormal="80" zoomScalePageLayoutView="0" workbookViewId="0" topLeftCell="A1">
      <selection activeCell="H57" sqref="H57"/>
    </sheetView>
  </sheetViews>
  <sheetFormatPr defaultColWidth="9.140625" defaultRowHeight="12.75" outlineLevelCol="1"/>
  <cols>
    <col min="1" max="1" width="26.140625" style="20" customWidth="1"/>
    <col min="2" max="2" width="15.7109375" style="20" customWidth="1"/>
    <col min="3" max="4" width="15.7109375" style="20" hidden="1" customWidth="1" outlineLevel="1"/>
    <col min="5" max="5" width="15.7109375" style="20" customWidth="1" collapsed="1"/>
    <col min="6" max="8" width="15.7109375" style="20" customWidth="1"/>
    <col min="9" max="9" width="21.140625" style="20" customWidth="1" collapsed="1"/>
    <col min="10" max="11" width="21.140625" style="20" customWidth="1"/>
    <col min="12" max="12" width="24.8515625" style="20" bestFit="1" customWidth="1"/>
    <col min="13" max="13" width="22.00390625" style="20" customWidth="1"/>
    <col min="14" max="17" width="19.8515625" style="20" customWidth="1"/>
    <col min="18" max="18" width="13.421875" style="20" customWidth="1"/>
    <col min="19" max="19" width="12.7109375" style="20" bestFit="1" customWidth="1"/>
    <col min="20" max="21" width="9.140625" style="20" customWidth="1"/>
    <col min="22" max="22" width="12.140625" style="20" bestFit="1" customWidth="1"/>
    <col min="23" max="23" width="11.57421875" style="20" bestFit="1" customWidth="1"/>
    <col min="24" max="24" width="11.7109375" style="20" bestFit="1" customWidth="1"/>
    <col min="25" max="26" width="11.57421875" style="20" bestFit="1" customWidth="1"/>
    <col min="27" max="16384" width="9.140625" style="20" customWidth="1"/>
  </cols>
  <sheetData>
    <row r="1" s="114" customFormat="1" ht="20.25">
      <c r="A1" s="239" t="s">
        <v>65</v>
      </c>
    </row>
    <row r="2" spans="6:41" ht="16.5" thickBot="1">
      <c r="F2" s="113" t="s">
        <v>62</v>
      </c>
      <c r="I2" s="47"/>
      <c r="J2" s="25"/>
      <c r="K2" s="25"/>
      <c r="L2" s="24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</row>
    <row r="3" spans="1:39" ht="45.75" thickBot="1">
      <c r="A3" s="26" t="s">
        <v>10</v>
      </c>
      <c r="B3" s="211" t="s">
        <v>114</v>
      </c>
      <c r="C3" s="211" t="s">
        <v>113</v>
      </c>
      <c r="D3" s="211" t="s">
        <v>115</v>
      </c>
      <c r="E3" s="211" t="s">
        <v>121</v>
      </c>
      <c r="F3" s="211" t="s">
        <v>139</v>
      </c>
      <c r="G3" s="27" t="s">
        <v>140</v>
      </c>
      <c r="H3" s="27" t="s">
        <v>130</v>
      </c>
      <c r="I3" s="28"/>
      <c r="J3" s="28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39" ht="17.25" customHeight="1">
      <c r="A4" s="29" t="s">
        <v>21</v>
      </c>
      <c r="B4" s="54">
        <v>230.08182518160004</v>
      </c>
      <c r="C4" s="54">
        <v>210.05775076350002</v>
      </c>
      <c r="D4" s="54">
        <v>188.48082659280004</v>
      </c>
      <c r="E4" s="54">
        <v>182.25211830889998</v>
      </c>
      <c r="F4" s="240">
        <v>163.16</v>
      </c>
      <c r="G4" s="241">
        <v>-0.10481150225383776</v>
      </c>
      <c r="H4" s="242">
        <v>-0.29090444292491063</v>
      </c>
      <c r="I4" s="243"/>
      <c r="J4" s="243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</row>
    <row r="5" spans="1:39" ht="17.25" customHeight="1">
      <c r="A5" s="30" t="s">
        <v>5</v>
      </c>
      <c r="B5" s="52">
        <v>186.1931227874</v>
      </c>
      <c r="C5" s="52">
        <v>184.9322326358001</v>
      </c>
      <c r="D5" s="52">
        <v>172.77056193830003</v>
      </c>
      <c r="E5" s="52">
        <v>170.98147550390004</v>
      </c>
      <c r="F5" s="244">
        <v>163.9</v>
      </c>
      <c r="G5" s="241">
        <v>-0.04141662412860925</v>
      </c>
      <c r="H5" s="242">
        <v>-0.11973118262189976</v>
      </c>
      <c r="I5" s="243"/>
      <c r="J5" s="243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</row>
    <row r="6" spans="1:39" ht="17.25" customHeight="1">
      <c r="A6" s="30" t="s">
        <v>146</v>
      </c>
      <c r="B6" s="52">
        <v>9471.916826505607</v>
      </c>
      <c r="C6" s="52">
        <v>9664.1880271533</v>
      </c>
      <c r="D6" s="52">
        <v>9508.711149983797</v>
      </c>
      <c r="E6" s="52">
        <v>10432.9229250867</v>
      </c>
      <c r="F6" s="244">
        <v>10961.77</v>
      </c>
      <c r="G6" s="241">
        <v>0.050690212005846516</v>
      </c>
      <c r="H6" s="242">
        <v>0.15729162330958013</v>
      </c>
      <c r="I6" s="243"/>
      <c r="J6" s="243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</row>
    <row r="7" spans="1:39" ht="17.25" customHeight="1">
      <c r="A7" s="51" t="s">
        <v>147</v>
      </c>
      <c r="B7" s="53">
        <v>9888.191774474608</v>
      </c>
      <c r="C7" s="53">
        <v>10059.1780105526</v>
      </c>
      <c r="D7" s="53">
        <v>9869.962538514897</v>
      </c>
      <c r="E7" s="53">
        <v>10786.1565188995</v>
      </c>
      <c r="F7" s="245">
        <v>11288.83</v>
      </c>
      <c r="G7" s="246">
        <v>0.046602650371310096</v>
      </c>
      <c r="H7" s="247">
        <v>0.14164654746492453</v>
      </c>
      <c r="I7" s="33"/>
      <c r="J7" s="33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</row>
    <row r="8" spans="1:39" ht="17.25" customHeight="1">
      <c r="A8" s="30" t="s">
        <v>60</v>
      </c>
      <c r="B8" s="248">
        <v>116901.40705092395</v>
      </c>
      <c r="C8" s="248">
        <v>121099.63374938638</v>
      </c>
      <c r="D8" s="248">
        <v>127075.43076088115</v>
      </c>
      <c r="E8" s="248">
        <v>131436.81574370447</v>
      </c>
      <c r="F8" s="248">
        <v>145912.29</v>
      </c>
      <c r="G8" s="241">
        <v>0.11013256958782401</v>
      </c>
      <c r="H8" s="249">
        <v>0.248165387234719</v>
      </c>
      <c r="I8" s="33"/>
      <c r="J8" s="33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1:39" ht="17.25" customHeight="1" thickBot="1">
      <c r="A9" s="31" t="s">
        <v>61</v>
      </c>
      <c r="B9" s="32">
        <v>126789.59882539856</v>
      </c>
      <c r="C9" s="32">
        <v>131158.81175993898</v>
      </c>
      <c r="D9" s="32">
        <v>136945.39329939603</v>
      </c>
      <c r="E9" s="32">
        <v>142222.97226260396</v>
      </c>
      <c r="F9" s="250">
        <v>157201.12</v>
      </c>
      <c r="G9" s="251">
        <v>0.10531447556685891</v>
      </c>
      <c r="H9" s="252">
        <v>0.2398580913287771</v>
      </c>
      <c r="I9" s="33"/>
      <c r="J9" s="33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</row>
    <row r="10" spans="1:35" ht="16.5" customHeight="1">
      <c r="A10" s="55"/>
      <c r="B10" s="55"/>
      <c r="C10" s="55"/>
      <c r="D10" s="55"/>
      <c r="E10" s="55"/>
      <c r="F10" s="55"/>
      <c r="G10" s="55"/>
      <c r="H10" s="55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</row>
    <row r="11" spans="1:39" ht="20.25" customHeight="1" thickBot="1">
      <c r="A11" s="253" t="s">
        <v>63</v>
      </c>
      <c r="B11" s="254"/>
      <c r="C11" s="255"/>
      <c r="D11" s="256"/>
      <c r="E11" s="257"/>
      <c r="F11" s="257"/>
      <c r="G11" s="257"/>
      <c r="H11" s="257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</row>
    <row r="12" spans="1:38" ht="15.75" thickBot="1">
      <c r="A12" s="26" t="s">
        <v>10</v>
      </c>
      <c r="B12" s="211" t="s">
        <v>114</v>
      </c>
      <c r="C12" s="211" t="s">
        <v>113</v>
      </c>
      <c r="D12" s="211" t="s">
        <v>115</v>
      </c>
      <c r="E12" s="211" t="s">
        <v>121</v>
      </c>
      <c r="F12" s="211" t="s">
        <v>139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ht="18.75" customHeight="1">
      <c r="A13" s="29" t="s">
        <v>21</v>
      </c>
      <c r="B13" s="258">
        <v>0.023268341718000816</v>
      </c>
      <c r="C13" s="258">
        <v>0.020882198380736332</v>
      </c>
      <c r="D13" s="258">
        <v>0.01909640749468946</v>
      </c>
      <c r="E13" s="258">
        <v>0.01689685459223199</v>
      </c>
      <c r="F13" s="258">
        <v>0.014453195234777737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ht="18.75" customHeight="1">
      <c r="A14" s="30" t="s">
        <v>5</v>
      </c>
      <c r="B14" s="259">
        <v>0.018829845439288423</v>
      </c>
      <c r="C14" s="259">
        <v>0.0183844278768898</v>
      </c>
      <c r="D14" s="259">
        <v>0.017504682643334157</v>
      </c>
      <c r="E14" s="259">
        <v>0.01585193717561083</v>
      </c>
      <c r="F14" s="259">
        <v>0.014519011103309762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38" ht="18.75" customHeight="1">
      <c r="A15" s="30" t="s">
        <v>146</v>
      </c>
      <c r="B15" s="259">
        <v>0.9579018128427107</v>
      </c>
      <c r="C15" s="259">
        <v>0.9607333737423739</v>
      </c>
      <c r="D15" s="259">
        <v>0.9633989098619766</v>
      </c>
      <c r="E15" s="259">
        <v>0.9672512082321574</v>
      </c>
      <c r="F15" s="259">
        <v>0.9710277936619125</v>
      </c>
      <c r="G15" s="260"/>
      <c r="I15" s="19" t="s">
        <v>9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</row>
    <row r="16" spans="1:38" ht="18.75" customHeight="1" thickBot="1">
      <c r="A16" s="50" t="s">
        <v>147</v>
      </c>
      <c r="B16" s="261">
        <v>1</v>
      </c>
      <c r="C16" s="261">
        <v>1</v>
      </c>
      <c r="D16" s="261">
        <f>SUM(D13:D15)</f>
        <v>1.0000000000000002</v>
      </c>
      <c r="E16" s="261">
        <f>SUM(E13:E15)</f>
        <v>1.0000000000000002</v>
      </c>
      <c r="F16" s="261">
        <v>1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</row>
    <row r="17" spans="12:41" ht="12.75"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2:41" ht="12.75"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2:41" ht="12.75"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2:41" ht="12.75"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2:41" ht="12.75"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2:41" ht="12.75"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2:41" ht="12.75"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2:41" ht="12.75"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2:41" ht="12.75"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ht="12.75">
      <c r="A31" s="19"/>
      <c r="B31" s="19"/>
      <c r="C31" s="21"/>
      <c r="D31" s="21"/>
      <c r="E31" s="21"/>
      <c r="F31" s="21"/>
      <c r="G31" s="21"/>
      <c r="H31" s="19"/>
      <c r="I31" s="19"/>
      <c r="J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12.75">
      <c r="A32" s="19"/>
      <c r="B32" s="262"/>
      <c r="C32" s="262"/>
      <c r="D32" s="34"/>
      <c r="E32" s="34"/>
      <c r="F32" s="34"/>
      <c r="G32" s="34"/>
      <c r="H32" s="263"/>
      <c r="I32" s="263"/>
      <c r="J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ht="12.75">
      <c r="A33" s="19"/>
      <c r="B33" s="262"/>
      <c r="C33" s="262"/>
      <c r="D33" s="34"/>
      <c r="E33" s="34"/>
      <c r="F33" s="34"/>
      <c r="G33" s="34"/>
      <c r="H33" s="263"/>
      <c r="I33" s="263"/>
      <c r="J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12.75">
      <c r="A34" s="19"/>
      <c r="B34" s="262"/>
      <c r="C34" s="262"/>
      <c r="D34" s="34"/>
      <c r="E34" s="34"/>
      <c r="F34" s="34"/>
      <c r="G34" s="34"/>
      <c r="H34" s="263"/>
      <c r="I34" s="263"/>
      <c r="J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ht="12.75">
      <c r="A35" s="19"/>
      <c r="B35" s="262"/>
      <c r="C35" s="262"/>
      <c r="D35" s="34"/>
      <c r="E35" s="34"/>
      <c r="F35" s="34"/>
      <c r="G35" s="34"/>
      <c r="H35" s="263"/>
      <c r="I35" s="263"/>
      <c r="J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ht="12.75">
      <c r="A36" s="19"/>
      <c r="B36" s="262"/>
      <c r="C36" s="262"/>
      <c r="D36" s="34"/>
      <c r="E36" s="34"/>
      <c r="F36" s="34"/>
      <c r="G36" s="34"/>
      <c r="H36" s="263"/>
      <c r="I36" s="263"/>
      <c r="J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ht="12.75">
      <c r="A37" s="19"/>
      <c r="B37" s="19"/>
      <c r="C37" s="19"/>
      <c r="D37" s="19"/>
      <c r="E37" s="19"/>
      <c r="F37" s="19"/>
      <c r="G37" s="19"/>
      <c r="H37" s="263"/>
      <c r="I37" s="19"/>
      <c r="J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 ht="12.75">
      <c r="A39" s="19"/>
      <c r="B39" s="21"/>
      <c r="C39" s="21"/>
      <c r="D39" s="21"/>
      <c r="E39" s="21"/>
      <c r="F39" s="21"/>
      <c r="G39" s="21"/>
      <c r="H39" s="19"/>
      <c r="I39" s="19"/>
      <c r="J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10" ht="12.75">
      <c r="A40" s="19"/>
      <c r="B40" s="35"/>
      <c r="C40" s="35"/>
      <c r="D40" s="35"/>
      <c r="E40" s="35"/>
      <c r="F40" s="35"/>
      <c r="G40" s="35"/>
      <c r="H40" s="36"/>
      <c r="I40" s="36"/>
      <c r="J40" s="19"/>
    </row>
    <row r="41" spans="1:10" ht="12.75">
      <c r="A41" s="19"/>
      <c r="B41" s="35"/>
      <c r="C41" s="35"/>
      <c r="D41" s="35"/>
      <c r="E41" s="35"/>
      <c r="F41" s="35"/>
      <c r="G41" s="35"/>
      <c r="H41" s="36"/>
      <c r="I41" s="36"/>
      <c r="J41" s="19"/>
    </row>
    <row r="42" spans="1:10" ht="18.75" thickBot="1">
      <c r="A42" s="253" t="s">
        <v>73</v>
      </c>
      <c r="C42" s="35"/>
      <c r="D42" s="35"/>
      <c r="E42" s="35"/>
      <c r="F42" s="35"/>
      <c r="G42" s="35"/>
      <c r="H42" s="36"/>
      <c r="I42" s="36"/>
      <c r="J42" s="19"/>
    </row>
    <row r="43" spans="1:10" ht="15.75" thickBot="1">
      <c r="A43" s="26" t="s">
        <v>10</v>
      </c>
      <c r="B43" s="108">
        <v>41274</v>
      </c>
      <c r="C43" s="35"/>
      <c r="D43" s="35"/>
      <c r="E43" s="35"/>
      <c r="F43" s="35"/>
      <c r="G43" s="35"/>
      <c r="H43" s="36"/>
      <c r="I43" s="36"/>
      <c r="J43" s="19"/>
    </row>
    <row r="44" spans="1:10" ht="19.5" customHeight="1">
      <c r="A44" s="29" t="s">
        <v>60</v>
      </c>
      <c r="B44" s="264">
        <v>0.928188559431502</v>
      </c>
      <c r="C44" s="35"/>
      <c r="D44" s="35"/>
      <c r="E44" s="35"/>
      <c r="F44" s="35"/>
      <c r="G44" s="35"/>
      <c r="H44" s="36"/>
      <c r="I44" s="36"/>
      <c r="J44" s="19"/>
    </row>
    <row r="45" spans="1:10" ht="19.5" customHeight="1">
      <c r="A45" s="29" t="s">
        <v>21</v>
      </c>
      <c r="B45" s="264">
        <v>0.0010379047706271388</v>
      </c>
      <c r="C45" s="36"/>
      <c r="D45" s="36"/>
      <c r="E45" s="36"/>
      <c r="F45" s="36"/>
      <c r="G45" s="36"/>
      <c r="H45" s="19"/>
      <c r="I45" s="19"/>
      <c r="J45" s="19"/>
    </row>
    <row r="46" spans="1:32" ht="19.5" customHeight="1">
      <c r="A46" s="30" t="s">
        <v>5</v>
      </c>
      <c r="B46" s="264">
        <v>0.0010426311029586904</v>
      </c>
      <c r="C46" s="36"/>
      <c r="D46" s="19"/>
      <c r="E46" s="19"/>
      <c r="F46" s="19"/>
      <c r="G46" s="19"/>
      <c r="H46" s="19"/>
      <c r="I46" s="19"/>
      <c r="J46" s="19"/>
      <c r="K46" s="19"/>
      <c r="L46" s="37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1:32" ht="19.5" customHeight="1" thickBot="1">
      <c r="A47" s="49" t="s">
        <v>146</v>
      </c>
      <c r="B47" s="265">
        <v>0.06973090469491208</v>
      </c>
      <c r="C47" s="102"/>
      <c r="D47" s="37"/>
      <c r="E47" s="37"/>
      <c r="F47" s="37"/>
      <c r="G47" s="37"/>
      <c r="H47" s="37"/>
      <c r="I47" s="37"/>
      <c r="L47" s="37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3:32" ht="17.25" customHeight="1">
      <c r="C48" s="37"/>
      <c r="D48" s="37"/>
      <c r="E48" s="37"/>
      <c r="F48" s="37"/>
      <c r="G48" s="37"/>
      <c r="H48" s="37"/>
      <c r="I48" s="37"/>
      <c r="L48" s="37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3:32" ht="17.25" customHeight="1">
      <c r="C49" s="37"/>
      <c r="D49" s="37"/>
      <c r="E49" s="37"/>
      <c r="F49" s="37"/>
      <c r="G49" s="37"/>
      <c r="H49" s="37"/>
      <c r="I49" s="37"/>
      <c r="L49" s="37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3:32" ht="17.25" customHeight="1">
      <c r="C50" s="37"/>
      <c r="D50" s="37"/>
      <c r="E50" s="37"/>
      <c r="F50" s="37"/>
      <c r="G50" s="37"/>
      <c r="H50" s="37"/>
      <c r="I50" s="37"/>
      <c r="L50" s="37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3:32" ht="16.5" customHeight="1">
      <c r="C51" s="37"/>
      <c r="D51" s="37"/>
      <c r="E51" s="37"/>
      <c r="F51" s="37"/>
      <c r="G51" s="37"/>
      <c r="H51" s="37"/>
      <c r="I51" s="37"/>
      <c r="L51" s="37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3:32" ht="18.75" customHeight="1">
      <c r="C52" s="37"/>
      <c r="D52" s="37"/>
      <c r="E52" s="37"/>
      <c r="F52" s="37"/>
      <c r="G52" s="37"/>
      <c r="H52" s="37"/>
      <c r="I52" s="37"/>
      <c r="L52" s="37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3:32" ht="18.75" customHeight="1">
      <c r="C53" s="37"/>
      <c r="D53" s="37"/>
      <c r="E53" s="37"/>
      <c r="F53" s="37"/>
      <c r="G53" s="37"/>
      <c r="H53" s="37"/>
      <c r="I53" s="37"/>
      <c r="L53" s="37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</row>
    <row r="54" spans="3:32" ht="18.75" customHeight="1">
      <c r="C54" s="37"/>
      <c r="D54" s="37"/>
      <c r="E54" s="37"/>
      <c r="F54" s="37"/>
      <c r="G54" s="37"/>
      <c r="H54" s="37"/>
      <c r="I54" s="37"/>
      <c r="L54" s="37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1:32" s="114" customFormat="1" ht="18.75" customHeight="1">
      <c r="A55" s="266" t="s">
        <v>66</v>
      </c>
      <c r="C55" s="115"/>
      <c r="D55" s="115"/>
      <c r="E55" s="115"/>
      <c r="F55" s="115"/>
      <c r="G55" s="115"/>
      <c r="H55" s="115"/>
      <c r="I55" s="115"/>
      <c r="L55" s="115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</row>
    <row r="56" spans="6:36" ht="16.5" thickBot="1">
      <c r="F56" s="113" t="s">
        <v>62</v>
      </c>
      <c r="I56" s="24"/>
      <c r="J56" s="25"/>
      <c r="K56" s="25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</row>
    <row r="57" spans="1:36" ht="48.75" customHeight="1" thickBot="1">
      <c r="A57" s="26" t="s">
        <v>10</v>
      </c>
      <c r="B57" s="211" t="s">
        <v>114</v>
      </c>
      <c r="C57" s="211" t="s">
        <v>113</v>
      </c>
      <c r="D57" s="211" t="s">
        <v>115</v>
      </c>
      <c r="E57" s="211" t="s">
        <v>121</v>
      </c>
      <c r="F57" s="211" t="s">
        <v>139</v>
      </c>
      <c r="G57" s="27" t="s">
        <v>140</v>
      </c>
      <c r="H57" s="27" t="s">
        <v>130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</row>
    <row r="58" spans="1:36" ht="17.25" customHeight="1">
      <c r="A58" s="29" t="s">
        <v>21</v>
      </c>
      <c r="B58" s="54">
        <v>227.00851606160003</v>
      </c>
      <c r="C58" s="54">
        <v>206.40212973349998</v>
      </c>
      <c r="D58" s="54">
        <v>186.0311856027999</v>
      </c>
      <c r="E58" s="54">
        <v>179.72109636890002</v>
      </c>
      <c r="F58" s="54">
        <v>160.54184665440005</v>
      </c>
      <c r="G58" s="66">
        <v>-0.106716741117204</v>
      </c>
      <c r="H58" s="66">
        <v>-0.2927937266862882</v>
      </c>
      <c r="I58" s="277"/>
      <c r="J58" s="277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</row>
    <row r="59" spans="1:36" ht="17.25" customHeight="1">
      <c r="A59" s="30" t="s">
        <v>5</v>
      </c>
      <c r="B59" s="52">
        <v>181.8497268274</v>
      </c>
      <c r="C59" s="52">
        <v>179.27241661580004</v>
      </c>
      <c r="D59" s="52">
        <v>168.53286467829997</v>
      </c>
      <c r="E59" s="52">
        <v>164.8624169239</v>
      </c>
      <c r="F59" s="52">
        <v>155.9955171127</v>
      </c>
      <c r="G59" s="66">
        <v>-0.05378363350873919</v>
      </c>
      <c r="H59" s="66">
        <v>-0.14217348667913657</v>
      </c>
      <c r="I59" s="277"/>
      <c r="J59" s="277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</row>
    <row r="60" spans="1:36" ht="17.25" customHeight="1">
      <c r="A60" s="30" t="s">
        <v>146</v>
      </c>
      <c r="B60" s="52">
        <v>8625.298262615603</v>
      </c>
      <c r="C60" s="52">
        <v>8987.081156313297</v>
      </c>
      <c r="D60" s="52">
        <v>8884.580888593791</v>
      </c>
      <c r="E60" s="52">
        <v>9387.727782256692</v>
      </c>
      <c r="F60" s="52">
        <v>9445.6261653819</v>
      </c>
      <c r="G60" s="66">
        <v>0.006167454411560495</v>
      </c>
      <c r="H60" s="66">
        <v>0.0951071925618877</v>
      </c>
      <c r="I60" s="277"/>
      <c r="J60" s="277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</row>
    <row r="61" spans="1:36" ht="17.25" customHeight="1">
      <c r="A61" s="51" t="s">
        <v>147</v>
      </c>
      <c r="B61" s="53">
        <v>9034.156505504603</v>
      </c>
      <c r="C61" s="53">
        <v>9372.755702662598</v>
      </c>
      <c r="D61" s="53">
        <f>SUM(D58:D60)</f>
        <v>9239.144938874892</v>
      </c>
      <c r="E61" s="53">
        <f>SUM(E58:E60)</f>
        <v>9732.311295549493</v>
      </c>
      <c r="F61" s="53">
        <f>SUM(F58:F60)</f>
        <v>9762.163529149</v>
      </c>
      <c r="G61" s="67">
        <v>0.003067332383126584</v>
      </c>
      <c r="H61" s="67">
        <v>0.08058384014056155</v>
      </c>
      <c r="I61" s="277"/>
      <c r="J61" s="277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</row>
    <row r="62" spans="1:36" ht="17.25" customHeight="1">
      <c r="A62" s="30" t="s">
        <v>60</v>
      </c>
      <c r="B62" s="52">
        <v>103656.90971238408</v>
      </c>
      <c r="C62" s="52">
        <v>104928.5409880269</v>
      </c>
      <c r="D62" s="52">
        <v>111495.19080908105</v>
      </c>
      <c r="E62" s="52">
        <v>116971.43854188455</v>
      </c>
      <c r="F62" s="52">
        <v>129498.41577480528</v>
      </c>
      <c r="G62" s="267">
        <v>0.10709432481190813</v>
      </c>
      <c r="H62" s="268">
        <v>0.2492984416969733</v>
      </c>
      <c r="I62" s="277"/>
      <c r="J62" s="277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</row>
    <row r="63" spans="1:36" ht="17.25" customHeight="1" thickBot="1">
      <c r="A63" s="31" t="s">
        <v>61</v>
      </c>
      <c r="B63" s="32">
        <v>112691.06621788869</v>
      </c>
      <c r="C63" s="32">
        <v>114301.2966906895</v>
      </c>
      <c r="D63" s="32">
        <f>SUM(D61:D62)</f>
        <v>120734.33574795593</v>
      </c>
      <c r="E63" s="32">
        <f>SUM(E61:E62)</f>
        <v>126703.74983743404</v>
      </c>
      <c r="F63" s="32">
        <f>SUM(F61:F62)</f>
        <v>139260.5793039543</v>
      </c>
      <c r="G63" s="252">
        <v>0.09910385038036497</v>
      </c>
      <c r="H63" s="252">
        <v>0.23577302068198852</v>
      </c>
      <c r="I63" s="277"/>
      <c r="J63" s="277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</row>
    <row r="64" spans="1:35" ht="15">
      <c r="A64" s="55"/>
      <c r="B64" s="55"/>
      <c r="C64" s="55"/>
      <c r="D64" s="256"/>
      <c r="E64" s="55"/>
      <c r="F64" s="55"/>
      <c r="G64" s="156"/>
      <c r="H64" s="55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</row>
    <row r="65" spans="1:35" ht="18.75" thickBot="1">
      <c r="A65" s="253" t="s">
        <v>64</v>
      </c>
      <c r="C65" s="254"/>
      <c r="D65" s="257"/>
      <c r="E65" s="257"/>
      <c r="F65" s="257"/>
      <c r="G65" s="257"/>
      <c r="H65" s="257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17.25" customHeight="1" thickBot="1">
      <c r="A66" s="26" t="s">
        <v>10</v>
      </c>
      <c r="B66" s="211" t="s">
        <v>114</v>
      </c>
      <c r="C66" s="211" t="s">
        <v>113</v>
      </c>
      <c r="D66" s="211" t="s">
        <v>115</v>
      </c>
      <c r="E66" s="211" t="s">
        <v>121</v>
      </c>
      <c r="F66" s="211" t="s">
        <v>139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</row>
    <row r="67" spans="1:35" ht="17.25" customHeight="1">
      <c r="A67" s="29" t="s">
        <v>21</v>
      </c>
      <c r="B67" s="269">
        <v>0.025127804230896538</v>
      </c>
      <c r="C67" s="267">
        <v>0.02202149893599228</v>
      </c>
      <c r="D67" s="267">
        <v>0.020135108479579073</v>
      </c>
      <c r="E67" s="267">
        <v>0.018466435249670343</v>
      </c>
      <c r="F67" s="267">
        <v>0.016445314214931513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</row>
    <row r="68" spans="1:39" ht="17.25" customHeight="1">
      <c r="A68" s="30" t="s">
        <v>5</v>
      </c>
      <c r="B68" s="269">
        <v>0.020129131780769693</v>
      </c>
      <c r="C68" s="267">
        <v>0.019126969943841873</v>
      </c>
      <c r="D68" s="267">
        <v>0.01824117554095036</v>
      </c>
      <c r="E68" s="267">
        <v>0.016939698281053777</v>
      </c>
      <c r="F68" s="267">
        <v>0.015979604997079847</v>
      </c>
      <c r="L68" s="270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</row>
    <row r="69" spans="1:38" ht="17.25" customHeight="1">
      <c r="A69" s="30" t="s">
        <v>146</v>
      </c>
      <c r="B69" s="269">
        <v>0.9547430639883338</v>
      </c>
      <c r="C69" s="267">
        <v>0.9588515311201657</v>
      </c>
      <c r="D69" s="267">
        <v>0.9616237159794705</v>
      </c>
      <c r="E69" s="267">
        <v>0.9645938664692757</v>
      </c>
      <c r="F69" s="267">
        <v>0.9675750807879886</v>
      </c>
      <c r="J69" s="270"/>
      <c r="K69" s="270"/>
      <c r="L69" s="270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1:38" ht="17.25" customHeight="1" thickBot="1">
      <c r="A70" s="50" t="s">
        <v>147</v>
      </c>
      <c r="B70" s="271">
        <v>1</v>
      </c>
      <c r="C70" s="272">
        <v>1</v>
      </c>
      <c r="D70" s="261">
        <f>SUM(D67:D69)</f>
        <v>0.9999999999999999</v>
      </c>
      <c r="E70" s="261">
        <f>SUM(E67:E69)</f>
        <v>0.9999999999999998</v>
      </c>
      <c r="F70" s="261">
        <v>1</v>
      </c>
      <c r="J70" s="270"/>
      <c r="K70" s="270"/>
      <c r="L70" s="270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</row>
    <row r="71" spans="1:11" ht="15">
      <c r="A71" s="22"/>
      <c r="B71" s="22"/>
      <c r="C71" s="22"/>
      <c r="D71" s="22"/>
      <c r="E71" s="22"/>
      <c r="F71" s="22"/>
      <c r="G71" s="22"/>
      <c r="H71" s="22"/>
      <c r="I71" s="22"/>
      <c r="J71" s="38"/>
      <c r="K71" s="257"/>
    </row>
    <row r="97" spans="1:3" ht="18.75" thickBot="1">
      <c r="A97" s="253" t="s">
        <v>78</v>
      </c>
      <c r="C97" s="22"/>
    </row>
    <row r="98" spans="1:3" ht="15.75" thickBot="1">
      <c r="A98" s="26" t="s">
        <v>10</v>
      </c>
      <c r="B98" s="108">
        <v>41274</v>
      </c>
      <c r="C98" s="22"/>
    </row>
    <row r="99" spans="1:3" ht="18.75" customHeight="1">
      <c r="A99" s="273" t="s">
        <v>60</v>
      </c>
      <c r="B99" s="264">
        <v>0.9299000221172294</v>
      </c>
      <c r="C99" s="22"/>
    </row>
    <row r="100" spans="1:3" ht="18.75" customHeight="1">
      <c r="A100" s="29" t="s">
        <v>21</v>
      </c>
      <c r="B100" s="264">
        <v>0.00115281616274191</v>
      </c>
      <c r="C100" s="22"/>
    </row>
    <row r="101" spans="1:3" ht="18.75" customHeight="1">
      <c r="A101" s="30" t="s">
        <v>5</v>
      </c>
      <c r="B101" s="264">
        <v>0.001120169956870706</v>
      </c>
      <c r="C101" s="22"/>
    </row>
    <row r="102" spans="1:2" ht="18.75" customHeight="1" thickBot="1">
      <c r="A102" s="49" t="s">
        <v>146</v>
      </c>
      <c r="B102" s="265">
        <v>0.06782699176315786</v>
      </c>
    </row>
    <row r="105" ht="18" customHeight="1"/>
    <row r="106" ht="18" customHeight="1"/>
    <row r="107" ht="18" customHeight="1">
      <c r="C107" s="36"/>
    </row>
    <row r="108" ht="18" customHeight="1">
      <c r="C108" s="102"/>
    </row>
    <row r="109" spans="2:3" ht="12.75">
      <c r="B109" s="46"/>
      <c r="C109" s="46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J25"/>
  <sheetViews>
    <sheetView zoomScalePageLayoutView="0" workbookViewId="0" topLeftCell="A1">
      <selection activeCell="A25" sqref="A25:IV25"/>
    </sheetView>
  </sheetViews>
  <sheetFormatPr defaultColWidth="9.140625" defaultRowHeight="12.75" outlineLevelRow="1"/>
  <cols>
    <col min="1" max="1" width="19.00390625" style="112" customWidth="1"/>
    <col min="2" max="3" width="33.140625" style="112" customWidth="1"/>
    <col min="4" max="5" width="11.421875" style="112" customWidth="1"/>
    <col min="6" max="16" width="11.421875" style="109" customWidth="1"/>
    <col min="17" max="21" width="10.57421875" style="109" customWidth="1"/>
    <col min="22" max="16384" width="9.140625" style="109" customWidth="1"/>
  </cols>
  <sheetData>
    <row r="1" spans="1:6" ht="15.75" thickBot="1">
      <c r="A1" s="293" t="s">
        <v>97</v>
      </c>
      <c r="B1" s="293"/>
      <c r="C1" s="293"/>
      <c r="D1" s="38"/>
      <c r="E1" s="38"/>
      <c r="F1" s="38"/>
    </row>
    <row r="2" spans="1:5" ht="30.75" customHeight="1" outlineLevel="1" thickBot="1">
      <c r="A2" s="43" t="s">
        <v>75</v>
      </c>
      <c r="B2" s="43" t="s">
        <v>76</v>
      </c>
      <c r="C2" s="110" t="s">
        <v>0</v>
      </c>
      <c r="D2" s="109"/>
      <c r="E2" s="109"/>
    </row>
    <row r="3" spans="1:5" ht="15" customHeight="1" outlineLevel="1">
      <c r="A3" s="182" t="s">
        <v>89</v>
      </c>
      <c r="B3" s="176">
        <v>-6137.972258754207</v>
      </c>
      <c r="C3" s="212">
        <v>38</v>
      </c>
      <c r="D3" s="111"/>
      <c r="E3" s="109"/>
    </row>
    <row r="4" spans="1:5" ht="15" customHeight="1" outlineLevel="1">
      <c r="A4" s="181" t="s">
        <v>90</v>
      </c>
      <c r="B4" s="176">
        <v>-7987.137722453444</v>
      </c>
      <c r="C4" s="212">
        <v>38</v>
      </c>
      <c r="D4" s="109"/>
      <c r="E4" s="109"/>
    </row>
    <row r="5" spans="1:5" ht="15" customHeight="1" outlineLevel="1">
      <c r="A5" s="181" t="s">
        <v>91</v>
      </c>
      <c r="B5" s="176">
        <v>-7951.993560330634</v>
      </c>
      <c r="C5" s="212">
        <v>38</v>
      </c>
      <c r="D5" s="109"/>
      <c r="E5" s="109"/>
    </row>
    <row r="6" spans="1:5" ht="15" customHeight="1" outlineLevel="1">
      <c r="A6" s="181" t="s">
        <v>92</v>
      </c>
      <c r="B6" s="176">
        <v>-10031.732048831693</v>
      </c>
      <c r="C6" s="212">
        <v>38</v>
      </c>
      <c r="D6" s="109"/>
      <c r="E6" s="109"/>
    </row>
    <row r="7" spans="1:5" ht="15" customHeight="1" outlineLevel="1">
      <c r="A7" s="181" t="s">
        <v>103</v>
      </c>
      <c r="B7" s="176">
        <v>-4747.913066731114</v>
      </c>
      <c r="C7" s="212">
        <v>36</v>
      </c>
      <c r="D7" s="109"/>
      <c r="E7" s="109"/>
    </row>
    <row r="8" spans="1:5" ht="15" customHeight="1" outlineLevel="1">
      <c r="A8" s="181" t="s">
        <v>104</v>
      </c>
      <c r="B8" s="176">
        <v>-3322.5449189717856</v>
      </c>
      <c r="C8" s="212">
        <v>38</v>
      </c>
      <c r="D8" s="109"/>
      <c r="E8" s="109"/>
    </row>
    <row r="9" spans="1:5" ht="15" customHeight="1" outlineLevel="1">
      <c r="A9" s="181" t="s">
        <v>105</v>
      </c>
      <c r="B9" s="176">
        <v>-2579.378650379484</v>
      </c>
      <c r="C9" s="212">
        <v>40</v>
      </c>
      <c r="D9" s="109"/>
      <c r="E9" s="109"/>
    </row>
    <row r="10" spans="1:5" ht="15" customHeight="1" outlineLevel="1">
      <c r="A10" s="183" t="s">
        <v>122</v>
      </c>
      <c r="B10" s="176">
        <v>-2690.068376744614</v>
      </c>
      <c r="C10" s="212">
        <v>40</v>
      </c>
      <c r="D10" s="109"/>
      <c r="E10" s="109"/>
    </row>
    <row r="11" spans="1:5" ht="15" customHeight="1" outlineLevel="1">
      <c r="A11" s="183" t="s">
        <v>123</v>
      </c>
      <c r="B11" s="176">
        <v>-3024.8045535894216</v>
      </c>
      <c r="C11" s="212">
        <v>40</v>
      </c>
      <c r="D11" s="109"/>
      <c r="E11" s="109"/>
    </row>
    <row r="12" spans="1:5" ht="15" customHeight="1" outlineLevel="1">
      <c r="A12" s="181" t="s">
        <v>124</v>
      </c>
      <c r="B12" s="176">
        <v>-1872.896071919401</v>
      </c>
      <c r="C12" s="212">
        <v>40</v>
      </c>
      <c r="D12" s="109"/>
      <c r="E12" s="109"/>
    </row>
    <row r="13" spans="1:3" ht="15" customHeight="1" outlineLevel="1">
      <c r="A13" s="236" t="s">
        <v>133</v>
      </c>
      <c r="B13" s="176">
        <v>-3333.345158821436</v>
      </c>
      <c r="C13" s="212">
        <v>40</v>
      </c>
    </row>
    <row r="14" spans="1:3" ht="15" customHeight="1" outlineLevel="1">
      <c r="A14" s="236" t="s">
        <v>134</v>
      </c>
      <c r="B14" s="176">
        <v>-3962.737866660349</v>
      </c>
      <c r="C14" s="212">
        <v>40</v>
      </c>
    </row>
    <row r="15" spans="1:5" ht="15" customHeight="1" outlineLevel="1" thickBot="1">
      <c r="A15" s="237" t="s">
        <v>135</v>
      </c>
      <c r="B15" s="177">
        <v>-2531.9300000000003</v>
      </c>
      <c r="C15" s="213">
        <v>40</v>
      </c>
      <c r="D15" s="109"/>
      <c r="E15" s="109"/>
    </row>
    <row r="16" spans="1:10" ht="6" customHeight="1">
      <c r="A16" s="135"/>
      <c r="B16" s="136"/>
      <c r="C16" s="137"/>
      <c r="D16" s="135"/>
      <c r="E16" s="135"/>
      <c r="F16" s="138"/>
      <c r="H16" s="136"/>
      <c r="I16" s="137"/>
      <c r="J16" s="138"/>
    </row>
    <row r="17" spans="1:6" ht="15.75" thickBot="1">
      <c r="A17" s="184" t="s">
        <v>137</v>
      </c>
      <c r="B17" s="184"/>
      <c r="C17" s="38"/>
      <c r="D17" s="38"/>
      <c r="E17" s="38"/>
      <c r="F17" s="38"/>
    </row>
    <row r="18" spans="1:2" ht="15" customHeight="1">
      <c r="A18" s="173" t="s">
        <v>93</v>
      </c>
      <c r="B18" s="178">
        <v>-37009.55451063281</v>
      </c>
    </row>
    <row r="19" spans="1:2" ht="15" customHeight="1">
      <c r="A19" s="172" t="s">
        <v>94</v>
      </c>
      <c r="B19" s="179">
        <v>-25970.863331615772</v>
      </c>
    </row>
    <row r="20" spans="1:2" ht="15" customHeight="1">
      <c r="A20" s="172" t="s">
        <v>102</v>
      </c>
      <c r="B20" s="179">
        <v>-10649.8366360824</v>
      </c>
    </row>
    <row r="21" spans="1:2" ht="15" customHeight="1">
      <c r="A21" s="172" t="s">
        <v>125</v>
      </c>
      <c r="B21" s="179">
        <v>-7587.769002253436</v>
      </c>
    </row>
    <row r="22" spans="1:2" ht="15" customHeight="1" thickBot="1">
      <c r="A22" s="174" t="s">
        <v>136</v>
      </c>
      <c r="B22" s="180">
        <v>-9828.013025481785</v>
      </c>
    </row>
    <row r="23" spans="1:5" ht="12.75">
      <c r="A23" s="175" t="s">
        <v>95</v>
      </c>
      <c r="B23" s="187">
        <f>SUM(B19:B22)</f>
        <v>-54036.481995433394</v>
      </c>
      <c r="E23" s="109"/>
    </row>
    <row r="24" ht="12.75">
      <c r="E24" s="109"/>
    </row>
    <row r="25" ht="12.75">
      <c r="E25" s="109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2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2.28125" style="1" customWidth="1"/>
    <col min="2" max="5" width="18.57421875" style="1" customWidth="1"/>
    <col min="6" max="6" width="15.57421875" style="1" customWidth="1"/>
    <col min="7" max="7" width="15.140625" style="1" customWidth="1"/>
    <col min="8" max="8" width="13.421875" style="1" customWidth="1"/>
    <col min="9" max="9" width="14.00390625" style="1" customWidth="1"/>
    <col min="10" max="10" width="12.140625" style="1" customWidth="1"/>
    <col min="11" max="11" width="12.8515625" style="1" customWidth="1"/>
    <col min="12" max="14" width="10.140625" style="1" bestFit="1" customWidth="1"/>
    <col min="15" max="15" width="10.00390625" style="1" customWidth="1"/>
    <col min="16" max="16" width="10.140625" style="1" bestFit="1" customWidth="1"/>
    <col min="17" max="17" width="12.8515625" style="1" bestFit="1" customWidth="1"/>
    <col min="18" max="16384" width="9.140625" style="1" customWidth="1"/>
  </cols>
  <sheetData>
    <row r="1" spans="1:5" ht="15.75" thickBot="1">
      <c r="A1" s="294" t="s">
        <v>138</v>
      </c>
      <c r="B1" s="294"/>
      <c r="C1" s="294"/>
      <c r="D1" s="294"/>
      <c r="E1" s="294"/>
    </row>
    <row r="2" spans="1:5" ht="15" customHeight="1">
      <c r="A2" s="295" t="s">
        <v>10</v>
      </c>
      <c r="B2" s="297" t="s">
        <v>7</v>
      </c>
      <c r="C2" s="298"/>
      <c r="D2" s="297" t="s">
        <v>8</v>
      </c>
      <c r="E2" s="299"/>
    </row>
    <row r="3" spans="1:5" ht="15" customHeight="1" thickBot="1">
      <c r="A3" s="296"/>
      <c r="B3" s="12" t="s">
        <v>50</v>
      </c>
      <c r="C3" s="12" t="s">
        <v>51</v>
      </c>
      <c r="D3" s="12" t="s">
        <v>50</v>
      </c>
      <c r="E3" s="13" t="s">
        <v>51</v>
      </c>
    </row>
    <row r="4" spans="1:5" ht="16.5" customHeight="1">
      <c r="A4" s="14" t="s">
        <v>21</v>
      </c>
      <c r="B4" s="192">
        <v>0.4247644311360092</v>
      </c>
      <c r="C4" s="192">
        <v>0.11018216447785865</v>
      </c>
      <c r="D4" s="192">
        <v>0.46355870741887406</v>
      </c>
      <c r="E4" s="193">
        <v>0.001494696967258133</v>
      </c>
    </row>
    <row r="5" spans="1:5" ht="16.5" customHeight="1">
      <c r="A5" s="3" t="s">
        <v>5</v>
      </c>
      <c r="B5" s="194">
        <v>0.545098229515598</v>
      </c>
      <c r="C5" s="194">
        <v>0.008488260868532344</v>
      </c>
      <c r="D5" s="194">
        <v>0.44566693897920934</v>
      </c>
      <c r="E5" s="195">
        <v>0.0007465706366603</v>
      </c>
    </row>
    <row r="6" spans="1:5" ht="16.5" customHeight="1">
      <c r="A6" s="3" t="s">
        <v>96</v>
      </c>
      <c r="B6" s="194">
        <v>0.6987267520768428</v>
      </c>
      <c r="C6" s="194">
        <v>0.0688838569697621</v>
      </c>
      <c r="D6" s="194">
        <v>0.2310085110592148</v>
      </c>
      <c r="E6" s="195">
        <v>0.0013808798941803702</v>
      </c>
    </row>
    <row r="7" spans="1:5" ht="16.5" customHeight="1">
      <c r="A7" s="145" t="s">
        <v>3</v>
      </c>
      <c r="B7" s="146">
        <v>0.6917664384855728</v>
      </c>
      <c r="C7" s="146">
        <v>0.06859792577465819</v>
      </c>
      <c r="D7" s="146">
        <v>0.23826302006991698</v>
      </c>
      <c r="E7" s="147">
        <v>0.0013726156698520857</v>
      </c>
    </row>
    <row r="8" spans="1:5" ht="16.5" customHeight="1">
      <c r="A8" s="144" t="s">
        <v>60</v>
      </c>
      <c r="B8" s="196">
        <v>0.8082835878778644</v>
      </c>
      <c r="C8" s="196">
        <v>0.1678967116143003</v>
      </c>
      <c r="D8" s="196">
        <v>0.02349164619179139</v>
      </c>
      <c r="E8" s="197">
        <v>0.0003280543160439975</v>
      </c>
    </row>
    <row r="9" spans="1:5" ht="16.5" customHeight="1" thickBot="1">
      <c r="A9" s="15" t="s">
        <v>61</v>
      </c>
      <c r="B9" s="60">
        <v>0.8001157374379597</v>
      </c>
      <c r="C9" s="60">
        <v>0.1609358682034164</v>
      </c>
      <c r="D9" s="60">
        <v>0.03854711630720948</v>
      </c>
      <c r="E9" s="94">
        <v>0.00040127805141434726</v>
      </c>
    </row>
    <row r="10" spans="2:10" s="58" customFormat="1" ht="6" customHeight="1">
      <c r="B10" s="59"/>
      <c r="C10" s="59"/>
      <c r="D10" s="59"/>
      <c r="E10" s="59"/>
      <c r="G10" s="48"/>
      <c r="H10" s="48"/>
      <c r="I10" s="48"/>
      <c r="J10" s="48"/>
    </row>
    <row r="11" spans="1:5" ht="15.75" thickBot="1">
      <c r="A11" s="294" t="s">
        <v>126</v>
      </c>
      <c r="B11" s="294"/>
      <c r="C11" s="294"/>
      <c r="D11" s="294"/>
      <c r="E11" s="294"/>
    </row>
    <row r="12" spans="1:5" ht="15" customHeight="1">
      <c r="A12" s="295" t="s">
        <v>10</v>
      </c>
      <c r="B12" s="297" t="s">
        <v>7</v>
      </c>
      <c r="C12" s="298"/>
      <c r="D12" s="297" t="s">
        <v>8</v>
      </c>
      <c r="E12" s="299"/>
    </row>
    <row r="13" spans="1:5" ht="15" customHeight="1" thickBot="1">
      <c r="A13" s="296"/>
      <c r="B13" s="12" t="s">
        <v>50</v>
      </c>
      <c r="C13" s="12" t="s">
        <v>51</v>
      </c>
      <c r="D13" s="12" t="s">
        <v>50</v>
      </c>
      <c r="E13" s="13" t="s">
        <v>51</v>
      </c>
    </row>
    <row r="14" spans="1:5" ht="16.5" customHeight="1">
      <c r="A14" s="14" t="s">
        <v>21</v>
      </c>
      <c r="B14" s="192">
        <v>0.3816334095887021</v>
      </c>
      <c r="C14" s="192">
        <v>0.14692445770264687</v>
      </c>
      <c r="D14" s="192">
        <v>0.46931556020328696</v>
      </c>
      <c r="E14" s="193">
        <v>0.0021265725053641903</v>
      </c>
    </row>
    <row r="15" spans="1:5" ht="16.5" customHeight="1">
      <c r="A15" s="3" t="s">
        <v>5</v>
      </c>
      <c r="B15" s="194">
        <v>0.541883774556095</v>
      </c>
      <c r="C15" s="194">
        <v>0.018794794000718578</v>
      </c>
      <c r="D15" s="194">
        <v>0.4386046911806378</v>
      </c>
      <c r="E15" s="195">
        <v>0.000716740262548596</v>
      </c>
    </row>
    <row r="16" spans="1:5" ht="16.5" customHeight="1">
      <c r="A16" s="3" t="s">
        <v>96</v>
      </c>
      <c r="B16" s="194">
        <v>0.6840428868520112</v>
      </c>
      <c r="C16" s="194">
        <v>0.09260631472445789</v>
      </c>
      <c r="D16" s="194">
        <v>0.22172294048834373</v>
      </c>
      <c r="E16" s="195">
        <v>0.0016278579351871082</v>
      </c>
    </row>
    <row r="17" spans="1:5" ht="16.5" customHeight="1">
      <c r="A17" s="145" t="s">
        <v>3</v>
      </c>
      <c r="B17" s="146">
        <v>0.6760503308802875</v>
      </c>
      <c r="C17" s="146">
        <v>0.09235903311491427</v>
      </c>
      <c r="D17" s="146">
        <v>0.229969002637769</v>
      </c>
      <c r="E17" s="147">
        <v>0.001621633367029284</v>
      </c>
    </row>
    <row r="18" spans="1:5" ht="16.5" customHeight="1">
      <c r="A18" s="144" t="s">
        <v>60</v>
      </c>
      <c r="B18" s="196">
        <v>0.8255049502576041</v>
      </c>
      <c r="C18" s="196">
        <v>0.15796304844382408</v>
      </c>
      <c r="D18" s="196">
        <v>0.016137114545789765</v>
      </c>
      <c r="E18" s="197">
        <v>0.00039488675278191693</v>
      </c>
    </row>
    <row r="19" spans="1:5" ht="16.5" customHeight="1" thickBot="1">
      <c r="A19" s="15" t="s">
        <v>61</v>
      </c>
      <c r="B19" s="60">
        <v>0.8140251071879638</v>
      </c>
      <c r="C19" s="60">
        <v>0.15292390141811188</v>
      </c>
      <c r="D19" s="60">
        <v>0.03256187631500245</v>
      </c>
      <c r="E19" s="94">
        <v>0.0004891150789216283</v>
      </c>
    </row>
    <row r="20" spans="2:10" s="58" customFormat="1" ht="12.75">
      <c r="B20" s="59"/>
      <c r="C20" s="59"/>
      <c r="D20" s="59"/>
      <c r="E20" s="59"/>
      <c r="G20" s="48"/>
      <c r="H20" s="48"/>
      <c r="I20" s="48"/>
      <c r="J20" s="48"/>
    </row>
  </sheetData>
  <sheetProtection/>
  <mergeCells count="8">
    <mergeCell ref="A1:E1"/>
    <mergeCell ref="A11:E11"/>
    <mergeCell ref="A12:A13"/>
    <mergeCell ref="B12:C12"/>
    <mergeCell ref="D12:E12"/>
    <mergeCell ref="B2:C2"/>
    <mergeCell ref="D2:E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P82"/>
  <sheetViews>
    <sheetView zoomScale="75" zoomScaleNormal="75" zoomScalePageLayoutView="0" workbookViewId="0" topLeftCell="A1">
      <selection activeCell="I38" sqref="I38:I39"/>
    </sheetView>
  </sheetViews>
  <sheetFormatPr defaultColWidth="9.140625" defaultRowHeight="12.75" outlineLevelRow="1"/>
  <cols>
    <col min="1" max="1" width="4.140625" style="1" customWidth="1"/>
    <col min="2" max="2" width="42.7109375" style="1" customWidth="1"/>
    <col min="3" max="3" width="11.00390625" style="1" customWidth="1"/>
    <col min="4" max="4" width="2.28125" style="1" customWidth="1"/>
    <col min="5" max="5" width="42.421875" style="1" customWidth="1"/>
    <col min="6" max="6" width="10.00390625" style="1" bestFit="1" customWidth="1"/>
    <col min="7" max="7" width="2.7109375" style="1" customWidth="1"/>
    <col min="8" max="8" width="42.7109375" style="1" customWidth="1"/>
    <col min="9" max="9" width="10.00390625" style="1" bestFit="1" customWidth="1"/>
    <col min="10" max="10" width="2.00390625" style="1" customWidth="1"/>
    <col min="11" max="11" width="42.57421875" style="1" customWidth="1"/>
    <col min="12" max="12" width="10.00390625" style="1" bestFit="1" customWidth="1"/>
    <col min="13" max="13" width="2.28125" style="1" customWidth="1"/>
    <col min="14" max="14" width="9.00390625" style="1" customWidth="1"/>
    <col min="15" max="15" width="10.57421875" style="1" bestFit="1" customWidth="1"/>
    <col min="16" max="16384" width="9.140625" style="1" customWidth="1"/>
  </cols>
  <sheetData>
    <row r="1" spans="1:13" ht="16.5" thickBot="1">
      <c r="A1" s="18"/>
      <c r="B1" s="300" t="s">
        <v>1</v>
      </c>
      <c r="C1" s="300"/>
      <c r="D1" s="82"/>
      <c r="E1" s="300" t="s">
        <v>2</v>
      </c>
      <c r="F1" s="300"/>
      <c r="G1" s="82"/>
      <c r="H1" s="300" t="s">
        <v>116</v>
      </c>
      <c r="I1" s="300"/>
      <c r="J1" s="83"/>
      <c r="K1" s="300" t="s">
        <v>117</v>
      </c>
      <c r="L1" s="300"/>
      <c r="M1" s="82"/>
    </row>
    <row r="2" spans="1:13" ht="15">
      <c r="A2" s="18"/>
      <c r="B2" s="84" t="s">
        <v>22</v>
      </c>
      <c r="C2" s="85">
        <v>0.1267129222412324</v>
      </c>
      <c r="D2" s="82"/>
      <c r="E2" s="84" t="s">
        <v>22</v>
      </c>
      <c r="F2" s="85">
        <v>0.0976862352041344</v>
      </c>
      <c r="G2" s="82"/>
      <c r="H2" s="84" t="s">
        <v>22</v>
      </c>
      <c r="I2" s="85">
        <v>0.34221084164026316</v>
      </c>
      <c r="J2" s="85"/>
      <c r="K2" s="84" t="s">
        <v>22</v>
      </c>
      <c r="L2" s="85">
        <v>0.3355450471250006</v>
      </c>
      <c r="M2" s="82"/>
    </row>
    <row r="3" spans="1:13" ht="15">
      <c r="A3" s="18"/>
      <c r="B3" s="84" t="s">
        <v>26</v>
      </c>
      <c r="C3" s="104">
        <v>0.3053294441725647</v>
      </c>
      <c r="D3" s="82"/>
      <c r="E3" s="84" t="s">
        <v>26</v>
      </c>
      <c r="F3" s="85">
        <v>0.14803758661162217</v>
      </c>
      <c r="G3" s="82"/>
      <c r="H3" s="84" t="s">
        <v>23</v>
      </c>
      <c r="I3" s="85">
        <v>0.0019924410139100634</v>
      </c>
      <c r="J3" s="85"/>
      <c r="K3" s="84" t="s">
        <v>23</v>
      </c>
      <c r="L3" s="85">
        <v>0.001934707758767396</v>
      </c>
      <c r="M3" s="82"/>
    </row>
    <row r="4" spans="1:13" ht="15">
      <c r="A4" s="18"/>
      <c r="B4" s="84" t="s">
        <v>70</v>
      </c>
      <c r="C4" s="85">
        <v>0.010553974789690447</v>
      </c>
      <c r="D4" s="82"/>
      <c r="E4" s="84" t="s">
        <v>70</v>
      </c>
      <c r="F4" s="85">
        <v>0.005994479104087422</v>
      </c>
      <c r="G4" s="82"/>
      <c r="H4" s="84" t="s">
        <v>26</v>
      </c>
      <c r="I4" s="85">
        <v>0.06344729975753817</v>
      </c>
      <c r="J4" s="85"/>
      <c r="K4" s="84" t="s">
        <v>26</v>
      </c>
      <c r="L4" s="85">
        <v>0.06817207878236911</v>
      </c>
      <c r="M4" s="82"/>
    </row>
    <row r="5" spans="1:13" ht="15">
      <c r="A5" s="18"/>
      <c r="B5" s="84" t="s">
        <v>24</v>
      </c>
      <c r="C5" s="104">
        <v>0.1822707279784279</v>
      </c>
      <c r="D5" s="82"/>
      <c r="E5" s="84" t="s">
        <v>24</v>
      </c>
      <c r="F5" s="85">
        <v>0.03150116443073318</v>
      </c>
      <c r="G5" s="82"/>
      <c r="H5" s="84" t="s">
        <v>70</v>
      </c>
      <c r="I5" s="85">
        <v>0.010719699486206227</v>
      </c>
      <c r="J5" s="85"/>
      <c r="K5" s="84" t="s">
        <v>70</v>
      </c>
      <c r="L5" s="85">
        <v>0.01064868906096458</v>
      </c>
      <c r="M5" s="82"/>
    </row>
    <row r="6" spans="1:13" ht="15">
      <c r="A6" s="18"/>
      <c r="B6" s="84" t="s">
        <v>12</v>
      </c>
      <c r="C6" s="104">
        <v>0.05032217681268897</v>
      </c>
      <c r="D6" s="82"/>
      <c r="E6" s="84" t="s">
        <v>12</v>
      </c>
      <c r="F6" s="85">
        <v>0.0011986786128016234</v>
      </c>
      <c r="G6" s="82"/>
      <c r="H6" s="84" t="s">
        <v>24</v>
      </c>
      <c r="I6" s="85">
        <v>0.01604951481550701</v>
      </c>
      <c r="J6" s="85"/>
      <c r="K6" s="84" t="s">
        <v>24</v>
      </c>
      <c r="L6" s="85">
        <v>0.01867664202489398</v>
      </c>
      <c r="M6" s="82"/>
    </row>
    <row r="7" spans="1:13" ht="15">
      <c r="A7" s="18"/>
      <c r="B7" s="84" t="s">
        <v>25</v>
      </c>
      <c r="C7" s="85">
        <v>0.2174645968862001</v>
      </c>
      <c r="D7" s="82"/>
      <c r="E7" s="84" t="s">
        <v>25</v>
      </c>
      <c r="F7" s="85">
        <v>0.6110189058919727</v>
      </c>
      <c r="G7" s="82"/>
      <c r="H7" s="84" t="s">
        <v>12</v>
      </c>
      <c r="I7" s="100">
        <v>2.785454861584991E-05</v>
      </c>
      <c r="J7" s="85"/>
      <c r="K7" s="84" t="s">
        <v>12</v>
      </c>
      <c r="L7" s="85">
        <v>0.0007718684881972579</v>
      </c>
      <c r="M7" s="82"/>
    </row>
    <row r="8" spans="1:13" ht="15">
      <c r="A8" s="18"/>
      <c r="B8" s="84" t="s">
        <v>13</v>
      </c>
      <c r="C8" s="104">
        <v>0.10734615711919544</v>
      </c>
      <c r="D8" s="82"/>
      <c r="E8" s="84" t="s">
        <v>13</v>
      </c>
      <c r="F8" s="85">
        <v>0.09786426445332704</v>
      </c>
      <c r="G8" s="82"/>
      <c r="H8" s="84" t="s">
        <v>25</v>
      </c>
      <c r="I8" s="85">
        <v>0.4307643381825227</v>
      </c>
      <c r="J8" s="85"/>
      <c r="K8" s="84" t="s">
        <v>25</v>
      </c>
      <c r="L8" s="85">
        <v>0.43029853016878966</v>
      </c>
      <c r="M8" s="82"/>
    </row>
    <row r="9" spans="1:13" ht="15">
      <c r="A9" s="10"/>
      <c r="B9" s="84"/>
      <c r="C9" s="85"/>
      <c r="D9" s="86"/>
      <c r="E9" s="82" t="s">
        <v>72</v>
      </c>
      <c r="F9" s="85">
        <v>0.006698685691321419</v>
      </c>
      <c r="G9" s="82"/>
      <c r="H9" s="84" t="s">
        <v>13</v>
      </c>
      <c r="I9" s="85">
        <v>0.06354612537229055</v>
      </c>
      <c r="J9" s="85"/>
      <c r="K9" s="84" t="s">
        <v>13</v>
      </c>
      <c r="L9" s="85">
        <v>0.06467759493312601</v>
      </c>
      <c r="M9" s="82"/>
    </row>
    <row r="10" spans="1:13" ht="15">
      <c r="A10" s="10"/>
      <c r="D10" s="84"/>
      <c r="G10" s="82"/>
      <c r="H10" s="185" t="s">
        <v>57</v>
      </c>
      <c r="I10" s="85">
        <v>0.07116921467650747</v>
      </c>
      <c r="J10" s="85"/>
      <c r="K10" s="185" t="s">
        <v>57</v>
      </c>
      <c r="L10" s="85">
        <v>0.06920427686222311</v>
      </c>
      <c r="M10" s="82"/>
    </row>
    <row r="11" spans="1:13" ht="15">
      <c r="A11" s="2"/>
      <c r="B11" s="84"/>
      <c r="C11" s="84"/>
      <c r="D11" s="84"/>
      <c r="G11" s="85"/>
      <c r="H11" s="185" t="s">
        <v>72</v>
      </c>
      <c r="I11" s="85">
        <v>7.26705066389291E-05</v>
      </c>
      <c r="J11" s="82"/>
      <c r="K11" s="185" t="s">
        <v>72</v>
      </c>
      <c r="L11" s="85">
        <v>7.056479566839515E-05</v>
      </c>
      <c r="M11" s="82"/>
    </row>
    <row r="12" spans="1:13" ht="15">
      <c r="A12" s="2"/>
      <c r="B12" s="84"/>
      <c r="C12" s="84"/>
      <c r="D12" s="84"/>
      <c r="G12" s="85"/>
      <c r="H12" s="185"/>
      <c r="I12" s="85"/>
      <c r="J12" s="82"/>
      <c r="K12" s="185"/>
      <c r="L12" s="85"/>
      <c r="M12" s="82"/>
    </row>
    <row r="13" spans="1:13" ht="15">
      <c r="A13" s="2"/>
      <c r="B13" s="84"/>
      <c r="C13" s="84"/>
      <c r="D13" s="84"/>
      <c r="G13" s="85"/>
      <c r="M13" s="82"/>
    </row>
    <row r="14" spans="1:16" ht="15">
      <c r="A14" s="2"/>
      <c r="B14" s="87" t="s">
        <v>69</v>
      </c>
      <c r="C14" s="88">
        <f>SUM(C5:C8)</f>
        <v>0.5574036587965124</v>
      </c>
      <c r="D14" s="40"/>
      <c r="E14" s="87" t="s">
        <v>69</v>
      </c>
      <c r="F14" s="88">
        <f>SUM(F5:F9)</f>
        <v>0.748281699080156</v>
      </c>
      <c r="G14" s="41"/>
      <c r="H14" s="87" t="s">
        <v>69</v>
      </c>
      <c r="I14" s="88">
        <f>SUM(I6:I11)</f>
        <v>0.5816297181020825</v>
      </c>
      <c r="J14" s="82"/>
      <c r="K14" s="87" t="s">
        <v>69</v>
      </c>
      <c r="L14" s="88">
        <f>SUM(L6:L11)</f>
        <v>0.5836994772728983</v>
      </c>
      <c r="M14" s="2"/>
      <c r="P14" s="2"/>
    </row>
    <row r="15" spans="1:16" ht="14.25" outlineLevel="1">
      <c r="A15" s="2"/>
      <c r="B15" s="40"/>
      <c r="C15" s="40"/>
      <c r="D15" s="11"/>
      <c r="E15" s="9"/>
      <c r="F15" s="9"/>
      <c r="G15" s="11"/>
      <c r="H15" s="9"/>
      <c r="I15" s="9"/>
      <c r="J15" s="11"/>
      <c r="K15" s="2"/>
      <c r="L15" s="2"/>
      <c r="M15" s="2"/>
      <c r="P15" s="2"/>
    </row>
    <row r="16" spans="1:16" ht="12.75" outlineLevel="1">
      <c r="A16" s="2"/>
      <c r="B16" s="9"/>
      <c r="C16" s="9"/>
      <c r="D16" s="9"/>
      <c r="E16" s="9"/>
      <c r="F16" s="9"/>
      <c r="G16" s="9"/>
      <c r="J16" s="9"/>
      <c r="M16" s="2"/>
      <c r="P16" s="2"/>
    </row>
    <row r="17" spans="2:3" ht="12.75" outlineLevel="1">
      <c r="B17" s="9"/>
      <c r="C17" s="9"/>
    </row>
    <row r="18" ht="12.75" outlineLevel="1"/>
    <row r="19" ht="12.75" outlineLevel="1"/>
    <row r="20" ht="12.75" outlineLevel="1"/>
    <row r="21" ht="12.75" outlineLevel="1"/>
    <row r="22" ht="12.75" outlineLevel="1"/>
    <row r="23" ht="12.75" outlineLevel="1"/>
    <row r="24" ht="12.75" outlineLevel="1"/>
    <row r="25" ht="14.25" outlineLevel="1">
      <c r="O25" s="39"/>
    </row>
    <row r="26" ht="12.75" outlineLevel="1"/>
    <row r="27" ht="12.75" outlineLevel="1"/>
    <row r="28" ht="12.75" outlineLevel="1"/>
    <row r="29" ht="12.75" outlineLevel="1"/>
    <row r="30" ht="12.75" outlineLevel="1"/>
    <row r="31" ht="12.75" outlineLevel="1"/>
    <row r="32" ht="12.75" outlineLevel="1"/>
    <row r="33" ht="12.75" outlineLevel="1"/>
    <row r="34" ht="12.75" outlineLevel="1"/>
    <row r="35" ht="12.75" outlineLevel="1"/>
    <row r="36" ht="12.75" outlineLevel="1"/>
    <row r="37" ht="12.75" outlineLevel="1"/>
    <row r="38" ht="12.75" outlineLevel="1"/>
    <row r="39" ht="12.75" outlineLevel="1"/>
    <row r="40" ht="12.75" outlineLevel="1"/>
    <row r="41" ht="12.75" outlineLevel="1"/>
    <row r="42" ht="12.75" outlineLevel="1"/>
    <row r="43" ht="12.75" outlineLevel="1"/>
    <row r="44" ht="12.75" outlineLevel="1"/>
    <row r="45" ht="12.75" outlineLevel="1"/>
    <row r="46" ht="12.75" outlineLevel="1"/>
    <row r="47" ht="12.75" outlineLevel="1"/>
    <row r="48" ht="12.75" outlineLevel="1"/>
    <row r="49" ht="12.75" outlineLevel="1"/>
    <row r="50" ht="12.75" outlineLevel="1"/>
    <row r="51" ht="12.75" outlineLevel="1"/>
    <row r="52" ht="12.75" outlineLevel="1"/>
    <row r="53" ht="12.75" outlineLevel="1"/>
    <row r="54" ht="12.75" outlineLevel="1"/>
    <row r="55" ht="12.75" outlineLevel="1"/>
    <row r="56" ht="12.75" outlineLevel="1"/>
    <row r="57" ht="12.75" outlineLevel="1"/>
    <row r="58" ht="12.75" outlineLevel="1"/>
    <row r="59" ht="12.75" outlineLevel="1"/>
    <row r="60" ht="12.75" outlineLevel="1"/>
    <row r="61" ht="12.75" outlineLevel="1"/>
    <row r="62" ht="12.75" outlineLevel="1"/>
    <row r="63" ht="12.75" outlineLevel="1"/>
    <row r="64" ht="12.75" outlineLevel="1"/>
    <row r="65" ht="12.75" outlineLevel="1"/>
    <row r="66" ht="12.75" outlineLevel="1"/>
    <row r="67" ht="12.75" outlineLevel="1"/>
    <row r="68" ht="13.5" outlineLevel="1" thickBot="1"/>
    <row r="69" spans="2:3" ht="16.5" thickBot="1">
      <c r="B69" s="300" t="s">
        <v>87</v>
      </c>
      <c r="C69" s="300"/>
    </row>
    <row r="70" spans="2:3" ht="15">
      <c r="B70" s="84" t="s">
        <v>22</v>
      </c>
      <c r="C70" s="85">
        <v>0.6413686248305348</v>
      </c>
    </row>
    <row r="71" spans="2:3" ht="15">
      <c r="B71" s="84" t="s">
        <v>23</v>
      </c>
      <c r="C71" s="85">
        <v>0.024737126979196007</v>
      </c>
    </row>
    <row r="72" spans="2:3" ht="15">
      <c r="B72" s="84" t="s">
        <v>26</v>
      </c>
      <c r="C72" s="85">
        <v>0.02199550490150333</v>
      </c>
    </row>
    <row r="73" spans="2:3" ht="15">
      <c r="B73" s="84" t="s">
        <v>70</v>
      </c>
      <c r="C73" s="85">
        <v>9.209379342764131E-05</v>
      </c>
    </row>
    <row r="74" spans="2:3" ht="15">
      <c r="B74" s="84" t="s">
        <v>24</v>
      </c>
      <c r="C74" s="85">
        <v>0.0004309333312570422</v>
      </c>
    </row>
    <row r="75" spans="2:3" ht="15">
      <c r="B75" s="84" t="s">
        <v>12</v>
      </c>
      <c r="C75" s="100">
        <v>2.5524105987819058E-05</v>
      </c>
    </row>
    <row r="76" spans="2:3" ht="15">
      <c r="B76" s="84" t="s">
        <v>25</v>
      </c>
      <c r="C76" s="85">
        <v>0.1147166068288522</v>
      </c>
    </row>
    <row r="77" spans="2:3" ht="15">
      <c r="B77" s="84" t="s">
        <v>13</v>
      </c>
      <c r="C77" s="85">
        <v>0.07078166515230758</v>
      </c>
    </row>
    <row r="78" spans="2:3" ht="15">
      <c r="B78" s="84" t="s">
        <v>57</v>
      </c>
      <c r="C78" s="85">
        <v>0.12466650967965204</v>
      </c>
    </row>
    <row r="79" spans="2:3" ht="15">
      <c r="B79" s="84" t="s">
        <v>68</v>
      </c>
      <c r="C79" s="85">
        <v>0.0010492870611205228</v>
      </c>
    </row>
    <row r="80" spans="2:3" ht="15">
      <c r="B80" s="84" t="s">
        <v>72</v>
      </c>
      <c r="C80" s="85">
        <v>0.00013612333616085665</v>
      </c>
    </row>
    <row r="81" spans="2:3" ht="15">
      <c r="B81" s="82"/>
      <c r="C81" s="85"/>
    </row>
    <row r="82" spans="2:3" ht="15">
      <c r="B82" s="87" t="s">
        <v>69</v>
      </c>
      <c r="C82" s="88">
        <f>SUM(C74:C80)</f>
        <v>0.31180664949533804</v>
      </c>
    </row>
    <row r="84" ht="12.75" outlineLevel="1"/>
    <row r="85" ht="12.75" outlineLevel="1"/>
    <row r="86" ht="12.75" outlineLevel="1"/>
    <row r="87" ht="12.75" outlineLevel="1"/>
    <row r="88" ht="12.75" outlineLevel="1"/>
    <row r="89" ht="12.75" outlineLevel="1"/>
    <row r="90" ht="12.75" outlineLevel="1"/>
    <row r="91" ht="12.75" outlineLevel="1"/>
    <row r="92" ht="12.75" outlineLevel="1"/>
    <row r="93" ht="12.75" outlineLevel="1"/>
    <row r="94" ht="12.75" outlineLevel="1"/>
    <row r="95" ht="12.75" outlineLevel="1"/>
    <row r="96" ht="12.75" outlineLevel="1"/>
    <row r="97" ht="12.75" outlineLevel="1"/>
    <row r="98" ht="12.75" outlineLevel="1"/>
    <row r="99" ht="12.75" outlineLevel="1"/>
    <row r="100" ht="12.75" outlineLevel="1"/>
    <row r="101" ht="12.75" outlineLevel="1"/>
    <row r="102" ht="12.75" outlineLevel="1"/>
    <row r="103" ht="12.75" outlineLevel="1"/>
    <row r="104" ht="12.75" outlineLevel="1"/>
    <row r="105" ht="12.75" outlineLevel="1"/>
    <row r="106" ht="12.75" outlineLevel="1"/>
    <row r="107" ht="12.75" outlineLevel="1"/>
    <row r="108" ht="12.75" outlineLevel="1"/>
    <row r="109" ht="12.75" outlineLevel="1"/>
  </sheetData>
  <sheetProtection/>
  <mergeCells count="5">
    <mergeCell ref="K1:L1"/>
    <mergeCell ref="B69:C69"/>
    <mergeCell ref="B1:C1"/>
    <mergeCell ref="E1:F1"/>
    <mergeCell ref="H1:I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</sheetPr>
  <dimension ref="A1:C24"/>
  <sheetViews>
    <sheetView zoomScalePageLayoutView="0" workbookViewId="0" topLeftCell="A1">
      <selection activeCell="A1" sqref="A1:C1"/>
    </sheetView>
  </sheetViews>
  <sheetFormatPr defaultColWidth="9.140625" defaultRowHeight="12.75" outlineLevelRow="1"/>
  <cols>
    <col min="1" max="1" width="26.421875" style="118" customWidth="1"/>
    <col min="2" max="2" width="22.421875" style="118" customWidth="1"/>
    <col min="3" max="3" width="21.7109375" style="118" customWidth="1"/>
    <col min="4" max="16384" width="9.140625" style="118" customWidth="1"/>
  </cols>
  <sheetData>
    <row r="1" spans="1:3" ht="36.75" customHeight="1" thickBot="1">
      <c r="A1" s="301" t="s">
        <v>141</v>
      </c>
      <c r="B1" s="301"/>
      <c r="C1" s="301"/>
    </row>
    <row r="2" spans="1:3" ht="32.25" customHeight="1" thickBot="1">
      <c r="A2" s="119" t="s">
        <v>28</v>
      </c>
      <c r="B2" s="120" t="s">
        <v>79</v>
      </c>
      <c r="C2" s="121" t="s">
        <v>80</v>
      </c>
    </row>
    <row r="3" spans="1:3" ht="16.5" customHeight="1">
      <c r="A3" s="122" t="s">
        <v>27</v>
      </c>
      <c r="B3" s="125">
        <v>21422944547.823895</v>
      </c>
      <c r="C3" s="124">
        <f aca="true" t="shared" si="0" ref="C3:C13">B3/$B$11</f>
        <v>0.4150456826663445</v>
      </c>
    </row>
    <row r="4" spans="1:3" ht="16.5" customHeight="1">
      <c r="A4" s="122" t="s">
        <v>57</v>
      </c>
      <c r="B4" s="123">
        <v>18784011944.417778</v>
      </c>
      <c r="C4" s="124">
        <f t="shared" si="0"/>
        <v>0.36391930358964464</v>
      </c>
    </row>
    <row r="5" spans="1:3" ht="16.5" customHeight="1">
      <c r="A5" s="122" t="s">
        <v>13</v>
      </c>
      <c r="B5" s="123">
        <v>10951497658.459597</v>
      </c>
      <c r="C5" s="124">
        <f t="shared" si="0"/>
        <v>0.2121730657392729</v>
      </c>
    </row>
    <row r="6" spans="1:3" ht="16.5" customHeight="1">
      <c r="A6" s="122" t="s">
        <v>58</v>
      </c>
      <c r="B6" s="123">
        <v>273039339.82420003</v>
      </c>
      <c r="C6" s="124">
        <f t="shared" si="0"/>
        <v>0.005289833007741896</v>
      </c>
    </row>
    <row r="7" spans="1:3" ht="16.5" customHeight="1">
      <c r="A7" s="122" t="s">
        <v>68</v>
      </c>
      <c r="B7" s="123">
        <v>151525788.88</v>
      </c>
      <c r="C7" s="124">
        <f t="shared" si="0"/>
        <v>0.0029356433401049094</v>
      </c>
    </row>
    <row r="8" spans="1:3" ht="16.5" customHeight="1">
      <c r="A8" s="122" t="s">
        <v>127</v>
      </c>
      <c r="B8" s="123">
        <v>14996294.4</v>
      </c>
      <c r="C8" s="124">
        <f t="shared" si="0"/>
        <v>0.00029053649617674605</v>
      </c>
    </row>
    <row r="9" spans="1:3" ht="16.5" customHeight="1">
      <c r="A9" s="122" t="s">
        <v>12</v>
      </c>
      <c r="B9" s="123">
        <v>12398209.459999999</v>
      </c>
      <c r="C9" s="124">
        <f t="shared" si="0"/>
        <v>0.00024020149506892758</v>
      </c>
    </row>
    <row r="10" spans="1:3" ht="16.5" customHeight="1">
      <c r="A10" s="126" t="s">
        <v>81</v>
      </c>
      <c r="B10" s="127">
        <f>SUM(B12:B13)</f>
        <v>5457535.28</v>
      </c>
      <c r="C10" s="124">
        <f t="shared" si="0"/>
        <v>0.00010573366564557287</v>
      </c>
    </row>
    <row r="11" spans="1:3" ht="16.5" customHeight="1" thickBot="1">
      <c r="A11" s="129" t="s">
        <v>11</v>
      </c>
      <c r="B11" s="130">
        <f>SUM(B3:B10)</f>
        <v>51615871318.54546</v>
      </c>
      <c r="C11" s="134">
        <f t="shared" si="0"/>
        <v>1</v>
      </c>
    </row>
    <row r="12" spans="1:3" ht="12.75" hidden="1" outlineLevel="1">
      <c r="A12" s="122" t="s">
        <v>100</v>
      </c>
      <c r="B12" s="123">
        <v>4661048.82</v>
      </c>
      <c r="C12" s="231">
        <f t="shared" si="0"/>
        <v>9.030262787262676E-05</v>
      </c>
    </row>
    <row r="13" spans="1:3" ht="12.75" hidden="1" outlineLevel="1">
      <c r="A13" s="122" t="s">
        <v>82</v>
      </c>
      <c r="B13" s="123">
        <v>796486.46</v>
      </c>
      <c r="C13" s="231">
        <f t="shared" si="0"/>
        <v>1.5431037772946096E-05</v>
      </c>
    </row>
    <row r="14" spans="1:3" ht="12.75" collapsed="1">
      <c r="A14" s="302"/>
      <c r="B14" s="302"/>
      <c r="C14" s="302"/>
    </row>
    <row r="15" spans="1:3" s="117" customFormat="1" ht="36.75" customHeight="1" thickBot="1">
      <c r="A15" s="301" t="s">
        <v>145</v>
      </c>
      <c r="B15" s="301"/>
      <c r="C15" s="301"/>
    </row>
    <row r="16" spans="1:3" ht="32.25" customHeight="1" thickBot="1">
      <c r="A16" s="119" t="s">
        <v>28</v>
      </c>
      <c r="B16" s="120" t="s">
        <v>79</v>
      </c>
      <c r="C16" s="121" t="s">
        <v>80</v>
      </c>
    </row>
    <row r="17" spans="1:3" ht="17.25" customHeight="1">
      <c r="A17" s="131" t="s">
        <v>25</v>
      </c>
      <c r="B17" s="123">
        <v>4856911293.953401</v>
      </c>
      <c r="C17" s="132">
        <f>B17/$B$23</f>
        <v>0.7371919059773478</v>
      </c>
    </row>
    <row r="18" spans="1:3" ht="17.25" customHeight="1">
      <c r="A18" s="122" t="s">
        <v>57</v>
      </c>
      <c r="B18" s="123">
        <v>781129867.5600003</v>
      </c>
      <c r="C18" s="124">
        <f aca="true" t="shared" si="1" ref="C18:C24">B18/$B$23</f>
        <v>0.11856148507371006</v>
      </c>
    </row>
    <row r="19" spans="1:3" ht="17.25" customHeight="1">
      <c r="A19" s="122" t="s">
        <v>13</v>
      </c>
      <c r="B19" s="123">
        <v>730035822.2772001</v>
      </c>
      <c r="C19" s="124">
        <f t="shared" si="1"/>
        <v>0.11080632663113922</v>
      </c>
    </row>
    <row r="20" spans="1:3" ht="17.25" customHeight="1">
      <c r="A20" s="122" t="s">
        <v>24</v>
      </c>
      <c r="B20" s="123">
        <v>210808978.4742</v>
      </c>
      <c r="C20" s="124">
        <f t="shared" si="1"/>
        <v>0.03199701687613821</v>
      </c>
    </row>
    <row r="21" spans="1:3" ht="17.25" customHeight="1">
      <c r="A21" s="122" t="s">
        <v>12</v>
      </c>
      <c r="B21" s="123">
        <v>8712316.02</v>
      </c>
      <c r="C21" s="124">
        <f t="shared" si="1"/>
        <v>0.001322373101657558</v>
      </c>
    </row>
    <row r="22" spans="1:3" ht="17.25" customHeight="1">
      <c r="A22" s="126" t="s">
        <v>81</v>
      </c>
      <c r="B22" s="127">
        <f>SUM(B24)</f>
        <v>796486.46</v>
      </c>
      <c r="C22" s="128">
        <f t="shared" si="1"/>
        <v>0.00012089234000702013</v>
      </c>
    </row>
    <row r="23" spans="1:3" ht="17.25" customHeight="1" thickBot="1">
      <c r="A23" s="133" t="s">
        <v>11</v>
      </c>
      <c r="B23" s="130">
        <f>SUM(B17:B22)</f>
        <v>6588394764.7448015</v>
      </c>
      <c r="C23" s="134">
        <f t="shared" si="1"/>
        <v>1</v>
      </c>
    </row>
    <row r="24" spans="1:3" ht="12.75" hidden="1" outlineLevel="1">
      <c r="A24" s="122" t="s">
        <v>82</v>
      </c>
      <c r="B24" s="123">
        <v>796486.46</v>
      </c>
      <c r="C24" s="214">
        <f t="shared" si="1"/>
        <v>0.00012089234000702013</v>
      </c>
    </row>
    <row r="25" ht="12.75" collapsed="1"/>
  </sheetData>
  <sheetProtection/>
  <mergeCells count="3">
    <mergeCell ref="A15:C15"/>
    <mergeCell ref="A1:C1"/>
    <mergeCell ref="A14:C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gavrylyuk</cp:lastModifiedBy>
  <dcterms:created xsi:type="dcterms:W3CDTF">1996-10-08T23:32:33Z</dcterms:created>
  <dcterms:modified xsi:type="dcterms:W3CDTF">2013-04-01T08:03:15Z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