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uba\квартал\Статистика -2025\"/>
    </mc:Choice>
  </mc:AlternateContent>
  <xr:revisionPtr revIDLastSave="0" documentId="8_{56C637BC-484A-424F-8BDF-C3D0CA4AF15B}" xr6:coauthVersionLast="47" xr6:coauthVersionMax="47" xr10:uidLastSave="{00000000-0000-0000-0000-000000000000}"/>
  <bookViews>
    <workbookView xWindow="-120" yWindow="-120" windowWidth="29040" windowHeight="15840" tabRatio="904" xr2:uid="{45CEE492-8AAD-4351-8428-71D83C99C199}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ВЧА'!$B$38:$E$38</definedName>
    <definedName name="_xlnm._FilterDatabase" localSheetId="1" hidden="1">В_ВЧА!#REF!</definedName>
    <definedName name="_xlnm._FilterDatabase" localSheetId="3" hidden="1">'В_динаміка ВЧА'!$B$3:$G$18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ВЧА'!$B$33:$E$33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'інд+дох'!$A$25:$C$25</definedName>
    <definedName name="cevv">#REF!</definedName>
    <definedName name="_xlnm.Print_Area" localSheetId="1">В_ВЧА!#REF!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0" l="1"/>
  <c r="C43" i="20"/>
  <c r="D43" i="20"/>
  <c r="E43" i="20"/>
  <c r="E42" i="20"/>
  <c r="D42" i="20"/>
  <c r="C42" i="20"/>
  <c r="B42" i="20"/>
  <c r="B41" i="20"/>
  <c r="C41" i="20"/>
  <c r="D41" i="20"/>
  <c r="E41" i="20"/>
  <c r="E40" i="20"/>
  <c r="D40" i="20"/>
  <c r="C40" i="20"/>
  <c r="B40" i="20"/>
  <c r="I5" i="16"/>
  <c r="C28" i="12"/>
  <c r="D28" i="12" s="1"/>
  <c r="C29" i="12"/>
  <c r="D29" i="12" s="1"/>
  <c r="C30" i="12"/>
  <c r="D30" i="12" s="1"/>
  <c r="C31" i="12"/>
  <c r="D31" i="12" s="1"/>
  <c r="B28" i="12"/>
  <c r="B29" i="12"/>
  <c r="B30" i="12"/>
  <c r="B31" i="12"/>
  <c r="C32" i="12"/>
  <c r="B32" i="12"/>
  <c r="F5" i="16"/>
  <c r="E5" i="16"/>
  <c r="B62" i="14"/>
  <c r="B63" i="14"/>
  <c r="B64" i="14"/>
  <c r="B65" i="14"/>
  <c r="C62" i="14"/>
  <c r="C63" i="14"/>
  <c r="C64" i="14"/>
  <c r="C65" i="14"/>
  <c r="D62" i="14"/>
  <c r="D63" i="14"/>
  <c r="D64" i="14"/>
  <c r="D65" i="14"/>
  <c r="E62" i="14"/>
  <c r="E63" i="14"/>
  <c r="E64" i="14"/>
  <c r="E65" i="14"/>
  <c r="E66" i="14"/>
  <c r="D66" i="14"/>
  <c r="C66" i="14"/>
  <c r="B66" i="14"/>
  <c r="C18" i="12"/>
  <c r="C22" i="12" s="1"/>
  <c r="D22" i="12" s="1"/>
  <c r="D32" i="12"/>
  <c r="C27" i="12"/>
  <c r="D27" i="12" s="1"/>
  <c r="K5" i="16"/>
  <c r="H5" i="16"/>
  <c r="D61" i="14"/>
  <c r="F8" i="23"/>
  <c r="E8" i="23"/>
  <c r="K9" i="24"/>
  <c r="I9" i="24"/>
  <c r="G9" i="24"/>
  <c r="F9" i="24"/>
  <c r="E9" i="24"/>
  <c r="K19" i="21"/>
  <c r="C25" i="12"/>
  <c r="D25" i="12"/>
  <c r="C26" i="12"/>
  <c r="D26" i="12" s="1"/>
  <c r="B25" i="12"/>
  <c r="B26" i="12"/>
  <c r="B27" i="12"/>
  <c r="C24" i="12"/>
  <c r="B24" i="12"/>
  <c r="C23" i="12"/>
  <c r="D23" i="12" s="1"/>
  <c r="B23" i="12"/>
  <c r="E39" i="20"/>
  <c r="D39" i="20"/>
  <c r="C39" i="20"/>
  <c r="B39" i="20"/>
  <c r="H9" i="24"/>
  <c r="E34" i="17"/>
  <c r="D34" i="17"/>
  <c r="C34" i="17"/>
  <c r="B34" i="17"/>
  <c r="E4" i="22"/>
  <c r="E61" i="14"/>
  <c r="E60" i="14"/>
  <c r="E67" i="14" s="1"/>
  <c r="E68" i="14" s="1"/>
  <c r="E59" i="14"/>
  <c r="E58" i="14"/>
  <c r="E57" i="14"/>
  <c r="D60" i="14"/>
  <c r="D59" i="14"/>
  <c r="D58" i="14"/>
  <c r="D57" i="14"/>
  <c r="C61" i="14"/>
  <c r="C60" i="14"/>
  <c r="C59" i="14"/>
  <c r="C58" i="14"/>
  <c r="C57" i="14"/>
  <c r="C67" i="14" s="1"/>
  <c r="B61" i="14"/>
  <c r="B60" i="14"/>
  <c r="B59" i="14"/>
  <c r="B58" i="14"/>
  <c r="B57" i="14"/>
  <c r="I19" i="21"/>
  <c r="H19" i="21"/>
  <c r="G19" i="21"/>
  <c r="F19" i="21"/>
  <c r="E19" i="21"/>
  <c r="D24" i="12"/>
  <c r="F4" i="22"/>
  <c r="D18" i="12"/>
  <c r="C68" i="14" l="1"/>
</calcChain>
</file>

<file path=xl/sharedStrings.xml><?xml version="1.0" encoding="utf-8"?>
<sst xmlns="http://schemas.openxmlformats.org/spreadsheetml/2006/main" count="351" uniqueCount="131">
  <si>
    <t>Індекс ПФТС</t>
  </si>
  <si>
    <t>Індекс УБ</t>
  </si>
  <si>
    <t>Відкриті ІСІ</t>
  </si>
  <si>
    <t>Інтервальні ІСІ</t>
  </si>
  <si>
    <t>Закриті ІСІ</t>
  </si>
  <si>
    <t>CAC 40 (Франція)</t>
  </si>
  <si>
    <t>FTSE 100  (Великобританія)</t>
  </si>
  <si>
    <t>HANG SENG (Гонг-Конг)</t>
  </si>
  <si>
    <t>NIKKEI 225 (Японія)</t>
  </si>
  <si>
    <t>DAX (ФРН)</t>
  </si>
  <si>
    <t>Дата реєстрації</t>
  </si>
  <si>
    <t>Дата досягнення нормативів</t>
  </si>
  <si>
    <t>Номінал ІС, грн.</t>
  </si>
  <si>
    <t>Назва КУА</t>
  </si>
  <si>
    <t>Офіційний сайт КУА</t>
  </si>
  <si>
    <t>ТОВ КУА "Альтус ессетс актівітіс"</t>
  </si>
  <si>
    <t>ТОВ КУА "Універ Менеджмент"</t>
  </si>
  <si>
    <t>ТОВ КУА "ОТП Капітал"</t>
  </si>
  <si>
    <t>ТОВ КУА "ТАСК-Інвест"</t>
  </si>
  <si>
    <t>н.д.</t>
  </si>
  <si>
    <t>Надбання</t>
  </si>
  <si>
    <t>Назва фонду</t>
  </si>
  <si>
    <t xml:space="preserve">Вартість чистих активів </t>
  </si>
  <si>
    <t>Кількість інвестиційних сертифікатів в обігу</t>
  </si>
  <si>
    <t>зміна, %</t>
  </si>
  <si>
    <t>зміна, шт.</t>
  </si>
  <si>
    <t>Середня доходність фондів</t>
  </si>
  <si>
    <t>Депозити у євро</t>
  </si>
  <si>
    <t>Депозити у дол. США</t>
  </si>
  <si>
    <t>Депозити у грн.</t>
  </si>
  <si>
    <t>http://www.task.ua/</t>
  </si>
  <si>
    <t>Форма</t>
  </si>
  <si>
    <t>Вид</t>
  </si>
  <si>
    <t>пайовий</t>
  </si>
  <si>
    <t>N з/п</t>
  </si>
  <si>
    <t>ВЧА, грн.</t>
  </si>
  <si>
    <t>Кількість ІС в обігу, шт.</t>
  </si>
  <si>
    <t>ВЧА на один ІС, грн.</t>
  </si>
  <si>
    <t>ТОВ КУА "Альтус Ассетс Актівітіс"</t>
  </si>
  <si>
    <t>http://univer.ua/</t>
  </si>
  <si>
    <t>ТОВ КУА "АРТ - КАПІТАЛ Менеджмент"</t>
  </si>
  <si>
    <t>http://otpcapital.com.ua/</t>
  </si>
  <si>
    <t>Разом</t>
  </si>
  <si>
    <t>х</t>
  </si>
  <si>
    <t>з початку діяльності фонду</t>
  </si>
  <si>
    <t>зміна, тис. грн.</t>
  </si>
  <si>
    <t>Чистий притік/відтік капіталу, тис. грн.</t>
  </si>
  <si>
    <t>Інші</t>
  </si>
  <si>
    <t>Зміна ВЧА, тис. грн.</t>
  </si>
  <si>
    <t>Зміна ВЧА, %</t>
  </si>
  <si>
    <t>Період</t>
  </si>
  <si>
    <t>ОТП Фонд Акцій</t>
  </si>
  <si>
    <t>Альтус-Збалансований</t>
  </si>
  <si>
    <t>http://www.altus.ua/</t>
  </si>
  <si>
    <t>Альтус-Депозит</t>
  </si>
  <si>
    <t>Кількість ЦП в обігу, шт.</t>
  </si>
  <si>
    <t>ВЧА на один ЦП, грн.</t>
  </si>
  <si>
    <t>Номінал ЦП, грн.</t>
  </si>
  <si>
    <t>Кількість цінних паперів в обігу</t>
  </si>
  <si>
    <t>Доходність інвестиційних сертифікатів</t>
  </si>
  <si>
    <t>Зміна з початку року</t>
  </si>
  <si>
    <t>УНІВЕР.УА/Ярослав Мудрий: Фонд Акцiй</t>
  </si>
  <si>
    <t>УНIВЕР.УА/Михайло Грушевський: Фонд Державних Паперiв</t>
  </si>
  <si>
    <t>УНIВЕР.УА/Тарас Шевченко: Фонд Заощаджень</t>
  </si>
  <si>
    <t>УНІВЕР.УА/Володимир Великий: Фонд Збалансований</t>
  </si>
  <si>
    <t>Індекс</t>
  </si>
  <si>
    <t>1 місяць*</t>
  </si>
  <si>
    <t>Назва фонду*</t>
  </si>
  <si>
    <t>1 рік</t>
  </si>
  <si>
    <t>Зміна за місяць</t>
  </si>
  <si>
    <t>1 місяць</t>
  </si>
  <si>
    <t>з початку діяльності фонду, % річних (середня)*</t>
  </si>
  <si>
    <t>* Показник "з початку діяльності фонду, % річних (середня)" розраховується за формулою складного відсотка.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</si>
  <si>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</si>
  <si>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Доходність</t>
  </si>
  <si>
    <t>(*) Усі фонди - диверсифіковані пайові.</t>
  </si>
  <si>
    <t>Чистий притік/відтік капіталу за місяць, тис. грн.</t>
  </si>
  <si>
    <t>http://am.artcapital.ua/</t>
  </si>
  <si>
    <t>3 місяці</t>
  </si>
  <si>
    <t>6 місяців</t>
  </si>
  <si>
    <t>з початку року</t>
  </si>
  <si>
    <t>Середнє значення</t>
  </si>
  <si>
    <t>"Золотий" депозит (за офіційним курсом золота)</t>
  </si>
  <si>
    <t>Відкриті фонди. Ренкінг за ВЧА</t>
  </si>
  <si>
    <t>Доходність відкритих фондів. Сортування за датою досягнення нормативів</t>
  </si>
  <si>
    <t>Динаміка відкритих фондів. Ренкінг за чистим притоком</t>
  </si>
  <si>
    <t>Інтервальні фонди. Ренкінг за ВЧА</t>
  </si>
  <si>
    <t>Доходність інтервальних фондів. Сортування за датою досягнення нормативів</t>
  </si>
  <si>
    <t>Динаміка інтервальних фондів. Ренкінг за чистим притоком</t>
  </si>
  <si>
    <t>Закриті фонди. Ренкінг за ВЧА</t>
  </si>
  <si>
    <t>Доходність закритих фондів. Сортування за датою досягнення нормативів</t>
  </si>
  <si>
    <t>Динаміка закритих фондів. Ренкінг за чистим притоком</t>
  </si>
  <si>
    <t>ТАСК Ресурс</t>
  </si>
  <si>
    <t>жовтень</t>
  </si>
  <si>
    <t>листопад</t>
  </si>
  <si>
    <t>ОТП Класичний</t>
  </si>
  <si>
    <t>КІНТО-Класичний</t>
  </si>
  <si>
    <t>ПрАТ “КІНТО”</t>
  </si>
  <si>
    <t>http://www.kinto.com/</t>
  </si>
  <si>
    <t>Софіївський</t>
  </si>
  <si>
    <t>ТОВ КУА "ІВЕКС ЕССЕТ МЕНЕДЖМЕНТ"</t>
  </si>
  <si>
    <t>http://www.am.eavex.com.ua/</t>
  </si>
  <si>
    <t>КІНТО-Еквіті</t>
  </si>
  <si>
    <t>КІНТО-Казначейський</t>
  </si>
  <si>
    <t>ВСІ</t>
  </si>
  <si>
    <t>ТОВ КУА "Всесвіт"</t>
  </si>
  <si>
    <t>http://www.vseswit.com.ua/</t>
  </si>
  <si>
    <t>Індекс Української Біржі</t>
  </si>
  <si>
    <t>DJI (США)</t>
  </si>
  <si>
    <t>КІНТО-Голд</t>
  </si>
  <si>
    <t>диверс.</t>
  </si>
  <si>
    <t>SSE COMPOSITE (Китай)</t>
  </si>
  <si>
    <t>УНІВЕР.УА/Отаман: Фонд Перспективних Акцій</t>
  </si>
  <si>
    <t>ПрАТ "КIНТО"</t>
  </si>
  <si>
    <t>www.kinto.com</t>
  </si>
  <si>
    <t>з початку 2025 року</t>
  </si>
  <si>
    <t>WIG20 (Польща)</t>
  </si>
  <si>
    <t>Індекс Перспектива</t>
  </si>
  <si>
    <t>S&amp;P 500 (США)*</t>
  </si>
  <si>
    <t>*станом на 26.11.2025</t>
  </si>
  <si>
    <t>Перспектива</t>
  </si>
  <si>
    <t>ІНЖУР REIT</t>
  </si>
  <si>
    <t>закритий строковий недиверсифікований</t>
  </si>
  <si>
    <t>ТОВ «ІНЖУР»</t>
  </si>
  <si>
    <t>www.inzhur.reit/</t>
  </si>
  <si>
    <t>ІНЖУР ЕНЕРДЖІ</t>
  </si>
  <si>
    <t>https://www.inzhur.reit/</t>
  </si>
  <si>
    <t>ЗЕМЕЛЬНИЙ ІНВЕСТИЦІЙНИЙ ФОНД ҐРУНТОВНО</t>
  </si>
  <si>
    <t>ТОВ "КУА "ІЗІ ЛАЙФ"</t>
  </si>
  <si>
    <t>easylife.com.ua</t>
  </si>
  <si>
    <t>Закритий строковий спеціалізований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</si>
</sst>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6" formatCode="#,##0.00&quot; грн.&quot;;\-#,##0.00&quot; грн.&quot;"/>
  </numFmts>
  <fonts count="23" x14ac:knownFonts="1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u/>
      <sz val="10"/>
      <color indexed="36"/>
      <name val="Arial Cyr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/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/>
      <top style="dotted">
        <color indexed="55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thin">
        <color indexed="10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/>
      <top style="medium">
        <color indexed="21"/>
      </top>
      <bottom/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 style="dotted">
        <color indexed="23"/>
      </right>
      <top style="medium">
        <color indexed="38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 style="medium">
        <color indexed="21"/>
      </bottom>
      <diagonal/>
    </border>
    <border>
      <left/>
      <right style="dotted">
        <color indexed="23"/>
      </right>
      <top style="medium">
        <color indexed="38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10" fontId="9" fillId="0" borderId="0" xfId="9" applyNumberFormat="1" applyFont="1" applyFill="1" applyBorder="1" applyAlignment="1">
      <alignment horizontal="right" vertical="center"/>
    </xf>
    <xf numFmtId="10" fontId="5" fillId="0" borderId="0" xfId="0" applyNumberFormat="1" applyFont="1" applyBorder="1"/>
    <xf numFmtId="0" fontId="0" fillId="0" borderId="0" xfId="0" applyBorder="1"/>
    <xf numFmtId="0" fontId="8" fillId="0" borderId="0" xfId="0" applyFont="1"/>
    <xf numFmtId="3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5" fillId="0" borderId="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 shrinkToFit="1"/>
    </xf>
    <xf numFmtId="4" fontId="10" fillId="0" borderId="11" xfId="0" applyNumberFormat="1" applyFont="1" applyFill="1" applyBorder="1" applyAlignment="1">
      <alignment horizontal="right" vertical="center" indent="1"/>
    </xf>
    <xf numFmtId="3" fontId="10" fillId="0" borderId="11" xfId="0" applyNumberFormat="1" applyFont="1" applyFill="1" applyBorder="1" applyAlignment="1">
      <alignment horizontal="right" vertical="center" indent="1"/>
    </xf>
    <xf numFmtId="4" fontId="10" fillId="0" borderId="12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horizontal="right" vertical="center" inden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right" vertical="center" indent="1"/>
    </xf>
    <xf numFmtId="14" fontId="10" fillId="0" borderId="0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left" vertical="center"/>
    </xf>
    <xf numFmtId="0" fontId="7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vertical="center" wrapText="1"/>
    </xf>
    <xf numFmtId="10" fontId="15" fillId="0" borderId="0" xfId="5" applyNumberFormat="1" applyFont="1" applyFill="1" applyBorder="1" applyAlignment="1">
      <alignment horizontal="center" vertical="center" wrapText="1"/>
    </xf>
    <xf numFmtId="4" fontId="18" fillId="0" borderId="16" xfId="0" applyNumberFormat="1" applyFont="1" applyFill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0" fontId="15" fillId="0" borderId="20" xfId="5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0" fontId="10" fillId="0" borderId="0" xfId="0" applyNumberFormat="1" applyFont="1" applyFill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6" fillId="0" borderId="6" xfId="0" applyFont="1" applyBorder="1" applyAlignment="1">
      <alignment vertical="center" wrapText="1"/>
    </xf>
    <xf numFmtId="0" fontId="7" fillId="0" borderId="0" xfId="0" applyFont="1"/>
    <xf numFmtId="186" fontId="3" fillId="0" borderId="0" xfId="2" applyNumberFormat="1" applyFont="1" applyFill="1" applyBorder="1" applyAlignment="1">
      <alignment horizontal="right" wrapText="1"/>
    </xf>
    <xf numFmtId="0" fontId="10" fillId="0" borderId="0" xfId="0" applyFont="1" applyBorder="1"/>
    <xf numFmtId="0" fontId="15" fillId="0" borderId="21" xfId="4" applyFont="1" applyFill="1" applyBorder="1" applyAlignment="1">
      <alignment vertical="center" wrapText="1"/>
    </xf>
    <xf numFmtId="10" fontId="15" fillId="0" borderId="22" xfId="5" applyNumberFormat="1" applyFont="1" applyFill="1" applyBorder="1" applyAlignment="1">
      <alignment horizontal="center" vertical="center" wrapText="1"/>
    </xf>
    <xf numFmtId="10" fontId="15" fillId="0" borderId="23" xfId="5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/>
    </xf>
    <xf numFmtId="0" fontId="15" fillId="0" borderId="8" xfId="3" applyFont="1" applyFill="1" applyBorder="1" applyAlignment="1">
      <alignment vertical="center" wrapText="1"/>
    </xf>
    <xf numFmtId="4" fontId="15" fillId="0" borderId="8" xfId="3" applyNumberFormat="1" applyFont="1" applyFill="1" applyBorder="1" applyAlignment="1">
      <alignment horizontal="right" vertical="center" wrapText="1" indent="1"/>
    </xf>
    <xf numFmtId="3" fontId="15" fillId="0" borderId="8" xfId="3" applyNumberFormat="1" applyFont="1" applyFill="1" applyBorder="1" applyAlignment="1">
      <alignment horizontal="right" vertical="center" wrapText="1" indent="1"/>
    </xf>
    <xf numFmtId="0" fontId="16" fillId="0" borderId="20" xfId="1" applyFont="1" applyFill="1" applyBorder="1" applyAlignment="1" applyProtection="1">
      <alignment vertical="center" wrapText="1"/>
    </xf>
    <xf numFmtId="0" fontId="15" fillId="0" borderId="25" xfId="4" applyFont="1" applyFill="1" applyBorder="1" applyAlignment="1">
      <alignment vertical="center" wrapText="1"/>
    </xf>
    <xf numFmtId="10" fontId="15" fillId="0" borderId="26" xfId="5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0" fillId="0" borderId="29" xfId="0" applyBorder="1"/>
    <xf numFmtId="0" fontId="11" fillId="0" borderId="30" xfId="0" applyFont="1" applyFill="1" applyBorder="1" applyAlignment="1">
      <alignment horizontal="center" vertical="center" wrapText="1" shrinkToFit="1"/>
    </xf>
    <xf numFmtId="4" fontId="11" fillId="0" borderId="31" xfId="0" applyNumberFormat="1" applyFont="1" applyFill="1" applyBorder="1" applyAlignment="1">
      <alignment horizontal="right" vertical="center" indent="1"/>
    </xf>
    <xf numFmtId="3" fontId="11" fillId="0" borderId="32" xfId="0" applyNumberFormat="1" applyFont="1" applyFill="1" applyBorder="1" applyAlignment="1">
      <alignment horizontal="right" vertical="center" indent="1"/>
    </xf>
    <xf numFmtId="4" fontId="11" fillId="0" borderId="33" xfId="0" applyNumberFormat="1" applyFont="1" applyFill="1" applyBorder="1" applyAlignment="1">
      <alignment horizontal="right" vertical="center" indent="1"/>
    </xf>
    <xf numFmtId="10" fontId="10" fillId="0" borderId="11" xfId="10" applyNumberFormat="1" applyFont="1" applyFill="1" applyBorder="1" applyAlignment="1">
      <alignment horizontal="right" vertical="center" indent="1"/>
    </xf>
    <xf numFmtId="10" fontId="11" fillId="0" borderId="16" xfId="0" applyNumberFormat="1" applyFont="1" applyFill="1" applyBorder="1" applyAlignment="1">
      <alignment horizontal="right" vertical="center" indent="1"/>
    </xf>
    <xf numFmtId="4" fontId="21" fillId="0" borderId="16" xfId="6" applyNumberFormat="1" applyFont="1" applyFill="1" applyBorder="1" applyAlignment="1">
      <alignment horizontal="right" vertical="center" wrapText="1" indent="1"/>
    </xf>
    <xf numFmtId="3" fontId="21" fillId="0" borderId="16" xfId="6" applyNumberFormat="1" applyFont="1" applyFill="1" applyBorder="1" applyAlignment="1">
      <alignment horizontal="right" vertical="center" wrapText="1" indent="1"/>
    </xf>
    <xf numFmtId="10" fontId="15" fillId="0" borderId="8" xfId="5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/>
    </xf>
    <xf numFmtId="0" fontId="10" fillId="0" borderId="34" xfId="0" applyFont="1" applyBorder="1" applyAlignment="1">
      <alignment vertical="center"/>
    </xf>
    <xf numFmtId="14" fontId="10" fillId="0" borderId="34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4" fontId="15" fillId="0" borderId="8" xfId="4" applyNumberFormat="1" applyFont="1" applyFill="1" applyBorder="1" applyAlignment="1">
      <alignment horizontal="center" vertical="center" wrapText="1"/>
    </xf>
    <xf numFmtId="10" fontId="15" fillId="0" borderId="36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Fill="1" applyBorder="1" applyAlignment="1">
      <alignment horizontal="center" vertical="center"/>
    </xf>
    <xf numFmtId="10" fontId="10" fillId="0" borderId="0" xfId="0" applyNumberFormat="1" applyFont="1" applyAlignment="1">
      <alignment vertical="center"/>
    </xf>
    <xf numFmtId="4" fontId="15" fillId="0" borderId="8" xfId="3" applyNumberFormat="1" applyFont="1" applyFill="1" applyBorder="1" applyAlignment="1">
      <alignment horizontal="center" vertical="center" wrapText="1"/>
    </xf>
    <xf numFmtId="3" fontId="15" fillId="0" borderId="8" xfId="3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4" fontId="11" fillId="0" borderId="32" xfId="0" applyNumberFormat="1" applyFont="1" applyFill="1" applyBorder="1" applyAlignment="1">
      <alignment horizontal="right" vertical="center" indent="1"/>
    </xf>
    <xf numFmtId="0" fontId="10" fillId="0" borderId="37" xfId="0" applyFont="1" applyFill="1" applyBorder="1" applyAlignment="1">
      <alignment vertical="center"/>
    </xf>
    <xf numFmtId="4" fontId="11" fillId="0" borderId="23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Fill="1" applyBorder="1" applyAlignment="1">
      <alignment vertical="center"/>
    </xf>
    <xf numFmtId="4" fontId="10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10" fontId="10" fillId="0" borderId="38" xfId="0" applyNumberFormat="1" applyFont="1" applyBorder="1" applyAlignment="1">
      <alignment horizontal="right" vertical="center" indent="1"/>
    </xf>
    <xf numFmtId="10" fontId="10" fillId="0" borderId="20" xfId="0" applyNumberFormat="1" applyFont="1" applyBorder="1" applyAlignment="1">
      <alignment horizontal="right" vertical="center" indent="1"/>
    </xf>
    <xf numFmtId="0" fontId="10" fillId="0" borderId="39" xfId="0" applyFont="1" applyFill="1" applyBorder="1" applyAlignment="1">
      <alignment horizontal="left" vertical="center" wrapText="1" shrinkToFit="1"/>
    </xf>
    <xf numFmtId="0" fontId="10" fillId="0" borderId="40" xfId="0" applyFont="1" applyFill="1" applyBorder="1" applyAlignment="1">
      <alignment horizontal="left" vertical="center" wrapText="1" shrinkToFit="1"/>
    </xf>
    <xf numFmtId="4" fontId="10" fillId="0" borderId="41" xfId="0" applyNumberFormat="1" applyFont="1" applyFill="1" applyBorder="1" applyAlignment="1">
      <alignment horizontal="right" vertical="center" indent="1"/>
    </xf>
    <xf numFmtId="10" fontId="10" fillId="0" borderId="41" xfId="10" applyNumberFormat="1" applyFont="1" applyFill="1" applyBorder="1" applyAlignment="1">
      <alignment horizontal="right" vertical="center" indent="1"/>
    </xf>
    <xf numFmtId="4" fontId="10" fillId="0" borderId="42" xfId="0" applyNumberFormat="1" applyFont="1" applyFill="1" applyBorder="1" applyAlignment="1">
      <alignment horizontal="right" vertical="center" indent="1"/>
    </xf>
    <xf numFmtId="10" fontId="10" fillId="0" borderId="0" xfId="0" applyNumberFormat="1" applyFont="1" applyAlignment="1">
      <alignment horizontal="right" vertical="center" indent="1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 indent="1"/>
    </xf>
    <xf numFmtId="0" fontId="10" fillId="0" borderId="43" xfId="0" applyFont="1" applyFill="1" applyBorder="1" applyAlignment="1">
      <alignment horizontal="left" vertical="center" wrapText="1" shrinkToFit="1"/>
    </xf>
    <xf numFmtId="4" fontId="10" fillId="0" borderId="44" xfId="0" applyNumberFormat="1" applyFont="1" applyFill="1" applyBorder="1" applyAlignment="1">
      <alignment horizontal="right" vertical="center" indent="1"/>
    </xf>
    <xf numFmtId="10" fontId="10" fillId="0" borderId="44" xfId="10" applyNumberFormat="1" applyFont="1" applyFill="1" applyBorder="1" applyAlignment="1">
      <alignment horizontal="right" vertical="center" indent="1"/>
    </xf>
    <xf numFmtId="0" fontId="15" fillId="0" borderId="10" xfId="4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5" fillId="0" borderId="10" xfId="4" applyFont="1" applyFill="1" applyBorder="1" applyAlignment="1">
      <alignment vertical="center" wrapText="1"/>
    </xf>
    <xf numFmtId="0" fontId="15" fillId="0" borderId="45" xfId="4" applyFont="1" applyFill="1" applyBorder="1" applyAlignment="1">
      <alignment vertical="center" wrapText="1"/>
    </xf>
    <xf numFmtId="10" fontId="15" fillId="0" borderId="8" xfId="5" applyNumberFormat="1" applyFont="1" applyFill="1" applyBorder="1" applyAlignment="1">
      <alignment horizontal="right" vertical="center" indent="1"/>
    </xf>
    <xf numFmtId="10" fontId="15" fillId="0" borderId="20" xfId="5" applyNumberFormat="1" applyFont="1" applyFill="1" applyBorder="1" applyAlignment="1">
      <alignment horizontal="right" vertical="center" indent="1"/>
    </xf>
    <xf numFmtId="10" fontId="15" fillId="0" borderId="23" xfId="5" applyNumberFormat="1" applyFont="1" applyFill="1" applyBorder="1" applyAlignment="1">
      <alignment horizontal="right" vertical="center" indent="1"/>
    </xf>
    <xf numFmtId="10" fontId="15" fillId="0" borderId="12" xfId="5" applyNumberFormat="1" applyFont="1" applyFill="1" applyBorder="1" applyAlignment="1">
      <alignment horizontal="right" vertical="center" indent="1"/>
    </xf>
    <xf numFmtId="10" fontId="15" fillId="0" borderId="46" xfId="5" applyNumberFormat="1" applyFont="1" applyFill="1" applyBorder="1" applyAlignment="1">
      <alignment horizontal="right" vertical="center" indent="1"/>
    </xf>
    <xf numFmtId="10" fontId="15" fillId="0" borderId="33" xfId="5" applyNumberFormat="1" applyFont="1" applyFill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0" fontId="22" fillId="0" borderId="5" xfId="4" applyFont="1" applyFill="1" applyBorder="1" applyAlignment="1">
      <alignment vertical="center" wrapText="1"/>
    </xf>
    <xf numFmtId="14" fontId="22" fillId="0" borderId="8" xfId="4" applyNumberFormat="1" applyFont="1" applyFill="1" applyBorder="1" applyAlignment="1">
      <alignment horizontal="center" vertical="center" wrapText="1"/>
    </xf>
    <xf numFmtId="10" fontId="22" fillId="0" borderId="8" xfId="5" applyNumberFormat="1" applyFont="1" applyFill="1" applyBorder="1" applyAlignment="1">
      <alignment horizontal="right" vertical="center" wrapText="1" indent="1"/>
    </xf>
    <xf numFmtId="10" fontId="22" fillId="0" borderId="36" xfId="7" applyNumberFormat="1" applyFont="1" applyFill="1" applyBorder="1" applyAlignment="1">
      <alignment horizontal="right" vertical="center" wrapText="1" indent="1"/>
    </xf>
    <xf numFmtId="0" fontId="21" fillId="0" borderId="0" xfId="4" applyFont="1" applyFill="1" applyBorder="1" applyAlignment="1">
      <alignment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right" vertical="center" wrapText="1" indent="1"/>
    </xf>
    <xf numFmtId="10" fontId="21" fillId="0" borderId="0" xfId="7" applyNumberFormat="1" applyFont="1" applyFill="1" applyBorder="1" applyAlignment="1">
      <alignment horizontal="center" vertical="center" wrapText="1"/>
    </xf>
    <xf numFmtId="10" fontId="13" fillId="0" borderId="38" xfId="0" applyNumberFormat="1" applyFont="1" applyBorder="1" applyAlignment="1">
      <alignment horizontal="right" vertical="center" indent="1"/>
    </xf>
    <xf numFmtId="0" fontId="10" fillId="0" borderId="0" xfId="0" applyFont="1" applyBorder="1" applyAlignment="1">
      <alignment vertical="center" wrapText="1"/>
    </xf>
    <xf numFmtId="0" fontId="10" fillId="0" borderId="37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21" fillId="0" borderId="47" xfId="4" applyFont="1" applyFill="1" applyBorder="1" applyAlignment="1">
      <alignment vertical="center" wrapText="1"/>
    </xf>
    <xf numFmtId="10" fontId="21" fillId="0" borderId="47" xfId="5" applyNumberFormat="1" applyFont="1" applyFill="1" applyBorder="1" applyAlignment="1">
      <alignment horizontal="center" vertical="center" wrapText="1"/>
    </xf>
    <xf numFmtId="10" fontId="21" fillId="0" borderId="47" xfId="5" applyNumberFormat="1" applyFont="1" applyFill="1" applyBorder="1" applyAlignment="1">
      <alignment horizontal="right" vertical="center" wrapText="1" indent="1"/>
    </xf>
    <xf numFmtId="0" fontId="10" fillId="0" borderId="48" xfId="0" applyFont="1" applyFill="1" applyBorder="1" applyAlignment="1">
      <alignment horizontal="center" vertical="center"/>
    </xf>
    <xf numFmtId="0" fontId="15" fillId="0" borderId="47" xfId="4" applyFont="1" applyFill="1" applyBorder="1" applyAlignment="1">
      <alignment vertical="center" wrapText="1"/>
    </xf>
    <xf numFmtId="14" fontId="15" fillId="0" borderId="47" xfId="4" applyNumberFormat="1" applyFont="1" applyFill="1" applyBorder="1" applyAlignment="1">
      <alignment horizontal="center" vertical="center" wrapText="1"/>
    </xf>
    <xf numFmtId="10" fontId="15" fillId="0" borderId="47" xfId="5" applyNumberFormat="1" applyFont="1" applyFill="1" applyBorder="1" applyAlignment="1">
      <alignment horizontal="right" vertical="center" wrapText="1" indent="1"/>
    </xf>
    <xf numFmtId="10" fontId="15" fillId="0" borderId="47" xfId="7" applyNumberFormat="1" applyFont="1" applyFill="1" applyBorder="1" applyAlignment="1">
      <alignment horizontal="right" vertical="center" wrapText="1" indent="1"/>
    </xf>
    <xf numFmtId="10" fontId="10" fillId="0" borderId="0" xfId="0" applyNumberFormat="1" applyFont="1" applyBorder="1" applyAlignment="1">
      <alignment horizontal="right" vertical="center" indent="1"/>
    </xf>
    <xf numFmtId="4" fontId="10" fillId="0" borderId="49" xfId="0" applyNumberFormat="1" applyFont="1" applyFill="1" applyBorder="1" applyAlignment="1">
      <alignment horizontal="right" vertical="center" indent="1"/>
    </xf>
    <xf numFmtId="10" fontId="15" fillId="0" borderId="49" xfId="5" applyNumberFormat="1" applyFont="1" applyFill="1" applyBorder="1" applyAlignment="1">
      <alignment horizontal="right" vertical="center" wrapText="1" indent="1"/>
    </xf>
    <xf numFmtId="4" fontId="10" fillId="0" borderId="50" xfId="0" applyNumberFormat="1" applyFont="1" applyFill="1" applyBorder="1" applyAlignment="1">
      <alignment horizontal="right" vertical="center" indent="1"/>
    </xf>
    <xf numFmtId="0" fontId="15" fillId="0" borderId="51" xfId="4" applyFont="1" applyFill="1" applyBorder="1" applyAlignment="1">
      <alignment horizontal="left" vertical="center" wrapText="1"/>
    </xf>
    <xf numFmtId="10" fontId="15" fillId="0" borderId="52" xfId="5" applyNumberFormat="1" applyFont="1" applyFill="1" applyBorder="1" applyAlignment="1">
      <alignment horizontal="right" vertical="center" indent="1"/>
    </xf>
    <xf numFmtId="4" fontId="15" fillId="0" borderId="53" xfId="3" applyNumberFormat="1" applyFont="1" applyFill="1" applyBorder="1" applyAlignment="1">
      <alignment horizontal="right" vertical="center" wrapText="1" indent="1"/>
    </xf>
    <xf numFmtId="0" fontId="15" fillId="0" borderId="53" xfId="3" applyFont="1" applyFill="1" applyBorder="1" applyAlignment="1">
      <alignment vertical="center" wrapText="1"/>
    </xf>
    <xf numFmtId="0" fontId="15" fillId="0" borderId="54" xfId="3" applyFont="1" applyFill="1" applyBorder="1" applyAlignment="1">
      <alignment vertical="center" wrapText="1"/>
    </xf>
    <xf numFmtId="4" fontId="15" fillId="0" borderId="54" xfId="3" applyNumberFormat="1" applyFont="1" applyFill="1" applyBorder="1" applyAlignment="1">
      <alignment horizontal="right" vertical="center" wrapText="1" indent="1"/>
    </xf>
    <xf numFmtId="10" fontId="10" fillId="0" borderId="54" xfId="0" applyNumberFormat="1" applyFont="1" applyBorder="1" applyAlignment="1">
      <alignment horizontal="right" vertical="center" indent="1"/>
    </xf>
    <xf numFmtId="10" fontId="20" fillId="0" borderId="46" xfId="0" applyNumberFormat="1" applyFont="1" applyBorder="1" applyAlignment="1">
      <alignment horizontal="right" vertical="center" indent="1"/>
    </xf>
    <xf numFmtId="0" fontId="6" fillId="0" borderId="24" xfId="0" applyFont="1" applyBorder="1" applyAlignment="1">
      <alignment horizontal="left" vertical="center"/>
    </xf>
    <xf numFmtId="0" fontId="21" fillId="0" borderId="24" xfId="6" applyFont="1" applyFill="1" applyBorder="1" applyAlignment="1">
      <alignment horizontal="center" vertical="center" wrapText="1"/>
    </xf>
    <xf numFmtId="0" fontId="21" fillId="0" borderId="55" xfId="6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58" xfId="0" applyFont="1" applyBorder="1" applyAlignment="1">
      <alignment vertical="center"/>
    </xf>
    <xf numFmtId="0" fontId="10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0" fillId="0" borderId="58" xfId="0" applyBorder="1" applyAlignment="1"/>
    <xf numFmtId="0" fontId="9" fillId="0" borderId="6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</cellXfs>
  <cellStyles count="11">
    <cellStyle name="Відсотковий" xfId="9" builtinId="5"/>
    <cellStyle name="Гиперссылка" xfId="1" xr:uid="{661CD550-A716-445E-9A3C-B560EB8107C5}"/>
    <cellStyle name="Звичайний" xfId="0" builtinId="0"/>
    <cellStyle name="Обычный_Nastya_Otkrit" xfId="2" xr:uid="{6DD15A62-18AB-489C-B7F9-B2204D3414A2}"/>
    <cellStyle name="Обычный_Відкр_1" xfId="3" xr:uid="{3473F01D-D51F-4421-B9DD-6B6CC2E4A18E}"/>
    <cellStyle name="Обычный_Відкр_2" xfId="4" xr:uid="{E5038FC5-6882-4862-B786-75A1C0E35DFC}"/>
    <cellStyle name="Обычный_З_2_28.10" xfId="5" xr:uid="{99721D20-F43A-4D17-8019-DF245F7C2D67}"/>
    <cellStyle name="Обычный_Лист2" xfId="6" xr:uid="{9734C524-1691-4312-97AD-F3CBAB7DEF72}"/>
    <cellStyle name="Обычный_Лист5" xfId="7" xr:uid="{E8D05A97-F102-455C-BA1B-B0283446C93F}"/>
    <cellStyle name="Открывавшаяся гиперссылка" xfId="8" xr:uid="{F6C9BA4D-C447-42D0-AA0D-CFED95D97564}"/>
    <cellStyle name="Процентный 2" xfId="10" xr:uid="{0FDB88D9-DB29-4533-8070-1E4B4A1FFBF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індексів українських акцій та доходності публічних фондів за місяць</a:t>
            </a:r>
          </a:p>
        </c:rich>
      </c:tx>
      <c:layout>
        <c:manualLayout>
          <c:xMode val="edge"/>
          <c:yMode val="edge"/>
          <c:x val="0.24872569492645896"/>
          <c:y val="1.9157776559802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334371484989342E-2"/>
          <c:y val="0.29119820370899729"/>
          <c:w val="0.95045695105918337"/>
          <c:h val="0.32568220151664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Індекс ПФТС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-1.1367272236136872E-3"/>
                  <c:y val="2.477511785750563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3366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2-44E4-8D67-3834DBA3862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642-44E4-8D67-3834DBA3862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42-44E4-8D67-3834DBA3862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жовтень</c:v>
                </c:pt>
                <c:pt idx="1">
                  <c:v>листопад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-1.2960448932851754E-2</c:v>
                </c:pt>
                <c:pt idx="1">
                  <c:v>3.5382481209618177E-3</c:v>
                </c:pt>
                <c:pt idx="2">
                  <c:v>-8.738791836731441E-2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42-44E4-8D67-3834DBA3862E}"/>
            </c:ext>
          </c:extLst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Індекс УБ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8.2055834975440778E-3"/>
                  <c:y val="8.750867418819974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2-44E4-8D67-3834DBA3862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42-44E4-8D67-3834DBA3862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642-44E4-8D67-3834DBA3862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жовтень</c:v>
                </c:pt>
                <c:pt idx="1">
                  <c:v>листопад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-1.8949435227401779E-2</c:v>
                </c:pt>
                <c:pt idx="1">
                  <c:v>4.8108281540487852E-2</c:v>
                </c:pt>
                <c:pt idx="2">
                  <c:v>0.11042063884540498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42-44E4-8D67-3834DBA3862E}"/>
            </c:ext>
          </c:extLst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Відкриті ІСІ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103959177783673E-3"/>
                  <c:y val="-2.51136053291133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2-44E4-8D67-3834DBA3862E}"/>
                </c:ext>
              </c:extLst>
            </c:dLbl>
            <c:dLbl>
              <c:idx val="1"/>
              <c:layout>
                <c:manualLayout>
                  <c:x val="2.2500751171858902E-3"/>
                  <c:y val="-2.960339337950873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2-44E4-8D67-3834DBA3862E}"/>
                </c:ext>
              </c:extLst>
            </c:dLbl>
            <c:dLbl>
              <c:idx val="2"/>
              <c:layout>
                <c:manualLayout>
                  <c:x val="1.0464238885511401E-3"/>
                  <c:y val="-1.764397038385420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642-44E4-8D67-3834DBA3862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42-44E4-8D67-3834DBA3862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642-44E4-8D67-3834DBA3862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жовтень</c:v>
                </c:pt>
                <c:pt idx="1">
                  <c:v>листопад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1.0221610773490996E-2</c:v>
                </c:pt>
                <c:pt idx="1">
                  <c:v>9.4335914921899033E-3</c:v>
                </c:pt>
                <c:pt idx="2">
                  <c:v>0.28987208737932463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642-44E4-8D67-3834DBA3862E}"/>
            </c:ext>
          </c:extLst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Інтервальні ІСІ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8660902108803565E-3"/>
                  <c:y val="-1.769657352134140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642-44E4-8D67-3834DBA3862E}"/>
                </c:ext>
              </c:extLst>
            </c:dLbl>
            <c:dLbl>
              <c:idx val="1"/>
              <c:layout>
                <c:manualLayout>
                  <c:x val="2.3986825318192961E-3"/>
                  <c:y val="4.572076105157529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42-44E4-8D67-3834DBA3862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2642-44E4-8D67-3834DBA3862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2642-44E4-8D67-3834DBA3862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жовтень</c:v>
                </c:pt>
                <c:pt idx="1">
                  <c:v>листопад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0</c:v>
                </c:pt>
                <c:pt idx="1">
                  <c:v>-1.7312741775778906E-2</c:v>
                </c:pt>
                <c:pt idx="2">
                  <c:v>6.8040035852792835E-2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642-44E4-8D67-3834DBA3862E}"/>
            </c:ext>
          </c:extLst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Закриті ІСІ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2642-44E4-8D67-3834DBA3862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642-44E4-8D67-3834DBA3862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642-44E4-8D67-3834DBA3862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'інд+дох'!$A$3:$A$5</c:f>
              <c:strCache>
                <c:ptCount val="3"/>
                <c:pt idx="0">
                  <c:v>жовтень</c:v>
                </c:pt>
                <c:pt idx="1">
                  <c:v>листопад</c:v>
                </c:pt>
                <c:pt idx="2">
                  <c:v>з початку 2025 року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2.1872482251248916E-2</c:v>
                </c:pt>
                <c:pt idx="1">
                  <c:v>1.3176337243874903E-2</c:v>
                </c:pt>
                <c:pt idx="2">
                  <c:v>0.17871749641503326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42-44E4-8D67-3834DBA386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-10"/>
        <c:axId val="2056617391"/>
        <c:axId val="1"/>
      </c:barChart>
      <c:catAx>
        <c:axId val="205661739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3"/>
          <c:min val="-0.09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05661739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145583971522718E-2"/>
          <c:y val="0.85826838987915"/>
          <c:w val="0.64275506042851249"/>
          <c:h val="8.4294216863130794E-2"/>
        </c:manualLayout>
      </c:layout>
      <c:overlay val="0"/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Динаміка українських та світових індексів акцій
за місяць</a:t>
            </a:r>
          </a:p>
        </c:rich>
      </c:tx>
      <c:layout>
        <c:manualLayout>
          <c:xMode val="edge"/>
          <c:yMode val="edge"/>
          <c:x val="0.17021822416364421"/>
          <c:y val="1.35505942334766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534658940893198"/>
          <c:y val="0.17615772503519703"/>
          <c:w val="0.62031448998097261"/>
          <c:h val="0.596226146272974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'інд+дох'!$B$25</c:f>
              <c:strCache>
                <c:ptCount val="1"/>
                <c:pt idx="0">
                  <c:v>Зміна за місяць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EA8-4B1F-86DF-80C52CBC9F91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EA8-4B1F-86DF-80C52CBC9F91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EA8-4B1F-86DF-80C52CBC9F91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EA8-4B1F-86DF-80C52CBC9F91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EA8-4B1F-86DF-80C52CBC9F91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EA8-4B1F-86DF-80C52CBC9F91}"/>
                </c:ext>
              </c:extLst>
            </c:dLbl>
            <c:dLbl>
              <c:idx val="6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EA8-4B1F-86DF-80C52CBC9F91}"/>
                </c:ext>
              </c:extLst>
            </c:dLbl>
            <c:dLbl>
              <c:idx val="7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EA8-4B1F-86DF-80C52CBC9F91}"/>
                </c:ext>
              </c:extLst>
            </c:dLbl>
            <c:dLbl>
              <c:idx val="8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EA8-4B1F-86DF-80C52CBC9F91}"/>
                </c:ext>
              </c:extLst>
            </c:dLbl>
            <c:dLbl>
              <c:idx val="9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EA8-4B1F-86DF-80C52CBC9F91}"/>
                </c:ext>
              </c:extLst>
            </c:dLbl>
            <c:dLbl>
              <c:idx val="1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EA8-4B1F-86DF-80C52CBC9F91}"/>
                </c:ext>
              </c:extLst>
            </c:dLbl>
            <c:dLbl>
              <c:idx val="1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100" b="1" i="0" u="none" strike="noStrike" baseline="0">
                      <a:solidFill>
                        <a:srgbClr val="333333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A8-4B1F-86DF-80C52CBC9F9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'інд+дох'!$A$26:$A$36</c:f>
              <c:strCache>
                <c:ptCount val="11"/>
                <c:pt idx="0">
                  <c:v>NIKKEI 225 (Японія)</c:v>
                </c:pt>
                <c:pt idx="1">
                  <c:v>SSE COMPOSITE (Китай)</c:v>
                </c:pt>
                <c:pt idx="2">
                  <c:v>DAX (ФРН)</c:v>
                </c:pt>
                <c:pt idx="3">
                  <c:v>S&amp;P 500 (США)*</c:v>
                </c:pt>
                <c:pt idx="4">
                  <c:v>HANG SENG (Гонг-Конг)</c:v>
                </c:pt>
                <c:pt idx="5">
                  <c:v>CAC 40 (Франція)</c:v>
                </c:pt>
                <c:pt idx="6">
                  <c:v>FTSE 100  (Великобританія)</c:v>
                </c:pt>
                <c:pt idx="7">
                  <c:v>DJI (США)</c:v>
                </c:pt>
                <c:pt idx="8">
                  <c:v>Індекс Перспектива</c:v>
                </c:pt>
                <c:pt idx="9">
                  <c:v>WIG20 (Польща)</c:v>
                </c:pt>
                <c:pt idx="10">
                  <c:v>Індекс УБ</c:v>
                </c:pt>
              </c:strCache>
            </c:strRef>
          </c:cat>
          <c:val>
            <c:numRef>
              <c:f>'інд+дох'!$B$26:$B$36</c:f>
              <c:numCache>
                <c:formatCode>0.00%</c:formatCode>
                <c:ptCount val="11"/>
                <c:pt idx="0">
                  <c:v>-4.1163419977432225E-2</c:v>
                </c:pt>
                <c:pt idx="1">
                  <c:v>-1.6736666169379411E-2</c:v>
                </c:pt>
                <c:pt idx="2">
                  <c:v>-5.0717287954487045E-3</c:v>
                </c:pt>
                <c:pt idx="3">
                  <c:v>-4.0335077921698215E-3</c:v>
                </c:pt>
                <c:pt idx="4">
                  <c:v>-1.8435421021244514E-3</c:v>
                </c:pt>
                <c:pt idx="5">
                  <c:v>2.0194383252447601E-4</c:v>
                </c:pt>
                <c:pt idx="6">
                  <c:v>3.3548586276976877E-4</c:v>
                </c:pt>
                <c:pt idx="7">
                  <c:v>3.228358591480962E-3</c:v>
                </c:pt>
                <c:pt idx="8">
                  <c:v>3.5382481209618177E-3</c:v>
                </c:pt>
                <c:pt idx="9">
                  <c:v>4.8973498073530131E-3</c:v>
                </c:pt>
                <c:pt idx="10">
                  <c:v>4.8108281540487852E-2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EA8-4B1F-86DF-80C52CBC9F91}"/>
            </c:ext>
          </c:extLst>
        </c:ser>
        <c:ser>
          <c:idx val="1"/>
          <c:order val="1"/>
          <c:tx>
            <c:strRef>
              <c:f>'інд+дох'!$C$25</c:f>
              <c:strCache>
                <c:ptCount val="1"/>
                <c:pt idx="0">
                  <c:v>Зміна з початку року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dLbls>
            <c:delete val="1"/>
          </c:dLbls>
          <c:cat>
            <c:strRef>
              <c:f>'інд+дох'!$A$26:$A$36</c:f>
              <c:strCache>
                <c:ptCount val="11"/>
                <c:pt idx="0">
                  <c:v>NIKKEI 225 (Японія)</c:v>
                </c:pt>
                <c:pt idx="1">
                  <c:v>SSE COMPOSITE (Китай)</c:v>
                </c:pt>
                <c:pt idx="2">
                  <c:v>DAX (ФРН)</c:v>
                </c:pt>
                <c:pt idx="3">
                  <c:v>S&amp;P 500 (США)*</c:v>
                </c:pt>
                <c:pt idx="4">
                  <c:v>HANG SENG (Гонг-Конг)</c:v>
                </c:pt>
                <c:pt idx="5">
                  <c:v>CAC 40 (Франція)</c:v>
                </c:pt>
                <c:pt idx="6">
                  <c:v>FTSE 100  (Великобританія)</c:v>
                </c:pt>
                <c:pt idx="7">
                  <c:v>DJI (США)</c:v>
                </c:pt>
                <c:pt idx="8">
                  <c:v>Індекс Перспектива</c:v>
                </c:pt>
                <c:pt idx="9">
                  <c:v>WIG20 (Польща)</c:v>
                </c:pt>
                <c:pt idx="10">
                  <c:v>Індекс УБ</c:v>
                </c:pt>
              </c:strCache>
            </c:strRef>
          </c:cat>
          <c:val>
            <c:numRef>
              <c:f>'інд+дох'!$C$26:$C$36</c:f>
              <c:numCache>
                <c:formatCode>0.00%</c:formatCode>
                <c:ptCount val="11"/>
                <c:pt idx="0">
                  <c:v>0.25966886696776048</c:v>
                </c:pt>
                <c:pt idx="1">
                  <c:v>0.1601665990405039</c:v>
                </c:pt>
                <c:pt idx="2">
                  <c:v>0.19727873730357026</c:v>
                </c:pt>
                <c:pt idx="3">
                  <c:v>0.15828605335595736</c:v>
                </c:pt>
                <c:pt idx="4">
                  <c:v>0.2890804812574308</c:v>
                </c:pt>
                <c:pt idx="5">
                  <c:v>0.10052786035004635</c:v>
                </c:pt>
                <c:pt idx="6">
                  <c:v>0.18934127164744474</c:v>
                </c:pt>
                <c:pt idx="7">
                  <c:v>0.12157233109456467</c:v>
                </c:pt>
                <c:pt idx="8">
                  <c:v>-8.738791836731441E-2</c:v>
                </c:pt>
                <c:pt idx="9">
                  <c:v>0.36950105154629753</c:v>
                </c:pt>
                <c:pt idx="10">
                  <c:v>0.11042063884540498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EA8-4B1F-86DF-80C52CBC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0"/>
        <c:axId val="2056617871"/>
        <c:axId val="1"/>
      </c:barChart>
      <c:catAx>
        <c:axId val="205661787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4"/>
          <c:min val="-0.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05661787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0917842347029852E-2"/>
          <c:y val="0.87536838748259449"/>
          <c:w val="0.58430678871558628"/>
          <c:h val="6.50428523206881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Частки фондів у сукупній ВЧА відкритих ІСІ</a:t>
            </a:r>
          </a:p>
        </c:rich>
      </c:tx>
      <c:layout>
        <c:manualLayout>
          <c:xMode val="edge"/>
          <c:yMode val="edge"/>
          <c:x val="0.24799696614775629"/>
          <c:y val="7.2370845973380726E-2"/>
        </c:manualLayout>
      </c:layout>
      <c:overlay val="0"/>
      <c:spPr>
        <a:noFill/>
        <a:ln w="25400">
          <a:noFill/>
        </a:ln>
      </c:spPr>
    </c:title>
    <c:autoTitleDeleted val="0"/>
    <c:view3D>
      <c:rotX val="35"/>
      <c:hPercent val="50"/>
      <c:rotY val="2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389837331355495"/>
          <c:y val="0.32018616703374503"/>
          <c:w val="0.34049313190016267"/>
          <c:h val="0.3530820061125544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D8E-4762-8981-E5533958859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D8E-4762-8981-E553395885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FD8E-4762-8981-E553395885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D8E-4762-8981-E553395885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D8E-4762-8981-E553395885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D8E-4762-8981-E5533958859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D8E-4762-8981-E5533958859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D8E-4762-8981-E553395885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D8E-4762-8981-E553395885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D8E-4762-8981-E5533958859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D8E-4762-8981-E5533958859B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31904474563873514"/>
                  <c:y val="0.2105333701043803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8E-4762-8981-E5533958859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66221892582157627"/>
                  <c:y val="0.2434292091831897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8E-4762-8981-E5533958859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67194672594728"/>
                  <c:y val="0.5241403693223635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8E-4762-8981-E5533958859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439150521371762"/>
                  <c:y val="0.6908126206549979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8E-4762-8981-E5533958859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63004634642943491"/>
                  <c:y val="0.8772223754349179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8E-4762-8981-E5533958859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7668728371632171"/>
                  <c:y val="0.85967792792621955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8E-4762-8981-E5533958859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18901390392883047"/>
                  <c:y val="0.8509057041718703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8E-4762-8981-E5533958859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9.383668989374562E-2"/>
                  <c:y val="0.701777900347934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8E-4762-8981-E5533958859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3.4853627674819802E-2"/>
                  <c:y val="0.5175612015066015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8E-4762-8981-E5533958859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9.1155641611067179E-2"/>
                  <c:y val="0.3859778451913639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8E-4762-8981-E5533958859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9.7858262317763289E-2"/>
                  <c:y val="0.197375034472856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8E-4762-8981-E5533958859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КІНТО-Еквіті</c:v>
                </c:pt>
                <c:pt idx="7">
                  <c:v>Софіївський</c:v>
                </c:pt>
                <c:pt idx="8">
                  <c:v>УНІВЕР.УА/Володимир Великий: Фонд Збалансований</c:v>
                </c:pt>
                <c:pt idx="9">
                  <c:v>Надбання</c:v>
                </c:pt>
                <c:pt idx="10">
                  <c:v>ТАСК Ресурс</c:v>
                </c:pt>
              </c:strCache>
            </c:strRef>
          </c:cat>
          <c:val>
            <c:numRef>
              <c:f>В_ВЧА!$C$22:$C$32</c:f>
              <c:numCache>
                <c:formatCode>#,##0.00</c:formatCode>
                <c:ptCount val="11"/>
                <c:pt idx="0">
                  <c:v>29437815.25</c:v>
                </c:pt>
                <c:pt idx="1">
                  <c:v>88972947.159999996</c:v>
                </c:pt>
                <c:pt idx="2">
                  <c:v>35730387.210000001</c:v>
                </c:pt>
                <c:pt idx="3">
                  <c:v>26650948.289999999</c:v>
                </c:pt>
                <c:pt idx="4">
                  <c:v>13081984.619999999</c:v>
                </c:pt>
                <c:pt idx="5">
                  <c:v>11108779.07</c:v>
                </c:pt>
                <c:pt idx="6">
                  <c:v>3266678.73</c:v>
                </c:pt>
                <c:pt idx="7">
                  <c:v>2971344.47</c:v>
                </c:pt>
                <c:pt idx="8">
                  <c:v>1674806.51</c:v>
                </c:pt>
                <c:pt idx="9">
                  <c:v>1282661.8799999999</c:v>
                </c:pt>
                <c:pt idx="10">
                  <c:v>1035858.7500999999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D8E-4762-8981-E5533958859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D8E-4762-8981-E553395885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D-FD8E-4762-8981-E5533958859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D8E-4762-8981-E5533958859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D8E-4762-8981-E5533958859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D8E-4762-8981-E5533958859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D8E-4762-8981-E5533958859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D8E-4762-8981-E5533958859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D8E-4762-8981-E5533958859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D8E-4762-8981-E5533958859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D8E-4762-8981-E5533958859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D8E-4762-8981-E5533958859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В_ВЧА!$B$22:$B$32</c:f>
              <c:strCache>
                <c:ptCount val="11"/>
                <c:pt idx="0">
                  <c:v>Інші</c:v>
                </c:pt>
                <c:pt idx="1">
                  <c:v>ОТП Класичний</c:v>
                </c:pt>
                <c:pt idx="2">
                  <c:v>КІНТО-Класичний</c:v>
                </c:pt>
                <c:pt idx="3">
                  <c:v>УНIВЕР.УА/Михайло Грушевський: Фонд Державних Паперiв</c:v>
                </c:pt>
                <c:pt idx="4">
                  <c:v>КІНТО-Казначейський</c:v>
                </c:pt>
                <c:pt idx="5">
                  <c:v>ОТП Фонд Акцій</c:v>
                </c:pt>
                <c:pt idx="6">
                  <c:v>КІНТО-Еквіті</c:v>
                </c:pt>
                <c:pt idx="7">
                  <c:v>Софіївський</c:v>
                </c:pt>
                <c:pt idx="8">
                  <c:v>УНІВЕР.УА/Володимир Великий: Фонд Збалансований</c:v>
                </c:pt>
                <c:pt idx="9">
                  <c:v>Надбання</c:v>
                </c:pt>
                <c:pt idx="10">
                  <c:v>ТАСК Ресурс</c:v>
                </c:pt>
              </c:strCache>
            </c:strRef>
          </c:cat>
          <c:val>
            <c:numRef>
              <c:f>В_ВЧА!$D$22:$D$32</c:f>
              <c:numCache>
                <c:formatCode>0.00%</c:formatCode>
                <c:ptCount val="11"/>
                <c:pt idx="0">
                  <c:v>0.13678378850832285</c:v>
                </c:pt>
                <c:pt idx="1">
                  <c:v>0.41341576078053627</c:v>
                </c:pt>
                <c:pt idx="2">
                  <c:v>0.16602243359255825</c:v>
                </c:pt>
                <c:pt idx="3">
                  <c:v>0.12383451840725877</c:v>
                </c:pt>
                <c:pt idx="4">
                  <c:v>6.0785877020245654E-2</c:v>
                </c:pt>
                <c:pt idx="5">
                  <c:v>5.1617311746548968E-2</c:v>
                </c:pt>
                <c:pt idx="6">
                  <c:v>1.5178731462721461E-2</c:v>
                </c:pt>
                <c:pt idx="7">
                  <c:v>1.3806450992311824E-2</c:v>
                </c:pt>
                <c:pt idx="8">
                  <c:v>7.7820442009942396E-3</c:v>
                </c:pt>
                <c:pt idx="9">
                  <c:v>5.9599311236796949E-3</c:v>
                </c:pt>
                <c:pt idx="10">
                  <c:v>4.8131521648222186E-3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D8E-4762-8981-E5533958859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відкритих ІСІ за місяць</a:t>
            </a:r>
          </a:p>
        </c:rich>
      </c:tx>
      <c:layout>
        <c:manualLayout>
          <c:xMode val="edge"/>
          <c:yMode val="edge"/>
          <c:x val="0.39305849239151813"/>
          <c:y val="3.9015596161708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038204090739206E-2"/>
          <c:y val="0.38399560432839297"/>
          <c:w val="0.8979874787713914"/>
          <c:h val="0.344980008166684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'В_динаміка ВЧА'!$C$56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4A8-4FC1-BB34-A0F05B0CEA4B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4A8-4FC1-BB34-A0F05B0CEA4B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4A8-4FC1-BB34-A0F05B0CEA4B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4A8-4FC1-BB34-A0F05B0CEA4B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4A8-4FC1-BB34-A0F05B0CEA4B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4A8-4FC1-BB34-A0F05B0CEA4B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4A8-4FC1-BB34-A0F05B0CEA4B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4A8-4FC1-BB34-A0F05B0CEA4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221411429176983"/>
                  <c:y val="0.6961203736220600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A8-4FC1-BB34-A0F05B0CEA4B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4A8-4FC1-BB34-A0F05B0CEA4B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4A8-4FC1-BB34-A0F05B0CEA4B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4A8-4FC1-BB34-A0F05B0CEA4B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4A8-4FC1-BB34-A0F05B0CEA4B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4A8-4FC1-BB34-A0F05B0CEA4B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4A8-4FC1-BB34-A0F05B0CEA4B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4A8-4FC1-BB34-A0F05B0CEA4B}"/>
                </c:ext>
              </c:extLst>
            </c:dLbl>
            <c:dLbl>
              <c:idx val="1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E4A8-4FC1-BB34-A0F05B0CEA4B}"/>
                </c:ext>
              </c:extLst>
            </c:dLbl>
            <c:dLbl>
              <c:idx val="1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E4A8-4FC1-BB34-A0F05B0CEA4B}"/>
                </c:ext>
              </c:extLst>
            </c:dLbl>
            <c:dLbl>
              <c:idx val="1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E4A8-4FC1-BB34-A0F05B0CEA4B}"/>
                </c:ext>
              </c:extLst>
            </c:dLbl>
            <c:dLbl>
              <c:idx val="1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4A8-4FC1-BB34-A0F05B0CEA4B}"/>
                </c:ext>
              </c:extLst>
            </c:dLbl>
            <c:dLbl>
              <c:idx val="2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4A8-4FC1-BB34-A0F05B0CEA4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УНIВЕР.УА/Тарас Шевченко: Фонд Заощаджень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ТАСК Ресурс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ВЧА'!$C$57:$C$67</c:f>
              <c:numCache>
                <c:formatCode>#,##0.00</c:formatCode>
                <c:ptCount val="11"/>
                <c:pt idx="0">
                  <c:v>2511.433439999998</c:v>
                </c:pt>
                <c:pt idx="1">
                  <c:v>392.48855999999864</c:v>
                </c:pt>
                <c:pt idx="2">
                  <c:v>50.810660000000155</c:v>
                </c:pt>
                <c:pt idx="3">
                  <c:v>45.284549999999818</c:v>
                </c:pt>
                <c:pt idx="4">
                  <c:v>40.627209999999963</c:v>
                </c:pt>
                <c:pt idx="5">
                  <c:v>3.9091699999999259</c:v>
                </c:pt>
                <c:pt idx="6">
                  <c:v>3.6710199999999023</c:v>
                </c:pt>
                <c:pt idx="7">
                  <c:v>550.64525999999796</c:v>
                </c:pt>
                <c:pt idx="8">
                  <c:v>-217.30844999999925</c:v>
                </c:pt>
                <c:pt idx="9">
                  <c:v>106.72839999999107</c:v>
                </c:pt>
                <c:pt idx="10">
                  <c:v>92.775320000000193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4A8-4FC1-BB34-A0F05B0CEA4B}"/>
            </c:ext>
          </c:extLst>
        </c:ser>
        <c:ser>
          <c:idx val="0"/>
          <c:order val="1"/>
          <c:tx>
            <c:strRef>
              <c:f>'В_динаміка ВЧА'!$E$56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3146988775128827E-2"/>
                  <c:y val="0.4106904859127197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4A8-4FC1-BB34-A0F05B0CEA4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7234103127935796"/>
                  <c:y val="0.605768466721261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A8-4FC1-BB34-A0F05B0CEA4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5322037490607419"/>
                  <c:y val="0.64683751531253364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4A8-4FC1-BB34-A0F05B0CEA4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3485560024892796"/>
                  <c:y val="0.605768466721261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A8-4FC1-BB34-A0F05B0CEA4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41422318044336909"/>
                  <c:y val="0.605768466721261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4A8-4FC1-BB34-A0F05B0CEA4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9510252407008531"/>
                  <c:y val="0.60576846672126161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4A8-4FC1-BB34-A0F05B0CEA4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7900539456135169"/>
                  <c:y val="0.6016615618621344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4A8-4FC1-BB34-A0F05B0CEA4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5383768445896762"/>
                  <c:y val="0.6673720396081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4A8-4FC1-BB34-A0F05B0CEA4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3169350122113375"/>
                  <c:y val="0.7043341833403143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4A8-4FC1-BB34-A0F05B0CEA4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81332872656398747"/>
                  <c:y val="0.7310290649246411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4A8-4FC1-BB34-A0F05B0CEA4B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9032786507843541"/>
                  <c:y val="0.558539060841298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4A8-4FC1-BB34-A0F05B0CEA4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782495128452142"/>
                  <c:y val="0.3552472703145025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A8-4FC1-BB34-A0F05B0CEA4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2587006096187892"/>
                  <c:y val="0.34908691302581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4A8-4FC1-BB34-A0F05B0CEA4B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7273472736240603"/>
                  <c:y val="0.383995604328392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4A8-4FC1-BB34-A0F05B0CEA4B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72035527547907074"/>
                  <c:y val="0.3470334605962481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A8-4FC1-BB34-A0F05B0CEA4B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76873170531187296"/>
                  <c:y val="0.351140365455375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A8-4FC1-BB34-A0F05B0CEA4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81332872656398747"/>
                  <c:y val="0.35319381788493898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A8-4FC1-BB34-A0F05B0CEA4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5868162953223959"/>
                  <c:y val="0.3573007227440661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A8-4FC1-BB34-A0F05B0CEA4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972315970552539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A8-4FC1-BB34-A0F05B0CEA4B}"/>
                </c:ext>
              </c:extLst>
            </c:dLbl>
            <c:dLbl>
              <c:idx val="19"/>
              <c:layout>
                <c:manualLayout>
                  <c:xMode val="edge"/>
                  <c:yMode val="edge"/>
                  <c:x val="0.83298165118356338"/>
                  <c:y val="0.464080249081373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A8-4FC1-BB34-A0F05B0CEA4B}"/>
                </c:ext>
              </c:extLst>
            </c:dLbl>
            <c:dLbl>
              <c:idx val="20"/>
              <c:layout>
                <c:manualLayout>
                  <c:xMode val="edge"/>
                  <c:yMode val="edge"/>
                  <c:x val="0.86775221012588999"/>
                  <c:y val="0.6632651347490423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4A8-4FC1-BB34-A0F05B0CEA4B}"/>
                </c:ext>
              </c:extLst>
            </c:dLbl>
            <c:dLbl>
              <c:idx val="21"/>
              <c:layout>
                <c:manualLayout>
                  <c:xMode val="edge"/>
                  <c:yMode val="edge"/>
                  <c:x val="0.91990804853937991"/>
                  <c:y val="0.41479739077184696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4A8-4FC1-BB34-A0F05B0CEA4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ВЧА'!$B$57:$B$67</c:f>
              <c:strCache>
                <c:ptCount val="11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УНIВЕР.УА/Тарас Шевченко: Фонд Заощаджень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ТАСК Ресурс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  <c:pt idx="10">
                  <c:v>Інші</c:v>
                </c:pt>
              </c:strCache>
            </c:strRef>
          </c:cat>
          <c:val>
            <c:numRef>
              <c:f>'В_динаміка ВЧА'!$E$57:$E$67</c:f>
              <c:numCache>
                <c:formatCode>#,##0.00</c:formatCode>
                <c:ptCount val="11"/>
                <c:pt idx="0">
                  <c:v>2063.7828999662911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-25.318841075821268</c:v>
                </c:pt>
                <c:pt idx="8">
                  <c:v>-277.11003736964568</c:v>
                </c:pt>
                <c:pt idx="9">
                  <c:v>-693.41148812553274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E4A8-4FC1-BB34-A0F05B0CE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30"/>
        <c:axId val="1958901391"/>
        <c:axId val="1"/>
      </c:barChart>
      <c:lineChart>
        <c:grouping val="standard"/>
        <c:varyColors val="0"/>
        <c:ser>
          <c:idx val="2"/>
          <c:order val="2"/>
          <c:tx>
            <c:strRef>
              <c:f>'В_динаміка ВЧА'!$D$56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7.709993504602855E-2"/>
                  <c:y val="0.357300722744066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E4A8-4FC1-BB34-A0F05B0CEA4B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496645797952319"/>
                  <c:y val="0.4086370334831561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E4A8-4FC1-BB34-A0F05B0CEA4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4037038573173608"/>
                  <c:y val="0.525683821968281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E4A8-4FC1-BB34-A0F05B0CEA4B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31369091219707695"/>
                  <c:y val="0.52157691710915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E4A8-4FC1-BB34-A0F05B0CEA4B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39154672895924303"/>
                  <c:y val="0.5174700122500268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E4A8-4FC1-BB34-A0F05B0CEA4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47318195430209681"/>
                  <c:y val="0.591394299714316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E4A8-4FC1-BB34-A0F05B0CEA4B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5481717964495059"/>
                  <c:y val="0.57496668027780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E4A8-4FC1-BB34-A0F05B0CEA4B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3947593185235452"/>
                  <c:y val="0.5811270375664984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E4A8-4FC1-BB34-A0F05B0CEA4B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1733174861452054"/>
                  <c:y val="0.585233942425625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4A8-4FC1-BB34-A0F05B0CEA4B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9745521052509927"/>
                  <c:y val="0.5318441792569720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E4A8-4FC1-BB34-A0F05B0CEA4B}"/>
                </c:ext>
              </c:extLst>
            </c:dLbl>
            <c:dLbl>
              <c:idx val="1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E4A8-4FC1-BB34-A0F05B0CEA4B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5708482479336319"/>
                  <c:y val="1.02672621478179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E4A8-4FC1-BB34-A0F05B0CEA4B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603193609477752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E4A8-4FC1-BB34-A0F05B0CEA4B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E4A8-4FC1-BB34-A0F05B0CEA4B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E4A8-4FC1-BB34-A0F05B0CEA4B}"/>
                </c:ext>
              </c:extLst>
            </c:dLbl>
            <c:dLbl>
              <c:idx val="1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E4A8-4FC1-BB34-A0F05B0CEA4B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79065227507986147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4A8-4FC1-BB34-A0F05B0CEA4B}"/>
                </c:ext>
              </c:extLst>
            </c:dLbl>
            <c:dLbl>
              <c:idx val="17"/>
              <c:layout>
                <c:manualLayout>
                  <c:xMode val="edge"/>
                  <c:yMode val="edge"/>
                  <c:x val="0.83827282319652618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4A8-4FC1-BB34-A0F05B0CEA4B}"/>
                </c:ext>
              </c:extLst>
            </c:dLbl>
            <c:dLbl>
              <c:idx val="18"/>
              <c:layout>
                <c:manualLayout>
                  <c:xMode val="edge"/>
                  <c:yMode val="edge"/>
                  <c:x val="0.8858933713131909"/>
                  <c:y val="8.213809718254394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E4A8-4FC1-BB34-A0F05B0CEA4B}"/>
                </c:ext>
              </c:extLst>
            </c:dLbl>
            <c:dLbl>
              <c:idx val="19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0-E4A8-4FC1-BB34-A0F05B0CEA4B}"/>
                </c:ext>
              </c:extLst>
            </c:dLbl>
            <c:dLbl>
              <c:idx val="2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E4A8-4FC1-BB34-A0F05B0CEA4B}"/>
                </c:ext>
              </c:extLst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2-E4A8-4FC1-BB34-A0F05B0CEA4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'В_динаміка ВЧА'!$B$57:$B$66</c:f>
              <c:strCache>
                <c:ptCount val="10"/>
                <c:pt idx="0">
                  <c:v>УНIВЕР.УА/Михайло Грушевський: Фонд Державних Паперiв</c:v>
                </c:pt>
                <c:pt idx="1">
                  <c:v>КІНТО-Казначейський</c:v>
                </c:pt>
                <c:pt idx="2">
                  <c:v>Альтус-Депозит</c:v>
                </c:pt>
                <c:pt idx="3">
                  <c:v>УНIВЕР.УА/Тарас Шевченко: Фонд Заощаджень</c:v>
                </c:pt>
                <c:pt idx="4">
                  <c:v>Альтус-Збалансований</c:v>
                </c:pt>
                <c:pt idx="5">
                  <c:v>КІНТО-Еквіті</c:v>
                </c:pt>
                <c:pt idx="6">
                  <c:v>ТАСК Ресурс</c:v>
                </c:pt>
                <c:pt idx="7">
                  <c:v>КІНТО-Класичний</c:v>
                </c:pt>
                <c:pt idx="8">
                  <c:v>ОТП Фонд Акцій</c:v>
                </c:pt>
                <c:pt idx="9">
                  <c:v>ОТП Класичний</c:v>
                </c:pt>
              </c:strCache>
            </c:strRef>
          </c:cat>
          <c:val>
            <c:numRef>
              <c:f>'В_динаміка ВЧА'!$D$57:$D$66</c:f>
              <c:numCache>
                <c:formatCode>0.00%</c:formatCode>
                <c:ptCount val="10"/>
                <c:pt idx="0">
                  <c:v>0.10403827316355523</c:v>
                </c:pt>
                <c:pt idx="1">
                  <c:v>3.0930192825955188E-2</c:v>
                </c:pt>
                <c:pt idx="2">
                  <c:v>7.2916774820002278E-3</c:v>
                </c:pt>
                <c:pt idx="3">
                  <c:v>1.3602548092416537E-2</c:v>
                </c:pt>
                <c:pt idx="4">
                  <c:v>7.7713603870970139E-3</c:v>
                </c:pt>
                <c:pt idx="5">
                  <c:v>1.1981140341397343E-3</c:v>
                </c:pt>
                <c:pt idx="6">
                  <c:v>3.5565429552667205E-3</c:v>
                </c:pt>
                <c:pt idx="7">
                  <c:v>1.5652339371409116E-2</c:v>
                </c:pt>
                <c:pt idx="8">
                  <c:v>-1.9186541655824965E-2</c:v>
                </c:pt>
                <c:pt idx="9">
                  <c:v>1.2010008019833864E-3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3-E4A8-4FC1-BB34-A0F05B0CEA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5890139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40"/>
        <c:tickLblSkip val="2"/>
        <c:tickMarkSkip val="1"/>
        <c:noMultiLvlLbl val="0"/>
      </c:catAx>
      <c:valAx>
        <c:axId val="1"/>
        <c:scaling>
          <c:orientation val="minMax"/>
          <c:max val="3000"/>
          <c:min val="-70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5890139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0.8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7.256464474920335E-2"/>
          <c:y val="0.75567049407940434"/>
          <c:w val="0.48300841661188476"/>
          <c:h val="5.133631073908996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відкритих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31355156110709481"/>
          <c:y val="6.42418521708091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938318510188246"/>
          <c:y val="9.957487086475425E-2"/>
          <c:w val="0.72293947976187312"/>
          <c:h val="0.86298221416120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76-471B-9152-BAA38C7EB8F8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76-471B-9152-BAA38C7EB8F8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76-471B-9152-BAA38C7EB8F8}"/>
              </c:ext>
            </c:extLst>
          </c:dPt>
          <c:dPt>
            <c:idx val="1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76-471B-9152-BAA38C7EB8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76-471B-9152-BAA38C7EB8F8}"/>
              </c:ext>
            </c:extLst>
          </c:dPt>
          <c:dPt>
            <c:idx val="2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76-471B-9152-BAA38C7EB8F8}"/>
              </c:ext>
            </c:extLst>
          </c:dPt>
          <c:dPt>
            <c:idx val="2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6-471B-9152-BAA38C7EB8F8}"/>
              </c:ext>
            </c:extLst>
          </c:dPt>
          <c:dPt>
            <c:idx val="22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76-471B-9152-BAA38C7EB8F8}"/>
              </c:ext>
            </c:extLst>
          </c:dPt>
          <c:cat>
            <c:strRef>
              <c:f>'В_діаграма(дох)'!$A$2:$A$23</c:f>
              <c:strCache>
                <c:ptCount val="22"/>
                <c:pt idx="0">
                  <c:v>КІНТО-Еквіті</c:v>
                </c:pt>
                <c:pt idx="1">
                  <c:v>УНІВЕР.УА/Ярослав Мудрий: Фонд Акцiй</c:v>
                </c:pt>
                <c:pt idx="2">
                  <c:v>ТАСК Ресурс</c:v>
                </c:pt>
                <c:pt idx="3">
                  <c:v>Софіївський</c:v>
                </c:pt>
                <c:pt idx="4">
                  <c:v>ОТП Фонд Акцій</c:v>
                </c:pt>
                <c:pt idx="5">
                  <c:v>Надбання</c:v>
                </c:pt>
                <c:pt idx="6">
                  <c:v>ВСІ</c:v>
                </c:pt>
                <c:pt idx="7">
                  <c:v>Альтус-Депозит</c:v>
                </c:pt>
                <c:pt idx="8">
                  <c:v>Альтус-Збалансований</c:v>
                </c:pt>
                <c:pt idx="9">
                  <c:v>УНІВЕР.УА/Володимир Великий: Фонд Збалансований</c:v>
                </c:pt>
                <c:pt idx="10">
                  <c:v>ОТП Класичний</c:v>
                </c:pt>
                <c:pt idx="11">
                  <c:v>УНIВЕР.УА/Тарас Шевченко: Фонд Заощаджень</c:v>
                </c:pt>
                <c:pt idx="12">
                  <c:v>КІНТО-Класичний</c:v>
                </c:pt>
                <c:pt idx="13">
                  <c:v>УНIВЕР.УА/Михайло Грушевський: Фонд Державних Паперiв</c:v>
                </c:pt>
                <c:pt idx="14">
                  <c:v>КІНТО-Казначейський</c:v>
                </c:pt>
                <c:pt idx="15">
                  <c:v>Середня доходність фондів</c:v>
                </c:pt>
                <c:pt idx="16">
                  <c:v>Індекс УБ</c:v>
                </c:pt>
                <c:pt idx="17">
                  <c:v>Перспектива</c:v>
                </c:pt>
                <c:pt idx="18">
                  <c:v>Депозити у євро</c:v>
                </c:pt>
                <c:pt idx="19">
                  <c:v>Депозити у дол. США</c:v>
                </c:pt>
                <c:pt idx="20">
                  <c:v>Депозити у грн.</c:v>
                </c:pt>
                <c:pt idx="21">
                  <c:v>"Золотий" депозит (за офіційним курсом золота)</c:v>
                </c:pt>
              </c:strCache>
            </c:strRef>
          </c:cat>
          <c:val>
            <c:numRef>
              <c:f>'В_діаграма(дох)'!$B$2:$B$23</c:f>
              <c:numCache>
                <c:formatCode>0.00%</c:formatCode>
                <c:ptCount val="22"/>
                <c:pt idx="0">
                  <c:v>1.198107268929105E-3</c:v>
                </c:pt>
                <c:pt idx="1">
                  <c:v>3.2727114942749935E-3</c:v>
                </c:pt>
                <c:pt idx="2">
                  <c:v>3.5565732991929E-3</c:v>
                </c:pt>
                <c:pt idx="3">
                  <c:v>4.5588999093704174E-3</c:v>
                </c:pt>
                <c:pt idx="4">
                  <c:v>5.0251256281406143E-3</c:v>
                </c:pt>
                <c:pt idx="5">
                  <c:v>5.3232048570648338E-3</c:v>
                </c:pt>
                <c:pt idx="6">
                  <c:v>7.1493487732838812E-3</c:v>
                </c:pt>
                <c:pt idx="7">
                  <c:v>7.2900751682152265E-3</c:v>
                </c:pt>
                <c:pt idx="8">
                  <c:v>7.770883172311116E-3</c:v>
                </c:pt>
                <c:pt idx="9">
                  <c:v>7.9385545676058378E-3</c:v>
                </c:pt>
                <c:pt idx="10">
                  <c:v>9.0092848990535046E-3</c:v>
                </c:pt>
                <c:pt idx="11">
                  <c:v>1.3602544627429491E-2</c:v>
                </c:pt>
                <c:pt idx="12">
                  <c:v>1.6385014655932784E-2</c:v>
                </c:pt>
                <c:pt idx="13">
                  <c:v>1.8493307355224697E-2</c:v>
                </c:pt>
                <c:pt idx="14">
                  <c:v>3.0930236706819159E-2</c:v>
                </c:pt>
                <c:pt idx="15">
                  <c:v>9.4335914921899033E-3</c:v>
                </c:pt>
                <c:pt idx="16">
                  <c:v>3.5382481209618177E-3</c:v>
                </c:pt>
                <c:pt idx="17">
                  <c:v>4.8108281540487852E-2</c:v>
                </c:pt>
                <c:pt idx="18">
                  <c:v>7.8807249725789674E-3</c:v>
                </c:pt>
                <c:pt idx="19">
                  <c:v>6.2701506385514083E-3</c:v>
                </c:pt>
                <c:pt idx="20">
                  <c:v>1.0064657534246575E-2</c:v>
                </c:pt>
                <c:pt idx="21">
                  <c:v>5.3307343764663617E-2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C76-471B-9152-BAA38C7EB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56626511"/>
        <c:axId val="1"/>
      </c:barChart>
      <c:catAx>
        <c:axId val="2056626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056626511"/>
        <c:crosses val="autoZero"/>
        <c:crossBetween val="between"/>
        <c:majorUnit val="0.02"/>
        <c:minorUnit val="0.0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інтервальних ІСІ за місяць</a:t>
            </a:r>
          </a:p>
        </c:rich>
      </c:tx>
      <c:layout>
        <c:manualLayout>
          <c:xMode val="edge"/>
          <c:yMode val="edge"/>
          <c:x val="0.31761006488926335"/>
          <c:y val="6.66689019846694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1600684513879372E-2"/>
          <c:y val="0.34134477816150738"/>
          <c:w val="0.9432298904393992"/>
          <c:h val="0.437347997019431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'І_динаміка ВЧА'!$C$33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D7B-4857-8315-3CFC9E3E5CB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D7B-4857-8315-3CFC9E3E5CB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3122000301669712"/>
                  <c:y val="0.5973533617826378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7B-4857-8315-3CFC9E3E5CB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D7B-4857-8315-3CFC9E3E5CB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1122253825328741"/>
                  <c:y val="0.55735202059183619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7B-4857-8315-3CFC9E3E5CB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D7B-4857-8315-3CFC9E3E5CB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4722684815549087"/>
                  <c:y val="0.26400885185929085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7B-4857-8315-3CFC9E3E5CB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D7B-4857-8315-3CFC9E3E5CB1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ED7B-4857-8315-3CFC9E3E5CB1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ED7B-4857-8315-3CFC9E3E5CB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ED7B-4857-8315-3CFC9E3E5CB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D7B-4857-8315-3CFC9E3E5CB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7B-4857-8315-3CFC9E3E5CB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D7B-4857-8315-3CFC9E3E5CB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D7B-4857-8315-3CFC9E3E5CB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ВЧА'!$B$34:$B$34</c:f>
              <c:strCache>
                <c:ptCount val="1"/>
                <c:pt idx="0">
                  <c:v>УНІВЕР.УА/Отаман: Фонд Перспективних Акцій</c:v>
                </c:pt>
              </c:strCache>
            </c:strRef>
          </c:cat>
          <c:val>
            <c:numRef>
              <c:f>'І_динаміка ВЧА'!$C$34:$C$34</c:f>
              <c:numCache>
                <c:formatCode>#,##0.00</c:formatCode>
                <c:ptCount val="1"/>
                <c:pt idx="0">
                  <c:v>-101.11818000000065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D7B-4857-8315-3CFC9E3E5CB1}"/>
            </c:ext>
          </c:extLst>
        </c:ser>
        <c:ser>
          <c:idx val="0"/>
          <c:order val="1"/>
          <c:tx>
            <c:strRef>
              <c:f>'І_динаміка ВЧА'!$E$33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0.65442073823530833"/>
                  <c:y val="0.7013568488787221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7B-4857-8315-3CFC9E3E5CB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5601445084856451"/>
                  <c:y val="0.5920198496238643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7B-4857-8315-3CFC9E3E5CB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2242289318641006"/>
                  <c:y val="0.5840195813857039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D7B-4857-8315-3CFC9E3E5CB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0961931850281781"/>
                  <c:y val="0.5466849962742891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D7B-4857-8315-3CFC9E3E5CB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ED7B-4857-8315-3CFC9E3E5CB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8242479461385273"/>
                  <c:y val="0.4746825821308461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D7B-4857-8315-3CFC9E3E5CB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9602839464981088"/>
                  <c:y val="0.2773426322562247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D7B-4857-8315-3CFC9E3E5CB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90402864817346995"/>
                  <c:y val="0.3840128754316957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7B-4857-8315-3CFC9E3E5CB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90642872423056764"/>
                  <c:y val="0.5546852645124494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7B-4857-8315-3CFC9E3E5CB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4002028189272209"/>
                  <c:y val="0.512017167242261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7B-4857-8315-3CFC9E3E5CB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9681891286496336"/>
                  <c:y val="0.3920131436698561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7B-4857-8315-3CFC9E3E5CB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4962058612111295"/>
                  <c:y val="0.3786793632729222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7B-4857-8315-3CFC9E3E5CB1}"/>
                </c:ext>
              </c:extLst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ED7B-4857-8315-3CFC9E3E5CB1}"/>
                </c:ext>
              </c:extLst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ED7B-4857-8315-3CFC9E3E5CB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D7B-4857-8315-3CFC9E3E5CB1}"/>
                </c:ext>
              </c:extLst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D7B-4857-8315-3CFC9E3E5CB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'І_динаміка ВЧА'!$B$34:$B$34</c:f>
              <c:strCache>
                <c:ptCount val="1"/>
                <c:pt idx="0">
                  <c:v>УНІВЕР.УА/Отаман: Фонд Перспективних Акцій</c:v>
                </c:pt>
              </c:strCache>
            </c:strRef>
          </c:cat>
          <c:val>
            <c:numRef>
              <c:f>'І_динаміка ВЧА'!$E$34:$E$34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D7B-4857-8315-3CFC9E3E5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2056612111"/>
        <c:axId val="1"/>
      </c:barChart>
      <c:lineChart>
        <c:grouping val="standard"/>
        <c:varyColors val="0"/>
        <c:ser>
          <c:idx val="2"/>
          <c:order val="2"/>
          <c:tx>
            <c:strRef>
              <c:f>'І_динаміка ВЧА'!$D$33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4960157184668596"/>
                  <c:y val="0.6346879468940527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ED7B-4857-8315-3CFC9E3E5CB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41761323393500116"/>
                  <c:y val="0.578686069226930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ED7B-4857-8315-3CFC9E3E5CB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6864217523299444"/>
                  <c:y val="0.608020386100185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ED7B-4857-8315-3CFC9E3E5CB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5848185325794748"/>
                  <c:y val="0.565352288829996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ED7B-4857-8315-3CFC9E3E5CB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4802370446211897"/>
                  <c:y val="0.6800228002436279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ED7B-4857-8315-3CFC9E3E5CB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5442390728104614"/>
                  <c:y val="0.4293477287812709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D7B-4857-8315-3CFC9E3E5CB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87842783689776105"/>
                  <c:y val="0.3626788267966015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ED7B-4857-8315-3CFC9E3E5CB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8912282425356155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ED7B-4857-8315-3CFC9E3E5CB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8808279129548587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D7B-4857-8315-3CFC9E3E5CB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6256198255501358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D7B-4857-8315-3CFC9E3E5CB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7121810158925446"/>
                  <c:y val="0.58668633746509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D7B-4857-8315-3CFC9E3E5CB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62721987625486764"/>
                  <c:y val="1.06670243175471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D7B-4857-8315-3CFC9E3E5CB1}"/>
                </c:ext>
              </c:extLst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ED7B-4857-8315-3CFC9E3E5CB1}"/>
                </c:ext>
              </c:extLst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ED7B-4857-8315-3CFC9E3E5CB1}"/>
                </c:ext>
              </c:extLst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ED7B-4857-8315-3CFC9E3E5C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'І_динаміка ВЧА'!$D$34:$D$34</c:f>
              <c:numCache>
                <c:formatCode>0.00%</c:formatCode>
                <c:ptCount val="1"/>
                <c:pt idx="0">
                  <c:v>-1.7312723108316205E-2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ED7B-4857-8315-3CFC9E3E5C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5661211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1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2056612111"/>
        <c:crosses val="autoZero"/>
        <c:crossBetween val="between"/>
        <c:majorUnit val="0.01"/>
        <c:minorUnit val="0.01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120352397886046"/>
          <c:y val="0.81602736029235357"/>
          <c:w val="0.53841706214225249"/>
          <c:h val="6.93356580640561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інтервальних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122689423198233"/>
          <c:y val="6.29743011501496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869794119938603E-2"/>
          <c:y val="0.12720808832330233"/>
          <c:w val="0.92896248455690922"/>
          <c:h val="0.828741803135969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68F-40C2-82DF-FE9774C122C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8F-40C2-82DF-FE9774C122C4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8F-40C2-82DF-FE9774C122C4}"/>
              </c:ext>
            </c:extLst>
          </c:dPt>
          <c:dPt>
            <c:idx val="4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8F-40C2-82DF-FE9774C122C4}"/>
              </c:ext>
            </c:extLst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8F-40C2-82DF-FE9774C122C4}"/>
              </c:ext>
            </c:extLst>
          </c:dPt>
          <c:dPt>
            <c:idx val="6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8F-40C2-82DF-FE9774C122C4}"/>
              </c:ext>
            </c:extLst>
          </c:dPt>
          <c:dPt>
            <c:idx val="7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8F-40C2-82DF-FE9774C122C4}"/>
              </c:ext>
            </c:extLst>
          </c:dPt>
          <c:dPt>
            <c:idx val="8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8F-40C2-82DF-FE9774C122C4}"/>
              </c:ext>
            </c:extLst>
          </c:dPt>
          <c:dPt>
            <c:idx val="9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8F-40C2-82DF-FE9774C122C4}"/>
              </c:ext>
            </c:extLst>
          </c:dPt>
          <c:cat>
            <c:strRef>
              <c:f>'І_діаграма(дох)'!$A$2:$A$9</c:f>
              <c:strCache>
                <c:ptCount val="8"/>
                <c:pt idx="0">
                  <c:v>УНІВЕР.УА/Отаман: Фонд Перспективних Акцій</c:v>
                </c:pt>
                <c:pt idx="1">
                  <c:v>Середня доходність фондів</c:v>
                </c:pt>
                <c:pt idx="2">
                  <c:v>Індекс УБ</c:v>
                </c:pt>
                <c:pt idx="3">
                  <c:v>Перспектива</c:v>
                </c:pt>
                <c:pt idx="4">
                  <c:v>Депозити у євро</c:v>
                </c:pt>
                <c:pt idx="5">
                  <c:v>Депозити у дол. США</c:v>
                </c:pt>
                <c:pt idx="6">
                  <c:v>Депозити у грн.</c:v>
                </c:pt>
                <c:pt idx="7">
                  <c:v>"Золотий" депозит (за офіційним курсом золота)</c:v>
                </c:pt>
              </c:strCache>
            </c:strRef>
          </c:cat>
          <c:val>
            <c:numRef>
              <c:f>'І_діаграма(дох)'!$B$2:$B$9</c:f>
              <c:numCache>
                <c:formatCode>0.00%</c:formatCode>
                <c:ptCount val="8"/>
                <c:pt idx="0">
                  <c:v>-1.7312741775778906E-2</c:v>
                </c:pt>
                <c:pt idx="1">
                  <c:v>-1.7312741775778906E-2</c:v>
                </c:pt>
                <c:pt idx="2">
                  <c:v>3.5382481209618177E-3</c:v>
                </c:pt>
                <c:pt idx="3">
                  <c:v>4.8108281540487852E-2</c:v>
                </c:pt>
                <c:pt idx="4">
                  <c:v>7.8807249725789674E-3</c:v>
                </c:pt>
                <c:pt idx="5">
                  <c:v>6.2701506385514083E-3</c:v>
                </c:pt>
                <c:pt idx="6">
                  <c:v>1.0064657534246575E-2</c:v>
                </c:pt>
                <c:pt idx="7">
                  <c:v>5.3307343764663617E-2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8F-40C2-82DF-FE9774C12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56616431"/>
        <c:axId val="1"/>
      </c:barChart>
      <c:catAx>
        <c:axId val="20566164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2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056616431"/>
        <c:crosses val="autoZero"/>
        <c:crossBetween val="between"/>
        <c:majorUnit val="0.01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/>
              <a:t>Динаміка ВЧА закритих ІСІ за місяць</a:t>
            </a:r>
          </a:p>
        </c:rich>
      </c:tx>
      <c:layout>
        <c:manualLayout>
          <c:xMode val="edge"/>
          <c:yMode val="edge"/>
          <c:x val="0.36905918680842464"/>
          <c:y val="5.3256178521748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721446420110338E-2"/>
          <c:y val="0.37871060282132496"/>
          <c:w val="0.91389419124287319"/>
          <c:h val="0.4082973686667409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'3_динаміка ВЧА'!$C$38</c:f>
              <c:strCache>
                <c:ptCount val="1"/>
                <c:pt idx="0">
                  <c:v>Зміна ВЧА, тис. грн.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Mode val="edge"/>
                  <c:yMode val="edge"/>
                  <c:x val="8.6837455719629322E-2"/>
                  <c:y val="0.3402478072222841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5D-4B88-A8DF-E396B1D92181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35D-4B88-A8DF-E396B1D9218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6570087139962502"/>
                  <c:y val="0.704165027120901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5D-4B88-A8DF-E396B1D92181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4497819933692424"/>
                  <c:y val="0.70120635053635949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5D-4B88-A8DF-E396B1D92181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35D-4B88-A8DF-E396B1D92181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70940598906439123"/>
                  <c:y val="0.582859287154695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5D-4B88-A8DF-E396B1D92181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5112205054462049"/>
                  <c:y val="0.51185104912569701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5D-4B88-A8DF-E396B1D9218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59035463848102843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5D-4B88-A8DF-E396B1D9218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018907357810698"/>
                  <c:y val="0.5059336959566137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5D-4B88-A8DF-E396B1D9218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437207901148899"/>
                  <c:y val="0.5148097257102385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5D-4B88-A8DF-E396B1D9218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7620540233345116"/>
                  <c:y val="0.58581796373923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5D-4B88-A8DF-E396B1D9218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147220157574803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5D-4B88-A8DF-E396B1D9218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5814074361729493"/>
                  <c:y val="0.7189584100436090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5D-4B88-A8DF-E396B1D9218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0296007560161979"/>
                  <c:y val="0.9497351836378539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5D-4B88-A8DF-E396B1D92181}"/>
                </c:ext>
              </c:extLst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35D-4B88-A8DF-E396B1D9218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6780177758639024"/>
                  <c:y val="0.47930560669573935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5D-4B88-A8DF-E396B1D9218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ВЧА'!$B$39:$B$43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ВЧА'!$C$39:$C$43</c:f>
              <c:numCache>
                <c:formatCode>#,##0.00</c:formatCode>
                <c:ptCount val="5"/>
                <c:pt idx="0">
                  <c:v>304554.86917999986</c:v>
                </c:pt>
                <c:pt idx="1">
                  <c:v>62494.488509999988</c:v>
                </c:pt>
                <c:pt idx="2">
                  <c:v>885.40021000000081</c:v>
                </c:pt>
                <c:pt idx="3">
                  <c:v>417.15837000000101</c:v>
                </c:pt>
                <c:pt idx="4">
                  <c:v>9.123990000000223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5D-4B88-A8DF-E396B1D92181}"/>
            </c:ext>
          </c:extLst>
        </c:ser>
        <c:ser>
          <c:idx val="0"/>
          <c:order val="1"/>
          <c:tx>
            <c:strRef>
              <c:f>'3_динаміка ВЧА'!$E$38</c:f>
              <c:strCache>
                <c:ptCount val="1"/>
                <c:pt idx="0">
                  <c:v>Чистий притік/відтік капіталу, тис. грн.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35D-4B88-A8DF-E396B1D92181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35D-4B88-A8DF-E396B1D92181}"/>
                </c:ext>
              </c:extLst>
            </c:dLbl>
            <c:dLbl>
              <c:idx val="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35D-4B88-A8DF-E396B1D92181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35D-4B88-A8DF-E396B1D92181}"/>
                </c:ext>
              </c:extLst>
            </c:dLbl>
            <c:dLbl>
              <c:idx val="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35D-4B88-A8DF-E396B1D92181}"/>
                </c:ext>
              </c:extLst>
            </c:dLbl>
            <c:dLbl>
              <c:idx val="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35D-4B88-A8DF-E396B1D92181}"/>
                </c:ext>
              </c:extLst>
            </c:dLbl>
            <c:dLbl>
              <c:idx val="6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35D-4B88-A8DF-E396B1D92181}"/>
                </c:ext>
              </c:extLst>
            </c:dLbl>
            <c:dLbl>
              <c:idx val="7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35D-4B88-A8DF-E396B1D9218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70450387462860564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5D-4B88-A8DF-E396B1D9218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7733528910313354"/>
                  <c:y val="0.49705766620298897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35D-4B88-A8DF-E396B1D92181}"/>
                </c:ext>
              </c:extLst>
            </c:dLbl>
            <c:dLbl>
              <c:idx val="10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635D-4B88-A8DF-E396B1D92181}"/>
                </c:ext>
              </c:extLst>
            </c:dLbl>
            <c:dLbl>
              <c:idx val="1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35D-4B88-A8DF-E396B1D92181}"/>
                </c:ext>
              </c:extLst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35D-4B88-A8DF-E396B1D92181}"/>
                </c:ext>
              </c:extLst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35D-4B88-A8DF-E396B1D92181}"/>
                </c:ext>
              </c:extLst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635D-4B88-A8DF-E396B1D92181}"/>
                </c:ext>
              </c:extLst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35D-4B88-A8DF-E396B1D9218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1542231781973535"/>
                  <c:y val="0.5148097257102385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5D-4B88-A8DF-E396B1D92181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'3_динаміка ВЧА'!$B$39:$B$43</c:f>
              <c:strCache>
                <c:ptCount val="5"/>
                <c:pt idx="0">
                  <c:v>ІНЖУР REIT</c:v>
                </c:pt>
                <c:pt idx="1">
                  <c:v>ІНЖУР ЕНЕРДЖІ</c:v>
                </c:pt>
                <c:pt idx="2">
                  <c:v>ЗЕМЕЛЬНИЙ ІНВЕСТИЦІЙНИЙ ФОНД ҐРУНТОВНО</c:v>
                </c:pt>
                <c:pt idx="3">
                  <c:v>КІНТО-Голд</c:v>
                </c:pt>
                <c:pt idx="4">
                  <c:v>Індекс Української Біржі</c:v>
                </c:pt>
              </c:strCache>
            </c:strRef>
          </c:cat>
          <c:val>
            <c:numRef>
              <c:f>'3_динаміка ВЧА'!$E$39:$E$43</c:f>
              <c:numCache>
                <c:formatCode>#,##0.00</c:formatCode>
                <c:ptCount val="5"/>
                <c:pt idx="0">
                  <c:v>295236.66825319297</c:v>
                </c:pt>
                <c:pt idx="1">
                  <c:v>57519.860215957786</c:v>
                </c:pt>
                <c:pt idx="2">
                  <c:v>739.8328754638444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635D-4B88-A8DF-E396B1D92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0"/>
        <c:axId val="1958909071"/>
        <c:axId val="1"/>
      </c:barChart>
      <c:lineChart>
        <c:grouping val="standard"/>
        <c:varyColors val="0"/>
        <c:ser>
          <c:idx val="2"/>
          <c:order val="2"/>
          <c:tx>
            <c:strRef>
              <c:f>'3_динаміка ВЧА'!$D$38</c:f>
              <c:strCache>
                <c:ptCount val="1"/>
                <c:pt idx="0">
                  <c:v>Зміна ВЧА, %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4146101657552521"/>
                  <c:y val="0.3816692794058665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35D-4B88-A8DF-E396B1D92181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32283925069958969"/>
                  <c:y val="0.508892372541155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35D-4B88-A8DF-E396B1D92181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50981990132169475"/>
                  <c:y val="0.639074142260985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35D-4B88-A8DF-E396B1D92181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35D-4B88-A8DF-E396B1D92181}"/>
                </c:ext>
              </c:extLst>
            </c:dLbl>
            <c:dLbl>
              <c:idx val="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35D-4B88-A8DF-E396B1D92181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35D-4B88-A8DF-E396B1D92181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635D-4B88-A8DF-E396B1D92181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61416490859770101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35D-4B88-A8DF-E396B1D92181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7859269832516789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35D-4B88-A8DF-E396B1D92181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75772683135999142"/>
                  <c:y val="1.1834706338166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35D-4B88-A8DF-E396B1D92181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48530932914276714"/>
                  <c:y val="0.860974886101605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35D-4B88-A8DF-E396B1D92181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52592684875356144"/>
                  <c:y val="0.8935203285315634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35D-4B88-A8DF-E396B1D92181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56864527455112113"/>
                  <c:y val="0.872809592439772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35D-4B88-A8DF-E396B1D92181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61206400241093573"/>
                  <c:y val="0.931983124130604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35D-4B88-A8DF-E396B1D92181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66178544883104606"/>
                  <c:y val="0.9763632728987283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35D-4B88-A8DF-E396B1D92181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66038484470653591"/>
                  <c:y val="0.99707400899051957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35D-4B88-A8DF-E396B1D92181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49441325595208313"/>
                  <c:y val="0.6597848783527769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35D-4B88-A8DF-E396B1D9218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'3_динаміка ВЧА'!$D$39:$D$43</c:f>
              <c:numCache>
                <c:formatCode>0.00%</c:formatCode>
                <c:ptCount val="5"/>
                <c:pt idx="0">
                  <c:v>9.6362700001622573E-2</c:v>
                </c:pt>
                <c:pt idx="1">
                  <c:v>6.6917004708713326E-2</c:v>
                </c:pt>
                <c:pt idx="2">
                  <c:v>3.3638717089480255E-2</c:v>
                </c:pt>
                <c:pt idx="3">
                  <c:v>5.2163227735296192E-2</c:v>
                </c:pt>
                <c:pt idx="4">
                  <c:v>2.139110854575963E-3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635D-4B88-A8DF-E396B1D92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58909071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58909071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"/>
        </c:scaling>
        <c:delete val="0"/>
        <c:axPos val="r"/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</c:legendEntry>
      <c:layout>
        <c:manualLayout>
          <c:xMode val="edge"/>
          <c:yMode val="edge"/>
          <c:x val="0.195384275369166"/>
          <c:y val="0.86097488610160589"/>
          <c:w val="0.43208637241138143"/>
          <c:h val="7.3966914613540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/>
              <a:t>Доходність закритих фондів, 
банківських депозитів та індексів за місяць</a:t>
            </a:r>
          </a:p>
        </c:rich>
      </c:tx>
      <c:layout>
        <c:manualLayout>
          <c:xMode val="edge"/>
          <c:yMode val="edge"/>
          <c:x val="0.28472421975394602"/>
          <c:y val="8.620960558094008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0517030135687E-2"/>
          <c:y val="0.1695455576425155"/>
          <c:w val="0.88514266211226722"/>
          <c:h val="0.780196930507507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1A1-4CCE-8C15-D4B9288FB7B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A1-4CCE-8C15-D4B9288FB7B5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A1-4CCE-8C15-D4B9288FB7B5}"/>
              </c:ext>
            </c:extLst>
          </c:dPt>
          <c:dPt>
            <c:idx val="8"/>
            <c:invertIfNegative val="0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A1-4CCE-8C15-D4B9288FB7B5}"/>
              </c:ext>
            </c:extLst>
          </c:dPt>
          <c:dPt>
            <c:idx val="9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A1-4CCE-8C15-D4B9288FB7B5}"/>
              </c:ext>
            </c:extLst>
          </c:dPt>
          <c:dPt>
            <c:idx val="10"/>
            <c:invertIfNegative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A1-4CCE-8C15-D4B9288FB7B5}"/>
              </c:ext>
            </c:extLst>
          </c:dPt>
          <c:dPt>
            <c:idx val="11"/>
            <c:invertIfNegative val="0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A1-4CCE-8C15-D4B9288FB7B5}"/>
              </c:ext>
            </c:extLst>
          </c:dPt>
          <c:cat>
            <c:strRef>
              <c:f>'З_діаграма(дох)'!$A$2:$A$13</c:f>
              <c:strCache>
                <c:ptCount val="12"/>
                <c:pt idx="0">
                  <c:v>ІНЖУР REIT</c:v>
                </c:pt>
                <c:pt idx="1">
                  <c:v>Індекс Української Біржі</c:v>
                </c:pt>
                <c:pt idx="2">
                  <c:v>ІНЖУР ЕНЕРДЖІ</c:v>
                </c:pt>
                <c:pt idx="3">
                  <c:v>ЗЕМЕЛЬНИЙ ІНВЕСТИЦІЙНИЙ ФОНД ҐРУНТОВНО</c:v>
                </c:pt>
                <c:pt idx="4">
                  <c:v>КІНТО-Голд</c:v>
                </c:pt>
                <c:pt idx="5">
                  <c:v>Середня доходність фондів</c:v>
                </c:pt>
                <c:pt idx="6">
                  <c:v>Індекс УБ</c:v>
                </c:pt>
                <c:pt idx="7">
                  <c:v>Перспектива</c:v>
                </c:pt>
                <c:pt idx="8">
                  <c:v>Депозити у євро</c:v>
                </c:pt>
                <c:pt idx="9">
                  <c:v>Депозити у дол. США</c:v>
                </c:pt>
                <c:pt idx="10">
                  <c:v>Депозити у грн.</c:v>
                </c:pt>
                <c:pt idx="11">
                  <c:v>"Золотий" депозит (за офіційним курсом золота)</c:v>
                </c:pt>
              </c:strCache>
            </c:strRef>
          </c:cat>
          <c:val>
            <c:numRef>
              <c:f>'З_діаграма(дох)'!$B$2:$B$13</c:f>
              <c:numCache>
                <c:formatCode>0.00%</c:formatCode>
                <c:ptCount val="12"/>
                <c:pt idx="0">
                  <c:v>9.8185531380101665E-4</c:v>
                </c:pt>
                <c:pt idx="1">
                  <c:v>2.1399789580665018E-3</c:v>
                </c:pt>
                <c:pt idx="2">
                  <c:v>5.1180763966141019E-3</c:v>
                </c:pt>
                <c:pt idx="3">
                  <c:v>5.4801182159649464E-3</c:v>
                </c:pt>
                <c:pt idx="4">
                  <c:v>5.2161657334927947E-2</c:v>
                </c:pt>
                <c:pt idx="5">
                  <c:v>1.3176337243874903E-2</c:v>
                </c:pt>
                <c:pt idx="6">
                  <c:v>3.5382481209618177E-3</c:v>
                </c:pt>
                <c:pt idx="7">
                  <c:v>4.8108281540487852E-2</c:v>
                </c:pt>
                <c:pt idx="8">
                  <c:v>7.8807249725789674E-3</c:v>
                </c:pt>
                <c:pt idx="9">
                  <c:v>6.2701506385514083E-3</c:v>
                </c:pt>
                <c:pt idx="10">
                  <c:v>1.0064657534246575E-2</c:v>
                </c:pt>
                <c:pt idx="11">
                  <c:v>5.3307343764663617E-2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A1-4CCE-8C15-D4B9288FB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56606831"/>
        <c:axId val="1"/>
      </c:barChart>
      <c:catAx>
        <c:axId val="20566068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06"/>
          <c:min val="-0.01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2056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9525</xdr:rowOff>
    </xdr:from>
    <xdr:to>
      <xdr:col>11</xdr:col>
      <xdr:colOff>590550</xdr:colOff>
      <xdr:row>20</xdr:row>
      <xdr:rowOff>142875</xdr:rowOff>
    </xdr:to>
    <xdr:graphicFrame macro="">
      <xdr:nvGraphicFramePr>
        <xdr:cNvPr id="1031" name="Діагр. 7">
          <a:extLst>
            <a:ext uri="{FF2B5EF4-FFF2-40B4-BE49-F238E27FC236}">
              <a16:creationId xmlns:a16="http://schemas.microsoft.com/office/drawing/2014/main" id="{9559ECA6-A97E-6BDB-C492-66E02B49E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24</xdr:row>
      <xdr:rowOff>19050</xdr:rowOff>
    </xdr:from>
    <xdr:to>
      <xdr:col>11</xdr:col>
      <xdr:colOff>561975</xdr:colOff>
      <xdr:row>42</xdr:row>
      <xdr:rowOff>133350</xdr:rowOff>
    </xdr:to>
    <xdr:graphicFrame macro="">
      <xdr:nvGraphicFramePr>
        <xdr:cNvPr id="1033" name="Діагр. 9">
          <a:extLst>
            <a:ext uri="{FF2B5EF4-FFF2-40B4-BE49-F238E27FC236}">
              <a16:creationId xmlns:a16="http://schemas.microsoft.com/office/drawing/2014/main" id="{F65D726C-74F2-2B53-6681-2A3FD0C62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21</xdr:row>
      <xdr:rowOff>28575</xdr:rowOff>
    </xdr:from>
    <xdr:to>
      <xdr:col>8</xdr:col>
      <xdr:colOff>152400</xdr:colOff>
      <xdr:row>45</xdr:row>
      <xdr:rowOff>28575</xdr:rowOff>
    </xdr:to>
    <xdr:graphicFrame macro="">
      <xdr:nvGraphicFramePr>
        <xdr:cNvPr id="12290" name="Діагр. 2">
          <a:extLst>
            <a:ext uri="{FF2B5EF4-FFF2-40B4-BE49-F238E27FC236}">
              <a16:creationId xmlns:a16="http://schemas.microsoft.com/office/drawing/2014/main" id="{AA51F7C8-B1F2-6C91-FB8A-260A011CB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19050</xdr:rowOff>
    </xdr:from>
    <xdr:to>
      <xdr:col>6</xdr:col>
      <xdr:colOff>1628775</xdr:colOff>
      <xdr:row>48</xdr:row>
      <xdr:rowOff>57150</xdr:rowOff>
    </xdr:to>
    <xdr:graphicFrame macro="">
      <xdr:nvGraphicFramePr>
        <xdr:cNvPr id="11271" name="Діагр. 7">
          <a:extLst>
            <a:ext uri="{FF2B5EF4-FFF2-40B4-BE49-F238E27FC236}">
              <a16:creationId xmlns:a16="http://schemas.microsoft.com/office/drawing/2014/main" id="{11304BDA-6D81-C2FD-4E93-B7F93B757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0</xdr:row>
      <xdr:rowOff>95250</xdr:rowOff>
    </xdr:from>
    <xdr:to>
      <xdr:col>18</xdr:col>
      <xdr:colOff>28575</xdr:colOff>
      <xdr:row>52</xdr:row>
      <xdr:rowOff>104775</xdr:rowOff>
    </xdr:to>
    <xdr:graphicFrame macro="">
      <xdr:nvGraphicFramePr>
        <xdr:cNvPr id="76801" name="Діагр. 1">
          <a:extLst>
            <a:ext uri="{FF2B5EF4-FFF2-40B4-BE49-F238E27FC236}">
              <a16:creationId xmlns:a16="http://schemas.microsoft.com/office/drawing/2014/main" id="{51373628-2C0E-72C9-F170-A585B227B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19050</xdr:rowOff>
    </xdr:from>
    <xdr:to>
      <xdr:col>7</xdr:col>
      <xdr:colOff>9525</xdr:colOff>
      <xdr:row>30</xdr:row>
      <xdr:rowOff>152400</xdr:rowOff>
    </xdr:to>
    <xdr:graphicFrame macro="">
      <xdr:nvGraphicFramePr>
        <xdr:cNvPr id="13320" name="Діагр. 8">
          <a:extLst>
            <a:ext uri="{FF2B5EF4-FFF2-40B4-BE49-F238E27FC236}">
              <a16:creationId xmlns:a16="http://schemas.microsoft.com/office/drawing/2014/main" id="{28FE07F5-8B8E-2595-972D-1E96C0637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0</xdr:rowOff>
    </xdr:from>
    <xdr:to>
      <xdr:col>18</xdr:col>
      <xdr:colOff>266700</xdr:colOff>
      <xdr:row>46</xdr:row>
      <xdr:rowOff>19050</xdr:rowOff>
    </xdr:to>
    <xdr:graphicFrame macro="">
      <xdr:nvGraphicFramePr>
        <xdr:cNvPr id="6145" name="Діагр. 1">
          <a:extLst>
            <a:ext uri="{FF2B5EF4-FFF2-40B4-BE49-F238E27FC236}">
              <a16:creationId xmlns:a16="http://schemas.microsoft.com/office/drawing/2014/main" id="{1CD845AD-2646-A1CA-3941-DFA2C419C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123825</xdr:rowOff>
    </xdr:from>
    <xdr:to>
      <xdr:col>9</xdr:col>
      <xdr:colOff>295275</xdr:colOff>
      <xdr:row>32</xdr:row>
      <xdr:rowOff>76200</xdr:rowOff>
    </xdr:to>
    <xdr:graphicFrame macro="">
      <xdr:nvGraphicFramePr>
        <xdr:cNvPr id="14344" name="Діагр. 8">
          <a:extLst>
            <a:ext uri="{FF2B5EF4-FFF2-40B4-BE49-F238E27FC236}">
              <a16:creationId xmlns:a16="http://schemas.microsoft.com/office/drawing/2014/main" id="{441894B8-0186-AC31-631F-DA9AB83C5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40</xdr:row>
      <xdr:rowOff>76200</xdr:rowOff>
    </xdr:to>
    <xdr:graphicFrame macro="">
      <xdr:nvGraphicFramePr>
        <xdr:cNvPr id="8193" name="Діагр. 1">
          <a:extLst>
            <a:ext uri="{FF2B5EF4-FFF2-40B4-BE49-F238E27FC236}">
              <a16:creationId xmlns:a16="http://schemas.microsoft.com/office/drawing/2014/main" id="{6CFA6819-3577-B71C-1629-428D272A7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9736-DA68-4E5B-B713-87CFD9FA0DFA}">
  <sheetPr>
    <tabColor indexed="9"/>
  </sheetPr>
  <dimension ref="A1:N38"/>
  <sheetViews>
    <sheetView tabSelected="1" zoomScale="85" workbookViewId="0">
      <selection activeCell="F5" sqref="F5"/>
    </sheetView>
  </sheetViews>
  <sheetFormatPr defaultRowHeight="12.75" x14ac:dyDescent="0.2"/>
  <cols>
    <col min="1" max="1" width="29.140625" style="3" customWidth="1"/>
    <col min="2" max="6" width="16.7109375" customWidth="1"/>
  </cols>
  <sheetData>
    <row r="1" spans="1:14" ht="16.5" thickBot="1" x14ac:dyDescent="0.25">
      <c r="A1" s="71" t="s">
        <v>74</v>
      </c>
      <c r="B1" s="71"/>
      <c r="C1" s="71"/>
      <c r="D1" s="72"/>
      <c r="E1" s="72"/>
      <c r="F1" s="72"/>
    </row>
    <row r="2" spans="1:14" ht="15.75" thickBot="1" x14ac:dyDescent="0.25">
      <c r="A2" s="25" t="s">
        <v>50</v>
      </c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"/>
      <c r="I2" s="1"/>
    </row>
    <row r="3" spans="1:14" ht="14.25" x14ac:dyDescent="0.2">
      <c r="A3" s="85" t="s">
        <v>93</v>
      </c>
      <c r="B3" s="86">
        <v>-1.2960448932851754E-2</v>
      </c>
      <c r="C3" s="86">
        <v>-1.8949435227401779E-2</v>
      </c>
      <c r="D3" s="86">
        <v>1.0221610773490996E-2</v>
      </c>
      <c r="E3" s="86" t="s">
        <v>19</v>
      </c>
      <c r="F3" s="86">
        <v>2.1872482251248916E-2</v>
      </c>
      <c r="G3" s="58"/>
      <c r="H3" s="58"/>
      <c r="I3" s="2"/>
      <c r="J3" s="2"/>
      <c r="K3" s="2"/>
      <c r="L3" s="2"/>
    </row>
    <row r="4" spans="1:14" ht="14.25" x14ac:dyDescent="0.2">
      <c r="A4" s="85" t="s">
        <v>94</v>
      </c>
      <c r="B4" s="86">
        <v>3.5382481209618177E-3</v>
      </c>
      <c r="C4" s="86">
        <v>4.8108281540487852E-2</v>
      </c>
      <c r="D4" s="86">
        <v>9.4335914921899033E-3</v>
      </c>
      <c r="E4" s="86">
        <v>-1.7312741775778906E-2</v>
      </c>
      <c r="F4" s="86">
        <v>1.3176337243874903E-2</v>
      </c>
      <c r="G4" s="58"/>
      <c r="H4" s="58"/>
      <c r="I4" s="2"/>
      <c r="J4" s="2"/>
      <c r="K4" s="2"/>
      <c r="L4" s="2"/>
    </row>
    <row r="5" spans="1:14" ht="15" thickBot="1" x14ac:dyDescent="0.25">
      <c r="A5" s="75" t="s">
        <v>115</v>
      </c>
      <c r="B5" s="77">
        <v>-8.738791836731441E-2</v>
      </c>
      <c r="C5" s="77">
        <v>0.11042063884540498</v>
      </c>
      <c r="D5" s="77">
        <v>0.28987208737932463</v>
      </c>
      <c r="E5" s="77">
        <v>6.8040035852792835E-2</v>
      </c>
      <c r="F5" s="77">
        <v>0.17871749641503326</v>
      </c>
      <c r="G5" s="58"/>
      <c r="H5" s="58"/>
      <c r="I5" s="2"/>
      <c r="J5" s="2"/>
      <c r="K5" s="2"/>
      <c r="L5" s="2"/>
    </row>
    <row r="6" spans="1:14" ht="14.25" x14ac:dyDescent="0.2">
      <c r="A6" s="54"/>
      <c r="B6" s="55"/>
      <c r="C6" s="55"/>
      <c r="D6" s="55"/>
      <c r="E6" s="55"/>
      <c r="F6" s="55"/>
      <c r="G6" s="58"/>
      <c r="H6" s="58"/>
      <c r="I6" s="2"/>
      <c r="J6" s="2"/>
      <c r="K6" s="2"/>
      <c r="L6" s="2"/>
    </row>
    <row r="7" spans="1:14" ht="14.25" x14ac:dyDescent="0.2">
      <c r="A7" s="69"/>
      <c r="B7" s="68"/>
      <c r="C7" s="68"/>
      <c r="D7" s="70"/>
      <c r="E7" s="70"/>
      <c r="F7" s="70"/>
      <c r="G7" s="10"/>
      <c r="J7" s="2"/>
      <c r="K7" s="2"/>
      <c r="L7" s="2"/>
      <c r="M7" s="2"/>
      <c r="N7" s="2"/>
    </row>
    <row r="8" spans="1:14" ht="14.25" x14ac:dyDescent="0.2">
      <c r="A8" s="69"/>
      <c r="B8" s="70"/>
      <c r="C8" s="70"/>
      <c r="D8" s="70"/>
      <c r="E8" s="70"/>
      <c r="F8" s="70"/>
      <c r="J8" s="4"/>
      <c r="K8" s="4"/>
      <c r="L8" s="4"/>
      <c r="M8" s="4"/>
      <c r="N8" s="4"/>
    </row>
    <row r="9" spans="1:14" ht="14.25" x14ac:dyDescent="0.2">
      <c r="A9" s="69"/>
      <c r="B9" s="70"/>
      <c r="C9" s="70"/>
      <c r="D9" s="70"/>
      <c r="E9" s="70"/>
      <c r="F9" s="70"/>
    </row>
    <row r="10" spans="1:14" ht="14.25" x14ac:dyDescent="0.2">
      <c r="A10" s="69"/>
      <c r="B10" s="70"/>
      <c r="C10" s="70"/>
      <c r="D10" s="70"/>
      <c r="E10" s="70"/>
      <c r="F10" s="70"/>
    </row>
    <row r="11" spans="1:14" ht="14.25" x14ac:dyDescent="0.2">
      <c r="A11" s="69"/>
      <c r="B11" s="70"/>
      <c r="C11" s="70"/>
      <c r="D11" s="70"/>
      <c r="E11" s="70"/>
      <c r="F11" s="70"/>
      <c r="N11" s="10"/>
    </row>
    <row r="12" spans="1:14" ht="14.25" x14ac:dyDescent="0.2">
      <c r="A12" s="69"/>
      <c r="B12" s="70"/>
      <c r="C12" s="70"/>
      <c r="D12" s="70"/>
      <c r="E12" s="70"/>
      <c r="F12" s="70"/>
    </row>
    <row r="13" spans="1:14" ht="14.25" x14ac:dyDescent="0.2">
      <c r="A13" s="69"/>
      <c r="B13" s="70"/>
      <c r="C13" s="70"/>
      <c r="D13" s="70"/>
      <c r="E13" s="70"/>
      <c r="F13" s="70"/>
    </row>
    <row r="14" spans="1:14" ht="14.25" x14ac:dyDescent="0.2">
      <c r="A14" s="69"/>
      <c r="B14" s="70"/>
      <c r="C14" s="70"/>
      <c r="D14" s="70"/>
      <c r="E14" s="70"/>
      <c r="F14" s="70"/>
    </row>
    <row r="15" spans="1:14" ht="14.25" x14ac:dyDescent="0.2">
      <c r="A15" s="69"/>
      <c r="B15" s="70"/>
      <c r="C15" s="70"/>
      <c r="D15" s="70"/>
      <c r="E15" s="70"/>
      <c r="F15" s="70"/>
    </row>
    <row r="16" spans="1:14" ht="14.25" x14ac:dyDescent="0.2">
      <c r="A16" s="69"/>
      <c r="B16" s="70"/>
      <c r="C16" s="70"/>
      <c r="D16" s="70"/>
      <c r="E16" s="70"/>
      <c r="F16" s="70"/>
    </row>
    <row r="17" spans="1:6" ht="14.25" x14ac:dyDescent="0.2">
      <c r="A17" s="69"/>
      <c r="B17" s="70"/>
      <c r="C17" s="70"/>
      <c r="D17" s="70"/>
      <c r="E17" s="70"/>
      <c r="F17" s="70"/>
    </row>
    <row r="18" spans="1:6" ht="14.25" x14ac:dyDescent="0.2">
      <c r="A18" s="69"/>
      <c r="B18" s="70"/>
      <c r="C18" s="70"/>
      <c r="D18" s="70"/>
      <c r="E18" s="70"/>
      <c r="F18" s="70"/>
    </row>
    <row r="19" spans="1:6" ht="14.25" x14ac:dyDescent="0.2">
      <c r="A19" s="69"/>
      <c r="B19" s="70"/>
      <c r="C19" s="70"/>
      <c r="D19" s="70"/>
      <c r="E19" s="70"/>
      <c r="F19" s="70"/>
    </row>
    <row r="20" spans="1:6" ht="14.25" x14ac:dyDescent="0.2">
      <c r="A20" s="69"/>
      <c r="B20" s="70"/>
      <c r="C20" s="70"/>
      <c r="D20" s="70"/>
      <c r="E20" s="70"/>
      <c r="F20" s="70"/>
    </row>
    <row r="21" spans="1:6" ht="14.25" x14ac:dyDescent="0.2">
      <c r="A21" s="69"/>
      <c r="B21" s="70"/>
      <c r="C21" s="70"/>
      <c r="D21" s="70"/>
      <c r="E21" s="70"/>
      <c r="F21" s="70"/>
    </row>
    <row r="22" spans="1:6" ht="14.25" x14ac:dyDescent="0.2">
      <c r="A22" s="69"/>
      <c r="B22" s="70"/>
      <c r="C22" s="70"/>
      <c r="D22" s="70"/>
      <c r="E22" s="70"/>
      <c r="F22" s="70"/>
    </row>
    <row r="23" spans="1:6" ht="14.25" x14ac:dyDescent="0.2">
      <c r="A23" s="69"/>
      <c r="B23" s="70"/>
      <c r="C23" s="70"/>
      <c r="D23" s="70"/>
      <c r="E23" s="70"/>
      <c r="F23" s="70"/>
    </row>
    <row r="24" spans="1:6" ht="15" thickBot="1" x14ac:dyDescent="0.25">
      <c r="A24" s="69"/>
      <c r="B24" s="70"/>
      <c r="C24" s="70"/>
      <c r="D24" s="70"/>
      <c r="E24" s="70"/>
      <c r="F24" s="70"/>
    </row>
    <row r="25" spans="1:6" ht="30.75" thickBot="1" x14ac:dyDescent="0.25">
      <c r="A25" s="25" t="s">
        <v>65</v>
      </c>
      <c r="B25" s="18" t="s">
        <v>69</v>
      </c>
      <c r="C25" s="18" t="s">
        <v>60</v>
      </c>
      <c r="D25" s="74"/>
      <c r="E25" s="70"/>
      <c r="F25" s="70"/>
    </row>
    <row r="26" spans="1:6" ht="14.25" x14ac:dyDescent="0.2">
      <c r="A26" s="27" t="s">
        <v>8</v>
      </c>
      <c r="B26" s="28">
        <v>-4.1163419977432225E-2</v>
      </c>
      <c r="C26" s="65">
        <v>0.25966886696776048</v>
      </c>
      <c r="D26" s="74"/>
      <c r="E26" s="70"/>
      <c r="F26" s="70"/>
    </row>
    <row r="27" spans="1:6" ht="14.25" x14ac:dyDescent="0.2">
      <c r="A27" s="27" t="s">
        <v>111</v>
      </c>
      <c r="B27" s="28">
        <v>-1.6736666169379411E-2</v>
      </c>
      <c r="C27" s="65">
        <v>0.1601665990405039</v>
      </c>
      <c r="D27" s="74"/>
      <c r="E27" s="70"/>
      <c r="F27" s="70"/>
    </row>
    <row r="28" spans="1:6" ht="14.25" x14ac:dyDescent="0.2">
      <c r="A28" s="27" t="s">
        <v>9</v>
      </c>
      <c r="B28" s="28">
        <v>-5.0717287954487045E-3</v>
      </c>
      <c r="C28" s="65">
        <v>0.19727873730357026</v>
      </c>
      <c r="D28" s="74"/>
      <c r="E28" s="70"/>
      <c r="F28" s="70"/>
    </row>
    <row r="29" spans="1:6" ht="14.25" x14ac:dyDescent="0.2">
      <c r="A29" s="27" t="s">
        <v>118</v>
      </c>
      <c r="B29" s="28">
        <v>-4.0335077921698215E-3</v>
      </c>
      <c r="C29" s="65">
        <v>0.15828605335595736</v>
      </c>
      <c r="D29" s="74"/>
      <c r="E29" s="70"/>
      <c r="F29" s="70"/>
    </row>
    <row r="30" spans="1:6" ht="14.25" x14ac:dyDescent="0.2">
      <c r="A30" s="27" t="s">
        <v>7</v>
      </c>
      <c r="B30" s="28">
        <v>-1.8435421021244514E-3</v>
      </c>
      <c r="C30" s="65">
        <v>0.2890804812574308</v>
      </c>
      <c r="D30" s="74"/>
      <c r="E30" s="70"/>
      <c r="F30" s="70"/>
    </row>
    <row r="31" spans="1:6" ht="14.25" x14ac:dyDescent="0.2">
      <c r="A31" s="27" t="s">
        <v>5</v>
      </c>
      <c r="B31" s="28">
        <v>2.0194383252447601E-4</v>
      </c>
      <c r="C31" s="65">
        <v>0.10052786035004635</v>
      </c>
      <c r="D31" s="74"/>
      <c r="E31" s="70"/>
      <c r="F31" s="70"/>
    </row>
    <row r="32" spans="1:6" ht="14.25" x14ac:dyDescent="0.2">
      <c r="A32" s="27" t="s">
        <v>6</v>
      </c>
      <c r="B32" s="28">
        <v>3.3548586276976877E-4</v>
      </c>
      <c r="C32" s="65">
        <v>0.18934127164744474</v>
      </c>
      <c r="D32" s="74"/>
      <c r="E32" s="70"/>
      <c r="F32" s="70"/>
    </row>
    <row r="33" spans="1:6" ht="14.25" x14ac:dyDescent="0.2">
      <c r="A33" s="27" t="s">
        <v>108</v>
      </c>
      <c r="B33" s="28">
        <v>3.228358591480962E-3</v>
      </c>
      <c r="C33" s="65">
        <v>0.12157233109456467</v>
      </c>
      <c r="D33" s="74"/>
      <c r="E33" s="70"/>
      <c r="F33" s="70"/>
    </row>
    <row r="34" spans="1:6" ht="14.25" x14ac:dyDescent="0.2">
      <c r="A34" s="27" t="s">
        <v>117</v>
      </c>
      <c r="B34" s="28">
        <v>3.5382481209618177E-3</v>
      </c>
      <c r="C34" s="65">
        <v>-8.738791836731441E-2</v>
      </c>
      <c r="D34" s="74"/>
      <c r="E34" s="70"/>
      <c r="F34" s="70"/>
    </row>
    <row r="35" spans="1:6" ht="14.25" x14ac:dyDescent="0.2">
      <c r="A35" s="27" t="s">
        <v>116</v>
      </c>
      <c r="B35" s="28">
        <v>4.8973498073530131E-3</v>
      </c>
      <c r="C35" s="65">
        <v>0.36950105154629753</v>
      </c>
      <c r="D35" s="74"/>
      <c r="E35" s="70"/>
      <c r="F35" s="70"/>
    </row>
    <row r="36" spans="1:6" ht="15" thickBot="1" x14ac:dyDescent="0.25">
      <c r="A36" s="75" t="s">
        <v>1</v>
      </c>
      <c r="B36" s="76">
        <v>4.8108281540487852E-2</v>
      </c>
      <c r="C36" s="77">
        <v>0.11042063884540498</v>
      </c>
      <c r="D36" s="74"/>
      <c r="E36" s="70"/>
      <c r="F36" s="70"/>
    </row>
    <row r="37" spans="1:6" ht="14.25" x14ac:dyDescent="0.2">
      <c r="A37" s="69"/>
      <c r="B37" s="70"/>
      <c r="C37" s="70"/>
      <c r="D37" s="74"/>
      <c r="E37" s="70"/>
      <c r="F37" s="70"/>
    </row>
    <row r="38" spans="1:6" ht="14.25" x14ac:dyDescent="0.2">
      <c r="A38" s="69" t="s">
        <v>119</v>
      </c>
      <c r="B38" s="70"/>
      <c r="C38" s="70"/>
      <c r="D38" s="74"/>
      <c r="E38" s="70"/>
      <c r="F38" s="70"/>
    </row>
  </sheetData>
  <autoFilter ref="A25:C25" xr:uid="{1CE3E5E3-1CCD-47A5-B1D8-18059CB01E21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A748-2AF3-43DF-AE01-6238D6C8F74D}">
  <sheetPr>
    <tabColor indexed="43"/>
    <pageSetUpPr fitToPage="1"/>
  </sheetPr>
  <dimension ref="A1:K9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37" style="29" bestFit="1" customWidth="1"/>
    <col min="3" max="4" width="12.7109375" style="31" customWidth="1"/>
    <col min="5" max="5" width="19.28515625" style="6" bestFit="1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9" bestFit="1" customWidth="1"/>
    <col min="10" max="10" width="34.7109375" style="29" customWidth="1"/>
    <col min="11" max="11" width="35.85546875" style="29" customWidth="1"/>
    <col min="12" max="16384" width="9.140625" style="29"/>
  </cols>
  <sheetData>
    <row r="1" spans="1:11" ht="16.5" thickBot="1" x14ac:dyDescent="0.25">
      <c r="A1" s="175" t="s">
        <v>89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1" ht="30.75" thickBot="1" x14ac:dyDescent="0.25">
      <c r="A2" s="15" t="s">
        <v>34</v>
      </c>
      <c r="B2" s="48" t="s">
        <v>21</v>
      </c>
      <c r="C2" s="18" t="s">
        <v>31</v>
      </c>
      <c r="D2" s="18" t="s">
        <v>32</v>
      </c>
      <c r="E2" s="17" t="s">
        <v>35</v>
      </c>
      <c r="F2" s="17" t="s">
        <v>55</v>
      </c>
      <c r="G2" s="17" t="s">
        <v>56</v>
      </c>
      <c r="H2" s="18" t="s">
        <v>57</v>
      </c>
      <c r="I2" s="18" t="s">
        <v>13</v>
      </c>
      <c r="J2" s="18" t="s">
        <v>14</v>
      </c>
    </row>
    <row r="3" spans="1:11" ht="14.25" customHeight="1" x14ac:dyDescent="0.2">
      <c r="A3" s="21">
        <v>1</v>
      </c>
      <c r="B3" s="81" t="s">
        <v>121</v>
      </c>
      <c r="C3" s="108" t="s">
        <v>33</v>
      </c>
      <c r="D3" s="109" t="s">
        <v>122</v>
      </c>
      <c r="E3" s="82">
        <v>3465060637.23</v>
      </c>
      <c r="F3" s="83">
        <v>339884911</v>
      </c>
      <c r="G3" s="82">
        <v>10.194800000000001</v>
      </c>
      <c r="H3" s="52">
        <v>10</v>
      </c>
      <c r="I3" s="81" t="s">
        <v>123</v>
      </c>
      <c r="J3" s="84" t="s">
        <v>124</v>
      </c>
      <c r="K3" s="49"/>
    </row>
    <row r="4" spans="1:11" ht="14.25" customHeight="1" x14ac:dyDescent="0.2">
      <c r="A4" s="21">
        <v>2</v>
      </c>
      <c r="B4" s="81" t="s">
        <v>125</v>
      </c>
      <c r="C4" s="108" t="s">
        <v>33</v>
      </c>
      <c r="D4" s="109" t="s">
        <v>122</v>
      </c>
      <c r="E4" s="82">
        <v>996404916.53999996</v>
      </c>
      <c r="F4" s="83">
        <v>159954</v>
      </c>
      <c r="G4" s="82">
        <v>6229.3217000000004</v>
      </c>
      <c r="H4" s="52">
        <v>4000</v>
      </c>
      <c r="I4" s="81" t="s">
        <v>123</v>
      </c>
      <c r="J4" s="84" t="s">
        <v>126</v>
      </c>
      <c r="K4" s="49"/>
    </row>
    <row r="5" spans="1:11" ht="14.25" customHeight="1" x14ac:dyDescent="0.2">
      <c r="A5" s="21">
        <v>3</v>
      </c>
      <c r="B5" s="81" t="s">
        <v>127</v>
      </c>
      <c r="C5" s="108" t="s">
        <v>33</v>
      </c>
      <c r="D5" s="109" t="s">
        <v>122</v>
      </c>
      <c r="E5" s="82">
        <v>27206267.550000001</v>
      </c>
      <c r="F5" s="83">
        <v>24117</v>
      </c>
      <c r="G5" s="82">
        <v>1128.095</v>
      </c>
      <c r="H5" s="52">
        <v>1000</v>
      </c>
      <c r="I5" s="81" t="s">
        <v>128</v>
      </c>
      <c r="J5" s="84" t="s">
        <v>129</v>
      </c>
      <c r="K5" s="49"/>
    </row>
    <row r="6" spans="1:11" ht="14.25" customHeight="1" x14ac:dyDescent="0.2">
      <c r="A6" s="21">
        <v>4</v>
      </c>
      <c r="B6" s="81" t="s">
        <v>109</v>
      </c>
      <c r="C6" s="108" t="s">
        <v>33</v>
      </c>
      <c r="D6" s="109" t="s">
        <v>130</v>
      </c>
      <c r="E6" s="82">
        <v>8414331.6300000008</v>
      </c>
      <c r="F6" s="83">
        <v>181502</v>
      </c>
      <c r="G6" s="82">
        <v>46.359400000000001</v>
      </c>
      <c r="H6" s="52">
        <v>10</v>
      </c>
      <c r="I6" s="81" t="s">
        <v>113</v>
      </c>
      <c r="J6" s="84" t="s">
        <v>114</v>
      </c>
      <c r="K6" s="49"/>
    </row>
    <row r="7" spans="1:11" ht="14.25" customHeight="1" x14ac:dyDescent="0.2">
      <c r="A7" s="21">
        <v>5</v>
      </c>
      <c r="B7" s="81" t="s">
        <v>107</v>
      </c>
      <c r="C7" s="108" t="s">
        <v>33</v>
      </c>
      <c r="D7" s="109" t="s">
        <v>122</v>
      </c>
      <c r="E7" s="82">
        <v>4274442.91</v>
      </c>
      <c r="F7" s="83">
        <v>152637</v>
      </c>
      <c r="G7" s="82">
        <v>28.004000000000001</v>
      </c>
      <c r="H7" s="52">
        <v>100</v>
      </c>
      <c r="I7" s="81" t="s">
        <v>113</v>
      </c>
      <c r="J7" s="84" t="s">
        <v>114</v>
      </c>
      <c r="K7" s="49"/>
    </row>
    <row r="8" spans="1:11" ht="15.75" thickBot="1" x14ac:dyDescent="0.25">
      <c r="A8" s="176" t="s">
        <v>42</v>
      </c>
      <c r="B8" s="177"/>
      <c r="C8" s="110" t="s">
        <v>43</v>
      </c>
      <c r="D8" s="110" t="s">
        <v>43</v>
      </c>
      <c r="E8" s="96">
        <f>SUM(E3:E7)</f>
        <v>4501360595.8600006</v>
      </c>
      <c r="F8" s="97">
        <f>SUM(F3:F7)</f>
        <v>340403121</v>
      </c>
      <c r="G8" s="110" t="s">
        <v>43</v>
      </c>
      <c r="H8" s="110" t="s">
        <v>43</v>
      </c>
      <c r="I8" s="110" t="s">
        <v>43</v>
      </c>
      <c r="J8" s="110" t="s">
        <v>43</v>
      </c>
    </row>
    <row r="9" spans="1:11" ht="15" thickBot="1" x14ac:dyDescent="0.25">
      <c r="A9" s="193"/>
      <c r="B9" s="193"/>
      <c r="C9" s="193"/>
      <c r="D9" s="193"/>
      <c r="E9" s="193"/>
      <c r="F9" s="193"/>
      <c r="G9" s="193"/>
      <c r="H9" s="193"/>
      <c r="I9" s="153"/>
      <c r="J9" s="153"/>
    </row>
  </sheetData>
  <mergeCells count="3">
    <mergeCell ref="A1:J1"/>
    <mergeCell ref="A8:B8"/>
    <mergeCell ref="A9:H9"/>
  </mergeCells>
  <phoneticPr fontId="12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9DB9-59E7-4C25-9268-882B10B926E1}">
  <sheetPr>
    <tabColor indexed="43"/>
    <pageSetUpPr fitToPage="1"/>
  </sheetPr>
  <dimension ref="A1:K15"/>
  <sheetViews>
    <sheetView zoomScale="85" workbookViewId="0">
      <selection activeCell="B4" sqref="B4"/>
    </sheetView>
  </sheetViews>
  <sheetFormatPr defaultRowHeight="14.25" x14ac:dyDescent="0.2"/>
  <cols>
    <col min="1" max="1" width="4.42578125" style="31" customWidth="1"/>
    <col min="2" max="2" width="53.85546875" style="31" bestFit="1" customWidth="1"/>
    <col min="3" max="4" width="14.7109375" style="30" customWidth="1"/>
    <col min="5" max="8" width="12.7109375" style="31" customWidth="1"/>
    <col min="9" max="9" width="16.140625" style="31" bestFit="1" customWidth="1"/>
    <col min="10" max="10" width="19.140625" style="31" customWidth="1"/>
    <col min="11" max="11" width="21.42578125" style="31" bestFit="1" customWidth="1"/>
    <col min="12" max="16384" width="9.140625" style="31"/>
  </cols>
  <sheetData>
    <row r="1" spans="1:11" s="50" customFormat="1" ht="16.5" thickBot="1" x14ac:dyDescent="0.25">
      <c r="A1" s="191" t="s">
        <v>90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s="22" customFormat="1" ht="15.75" customHeight="1" thickBot="1" x14ac:dyDescent="0.25">
      <c r="A2" s="182" t="s">
        <v>34</v>
      </c>
      <c r="B2" s="100"/>
      <c r="C2" s="101"/>
      <c r="D2" s="102"/>
      <c r="E2" s="184" t="s">
        <v>59</v>
      </c>
      <c r="F2" s="184"/>
      <c r="G2" s="184"/>
      <c r="H2" s="184"/>
      <c r="I2" s="184"/>
      <c r="J2" s="184"/>
      <c r="K2" s="184"/>
    </row>
    <row r="3" spans="1:11" s="22" customFormat="1" ht="60.75" thickBot="1" x14ac:dyDescent="0.25">
      <c r="A3" s="183"/>
      <c r="B3" s="103" t="s">
        <v>21</v>
      </c>
      <c r="C3" s="26" t="s">
        <v>10</v>
      </c>
      <c r="D3" s="26" t="s">
        <v>11</v>
      </c>
      <c r="E3" s="17" t="s">
        <v>70</v>
      </c>
      <c r="F3" s="17" t="s">
        <v>78</v>
      </c>
      <c r="G3" s="17" t="s">
        <v>79</v>
      </c>
      <c r="H3" s="17" t="s">
        <v>68</v>
      </c>
      <c r="I3" s="17" t="s">
        <v>80</v>
      </c>
      <c r="J3" s="17" t="s">
        <v>44</v>
      </c>
      <c r="K3" s="18" t="s">
        <v>71</v>
      </c>
    </row>
    <row r="4" spans="1:11" s="22" customFormat="1" collapsed="1" x14ac:dyDescent="0.2">
      <c r="A4" s="21">
        <v>1</v>
      </c>
      <c r="B4" s="27" t="s">
        <v>107</v>
      </c>
      <c r="C4" s="104">
        <v>40555</v>
      </c>
      <c r="D4" s="104">
        <v>40626</v>
      </c>
      <c r="E4" s="98">
        <v>2.1399789580665018E-3</v>
      </c>
      <c r="F4" s="98">
        <v>3.3766099530072813E-2</v>
      </c>
      <c r="G4" s="98">
        <v>9.8678635322180686E-2</v>
      </c>
      <c r="H4" s="98">
        <v>0.28190573845534117</v>
      </c>
      <c r="I4" s="98">
        <v>0.10306687569424211</v>
      </c>
      <c r="J4" s="105">
        <v>-0.71995999999999993</v>
      </c>
      <c r="K4" s="118">
        <v>-8.8746954396167976E-2</v>
      </c>
    </row>
    <row r="5" spans="1:11" s="22" customFormat="1" x14ac:dyDescent="0.2">
      <c r="A5" s="154">
        <v>2</v>
      </c>
      <c r="B5" s="159" t="s">
        <v>109</v>
      </c>
      <c r="C5" s="160">
        <v>41848</v>
      </c>
      <c r="D5" s="160">
        <v>42032</v>
      </c>
      <c r="E5" s="161">
        <v>5.2161657334927947E-2</v>
      </c>
      <c r="F5" s="161">
        <v>0.10038665941927505</v>
      </c>
      <c r="G5" s="161">
        <v>0.2656025203178789</v>
      </c>
      <c r="H5" s="161">
        <v>0.57838040277139391</v>
      </c>
      <c r="I5" s="161">
        <v>0.57756400004083486</v>
      </c>
      <c r="J5" s="162">
        <v>3.6359399999999997</v>
      </c>
      <c r="K5" s="163">
        <v>0.16861257070700142</v>
      </c>
    </row>
    <row r="6" spans="1:11" s="22" customFormat="1" x14ac:dyDescent="0.2">
      <c r="A6" s="154">
        <v>3</v>
      </c>
      <c r="B6" s="159" t="s">
        <v>127</v>
      </c>
      <c r="C6" s="160">
        <v>45198</v>
      </c>
      <c r="D6" s="160">
        <v>45449</v>
      </c>
      <c r="E6" s="161">
        <v>5.4801182159649464E-3</v>
      </c>
      <c r="F6" s="161">
        <v>1.3356130728460869E-2</v>
      </c>
      <c r="G6" s="161">
        <v>3.9491068224862813E-2</v>
      </c>
      <c r="H6" s="161">
        <v>9.2950837921386587E-2</v>
      </c>
      <c r="I6" s="161">
        <v>1.5866900944748741E-2</v>
      </c>
      <c r="J6" s="162">
        <v>0.12809500000000007</v>
      </c>
      <c r="K6" s="163">
        <v>0.28397861500775567</v>
      </c>
    </row>
    <row r="7" spans="1:11" s="22" customFormat="1" x14ac:dyDescent="0.2">
      <c r="A7" s="154">
        <v>4</v>
      </c>
      <c r="B7" s="159" t="s">
        <v>125</v>
      </c>
      <c r="C7" s="160">
        <v>45471</v>
      </c>
      <c r="D7" s="160">
        <v>45513</v>
      </c>
      <c r="E7" s="161">
        <v>5.1180763966141019E-3</v>
      </c>
      <c r="F7" s="161">
        <v>2.0517468852889298E-2</v>
      </c>
      <c r="G7" s="161" t="s">
        <v>19</v>
      </c>
      <c r="H7" s="161">
        <v>2.7520371201224636E-2</v>
      </c>
      <c r="I7" s="161">
        <v>1.8372208980307336E-2</v>
      </c>
      <c r="J7" s="162">
        <v>0.55733042500000018</v>
      </c>
      <c r="K7" s="163">
        <v>3.2359925002085612</v>
      </c>
    </row>
    <row r="8" spans="1:11" s="22" customFormat="1" x14ac:dyDescent="0.2">
      <c r="A8" s="154">
        <v>5</v>
      </c>
      <c r="B8" s="159" t="s">
        <v>121</v>
      </c>
      <c r="C8" s="160">
        <v>45797</v>
      </c>
      <c r="D8" s="160">
        <v>45849</v>
      </c>
      <c r="E8" s="161">
        <v>9.8185531380101665E-4</v>
      </c>
      <c r="F8" s="161">
        <v>9.8060579646981338E-3</v>
      </c>
      <c r="G8" s="161" t="s">
        <v>19</v>
      </c>
      <c r="H8" s="161" t="s">
        <v>19</v>
      </c>
      <c r="I8" s="161" t="s">
        <v>19</v>
      </c>
      <c r="J8" s="162">
        <v>1.9480000000000164E-2</v>
      </c>
      <c r="K8" s="163">
        <v>-3.0947757618838168E-2</v>
      </c>
    </row>
    <row r="9" spans="1:11" s="22" customFormat="1" ht="15.75" collapsed="1" thickBot="1" x14ac:dyDescent="0.25">
      <c r="A9" s="154"/>
      <c r="B9" s="155" t="s">
        <v>81</v>
      </c>
      <c r="C9" s="156" t="s">
        <v>43</v>
      </c>
      <c r="D9" s="156" t="s">
        <v>43</v>
      </c>
      <c r="E9" s="157">
        <f>AVERAGE(E4:E8)</f>
        <v>1.3176337243874903E-2</v>
      </c>
      <c r="F9" s="157">
        <f>AVERAGE(F4:F8)</f>
        <v>3.556648329907923E-2</v>
      </c>
      <c r="G9" s="157">
        <f>AVERAGE(G4:G8)</f>
        <v>0.13459074128830747</v>
      </c>
      <c r="H9" s="157">
        <f>AVERAGE(H4:H4)</f>
        <v>0.28190573845534117</v>
      </c>
      <c r="I9" s="157">
        <f>AVERAGE(I4:I8)</f>
        <v>0.17871749641503326</v>
      </c>
      <c r="J9" s="156" t="s">
        <v>43</v>
      </c>
      <c r="K9" s="157">
        <f>AVERAGE(K4:K8)</f>
        <v>0.71377779478166237</v>
      </c>
    </row>
    <row r="10" spans="1:11" s="22" customFormat="1" hidden="1" x14ac:dyDescent="0.2">
      <c r="A10" s="196" t="s">
        <v>72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1" s="22" customFormat="1" ht="15" hidden="1" thickBot="1" x14ac:dyDescent="0.25">
      <c r="A11" s="195" t="s">
        <v>73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</row>
    <row r="12" spans="1:11" s="22" customFormat="1" ht="15.75" hidden="1" customHeight="1" x14ac:dyDescent="0.2">
      <c r="C12" s="64"/>
      <c r="D12" s="64"/>
    </row>
    <row r="13" spans="1:11" ht="15" thickBot="1" x14ac:dyDescent="0.25">
      <c r="A13" s="194"/>
      <c r="B13" s="194"/>
      <c r="C13" s="194"/>
      <c r="D13" s="194"/>
      <c r="E13" s="194"/>
      <c r="F13" s="194"/>
      <c r="G13" s="194"/>
      <c r="H13" s="194"/>
      <c r="I13" s="158"/>
      <c r="J13" s="158"/>
      <c r="K13" s="158"/>
    </row>
    <row r="14" spans="1:11" x14ac:dyDescent="0.2">
      <c r="B14" s="29"/>
      <c r="C14" s="106"/>
      <c r="E14" s="106"/>
    </row>
    <row r="15" spans="1:11" x14ac:dyDescent="0.2">
      <c r="E15" s="106"/>
      <c r="F15" s="106"/>
    </row>
  </sheetData>
  <mergeCells count="6">
    <mergeCell ref="A13:H13"/>
    <mergeCell ref="A11:K11"/>
    <mergeCell ref="A1:J1"/>
    <mergeCell ref="A2:A3"/>
    <mergeCell ref="E2:K2"/>
    <mergeCell ref="A10:K10"/>
  </mergeCells>
  <phoneticPr fontId="12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79AE-4E3F-4F77-B876-8E39D101BEA8}">
  <sheetPr>
    <tabColor indexed="43"/>
  </sheetPr>
  <dimension ref="A1:H120"/>
  <sheetViews>
    <sheetView zoomScale="85" workbookViewId="0">
      <selection activeCell="B4" sqref="B4"/>
    </sheetView>
  </sheetViews>
  <sheetFormatPr defaultRowHeight="14.25" x14ac:dyDescent="0.2"/>
  <cols>
    <col min="1" max="1" width="4" style="20" customWidth="1"/>
    <col min="2" max="2" width="53.85546875" style="20" bestFit="1" customWidth="1"/>
    <col min="3" max="3" width="24.7109375" style="20" customWidth="1"/>
    <col min="4" max="4" width="24.7109375" style="51" customWidth="1"/>
    <col min="5" max="7" width="24.7109375" style="20" customWidth="1"/>
    <col min="8" max="16384" width="9.140625" style="20"/>
  </cols>
  <sheetData>
    <row r="1" spans="1:8" s="29" customFormat="1" ht="16.5" thickBot="1" x14ac:dyDescent="0.25">
      <c r="A1" s="187" t="s">
        <v>91</v>
      </c>
      <c r="B1" s="187"/>
      <c r="C1" s="187"/>
      <c r="D1" s="187"/>
      <c r="E1" s="187"/>
      <c r="F1" s="187"/>
      <c r="G1" s="187"/>
    </row>
    <row r="2" spans="1:8" s="29" customFormat="1" ht="15.75" customHeight="1" thickBot="1" x14ac:dyDescent="0.25">
      <c r="A2" s="200" t="s">
        <v>34</v>
      </c>
      <c r="B2" s="88"/>
      <c r="C2" s="188" t="s">
        <v>22</v>
      </c>
      <c r="D2" s="197"/>
      <c r="E2" s="198" t="s">
        <v>58</v>
      </c>
      <c r="F2" s="199"/>
      <c r="G2" s="89"/>
    </row>
    <row r="3" spans="1:8" s="29" customFormat="1" ht="45.75" thickBot="1" x14ac:dyDescent="0.25">
      <c r="A3" s="183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76</v>
      </c>
    </row>
    <row r="4" spans="1:8" s="29" customFormat="1" x14ac:dyDescent="0.2">
      <c r="A4" s="21">
        <v>1</v>
      </c>
      <c r="B4" s="37" t="s">
        <v>121</v>
      </c>
      <c r="C4" s="38">
        <v>304554.86917999986</v>
      </c>
      <c r="D4" s="98">
        <v>9.6362700001622573E-2</v>
      </c>
      <c r="E4" s="39">
        <v>29570000</v>
      </c>
      <c r="F4" s="98">
        <v>9.5290296894563337E-2</v>
      </c>
      <c r="G4" s="40">
        <v>295236.66825319297</v>
      </c>
    </row>
    <row r="5" spans="1:8" s="29" customFormat="1" x14ac:dyDescent="0.2">
      <c r="A5" s="21">
        <v>2</v>
      </c>
      <c r="B5" s="37" t="s">
        <v>125</v>
      </c>
      <c r="C5" s="38">
        <v>62494.488509999988</v>
      </c>
      <c r="D5" s="98">
        <v>6.6917004708713326E-2</v>
      </c>
      <c r="E5" s="39">
        <v>9265</v>
      </c>
      <c r="F5" s="98">
        <v>6.1484249016185655E-2</v>
      </c>
      <c r="G5" s="40">
        <v>57519.860215957786</v>
      </c>
    </row>
    <row r="6" spans="1:8" s="29" customFormat="1" x14ac:dyDescent="0.2">
      <c r="A6" s="21">
        <v>3</v>
      </c>
      <c r="B6" s="37" t="s">
        <v>127</v>
      </c>
      <c r="C6" s="38">
        <v>885.40021000000081</v>
      </c>
      <c r="D6" s="98">
        <v>3.3638717089480255E-2</v>
      </c>
      <c r="E6" s="39">
        <v>657</v>
      </c>
      <c r="F6" s="98">
        <v>2.8005115089514067E-2</v>
      </c>
      <c r="G6" s="40">
        <v>739.8328754638444</v>
      </c>
    </row>
    <row r="7" spans="1:8" s="29" customFormat="1" x14ac:dyDescent="0.2">
      <c r="A7" s="21">
        <v>4</v>
      </c>
      <c r="B7" s="37" t="s">
        <v>109</v>
      </c>
      <c r="C7" s="38">
        <v>417.15837000000101</v>
      </c>
      <c r="D7" s="98">
        <v>5.2163227735296192E-2</v>
      </c>
      <c r="E7" s="39">
        <v>0</v>
      </c>
      <c r="F7" s="98">
        <v>0</v>
      </c>
      <c r="G7" s="40">
        <v>0</v>
      </c>
    </row>
    <row r="8" spans="1:8" s="29" customFormat="1" x14ac:dyDescent="0.2">
      <c r="A8" s="21">
        <v>5</v>
      </c>
      <c r="B8" s="37" t="s">
        <v>107</v>
      </c>
      <c r="C8" s="38">
        <v>9.123990000000223</v>
      </c>
      <c r="D8" s="98">
        <v>2.139110854575963E-3</v>
      </c>
      <c r="E8" s="39">
        <v>0</v>
      </c>
      <c r="F8" s="98">
        <v>0</v>
      </c>
      <c r="G8" s="40">
        <v>0</v>
      </c>
    </row>
    <row r="9" spans="1:8" s="29" customFormat="1" ht="15.75" thickBot="1" x14ac:dyDescent="0.25">
      <c r="A9" s="113"/>
      <c r="B9" s="90" t="s">
        <v>42</v>
      </c>
      <c r="C9" s="91">
        <v>368361.04025999986</v>
      </c>
      <c r="D9" s="95">
        <v>8.9126803742548125E-2</v>
      </c>
      <c r="E9" s="92">
        <v>29579922</v>
      </c>
      <c r="F9" s="95">
        <v>9.5166390717187105E-2</v>
      </c>
      <c r="G9" s="114">
        <v>353496.36134461459</v>
      </c>
    </row>
    <row r="10" spans="1:8" s="29" customFormat="1" ht="15" customHeight="1" thickBot="1" x14ac:dyDescent="0.25">
      <c r="A10" s="178"/>
      <c r="B10" s="178"/>
      <c r="C10" s="178"/>
      <c r="D10" s="178"/>
      <c r="E10" s="178"/>
      <c r="F10" s="178"/>
      <c r="G10" s="178"/>
      <c r="H10" s="7"/>
    </row>
    <row r="11" spans="1:8" s="29" customFormat="1" x14ac:dyDescent="0.2">
      <c r="D11" s="6"/>
    </row>
    <row r="12" spans="1:8" s="29" customFormat="1" x14ac:dyDescent="0.2">
      <c r="D12" s="6"/>
    </row>
    <row r="13" spans="1:8" s="29" customFormat="1" x14ac:dyDescent="0.2">
      <c r="D13" s="6"/>
    </row>
    <row r="14" spans="1:8" s="29" customFormat="1" x14ac:dyDescent="0.2">
      <c r="D14" s="6"/>
    </row>
    <row r="15" spans="1:8" s="29" customFormat="1" x14ac:dyDescent="0.2">
      <c r="D15" s="6"/>
    </row>
    <row r="16" spans="1:8" s="29" customFormat="1" x14ac:dyDescent="0.2">
      <c r="D16" s="6"/>
    </row>
    <row r="17" spans="2:5" s="29" customFormat="1" x14ac:dyDescent="0.2">
      <c r="D17" s="6"/>
    </row>
    <row r="18" spans="2:5" s="29" customFormat="1" x14ac:dyDescent="0.2">
      <c r="D18" s="6"/>
    </row>
    <row r="19" spans="2:5" s="29" customFormat="1" x14ac:dyDescent="0.2">
      <c r="D19" s="6"/>
    </row>
    <row r="20" spans="2:5" s="29" customFormat="1" x14ac:dyDescent="0.2">
      <c r="D20" s="6"/>
    </row>
    <row r="21" spans="2:5" s="29" customFormat="1" x14ac:dyDescent="0.2">
      <c r="D21" s="6"/>
    </row>
    <row r="22" spans="2:5" s="29" customFormat="1" x14ac:dyDescent="0.2">
      <c r="D22" s="6"/>
    </row>
    <row r="23" spans="2:5" s="29" customFormat="1" x14ac:dyDescent="0.2">
      <c r="D23" s="6"/>
    </row>
    <row r="24" spans="2:5" s="29" customFormat="1" x14ac:dyDescent="0.2">
      <c r="D24" s="6"/>
    </row>
    <row r="25" spans="2:5" s="29" customFormat="1" x14ac:dyDescent="0.2">
      <c r="D25" s="6"/>
    </row>
    <row r="26" spans="2:5" s="29" customFormat="1" x14ac:dyDescent="0.2">
      <c r="D26" s="6"/>
    </row>
    <row r="27" spans="2:5" s="29" customFormat="1" x14ac:dyDescent="0.2">
      <c r="D27" s="6"/>
    </row>
    <row r="28" spans="2:5" s="29" customFormat="1" x14ac:dyDescent="0.2">
      <c r="D28" s="6"/>
    </row>
    <row r="29" spans="2:5" s="29" customFormat="1" x14ac:dyDescent="0.2">
      <c r="D29" s="6"/>
    </row>
    <row r="30" spans="2:5" s="29" customFormat="1" x14ac:dyDescent="0.2">
      <c r="D30" s="6"/>
    </row>
    <row r="31" spans="2:5" s="29" customFormat="1" x14ac:dyDescent="0.2">
      <c r="D31" s="6"/>
    </row>
    <row r="32" spans="2:5" s="29" customFormat="1" ht="15" thickBot="1" x14ac:dyDescent="0.25">
      <c r="B32" s="79"/>
      <c r="C32" s="79"/>
      <c r="D32" s="80"/>
      <c r="E32" s="79"/>
    </row>
    <row r="33" spans="2:6" s="29" customFormat="1" x14ac:dyDescent="0.2"/>
    <row r="34" spans="2:6" s="29" customFormat="1" x14ac:dyDescent="0.2"/>
    <row r="35" spans="2:6" s="29" customFormat="1" x14ac:dyDescent="0.2"/>
    <row r="36" spans="2:6" s="29" customFormat="1" x14ac:dyDescent="0.2"/>
    <row r="37" spans="2:6" s="29" customFormat="1" x14ac:dyDescent="0.2"/>
    <row r="38" spans="2:6" s="29" customFormat="1" ht="30.75" thickBot="1" x14ac:dyDescent="0.25">
      <c r="B38" s="47" t="s">
        <v>21</v>
      </c>
      <c r="C38" s="35" t="s">
        <v>48</v>
      </c>
      <c r="D38" s="35" t="s">
        <v>49</v>
      </c>
      <c r="E38" s="36" t="s">
        <v>46</v>
      </c>
    </row>
    <row r="39" spans="2:6" s="29" customFormat="1" x14ac:dyDescent="0.2">
      <c r="B39" s="120" t="str">
        <f t="shared" ref="B39:D43" si="0">B4</f>
        <v>ІНЖУР REIT</v>
      </c>
      <c r="C39" s="164">
        <f t="shared" si="0"/>
        <v>304554.86917999986</v>
      </c>
      <c r="D39" s="165">
        <f t="shared" si="0"/>
        <v>9.6362700001622573E-2</v>
      </c>
      <c r="E39" s="166">
        <f>G4</f>
        <v>295236.66825319297</v>
      </c>
    </row>
    <row r="40" spans="2:6" x14ac:dyDescent="0.2">
      <c r="B40" s="120" t="str">
        <f t="shared" si="0"/>
        <v>ІНЖУР ЕНЕРДЖІ</v>
      </c>
      <c r="C40" s="164">
        <f t="shared" si="0"/>
        <v>62494.488509999988</v>
      </c>
      <c r="D40" s="165">
        <f t="shared" si="0"/>
        <v>6.6917004708713326E-2</v>
      </c>
      <c r="E40" s="166">
        <f>G5</f>
        <v>57519.860215957786</v>
      </c>
      <c r="F40" s="19"/>
    </row>
    <row r="41" spans="2:6" x14ac:dyDescent="0.2">
      <c r="B41" s="120" t="str">
        <f t="shared" si="0"/>
        <v>ЗЕМЕЛЬНИЙ ІНВЕСТИЦІЙНИЙ ФОНД ҐРУНТОВНО</v>
      </c>
      <c r="C41" s="164">
        <f t="shared" si="0"/>
        <v>885.40021000000081</v>
      </c>
      <c r="D41" s="165">
        <f t="shared" si="0"/>
        <v>3.3638717089480255E-2</v>
      </c>
      <c r="E41" s="166">
        <f>G6</f>
        <v>739.8328754638444</v>
      </c>
      <c r="F41" s="19"/>
    </row>
    <row r="42" spans="2:6" x14ac:dyDescent="0.2">
      <c r="B42" s="120" t="str">
        <f t="shared" si="0"/>
        <v>КІНТО-Голд</v>
      </c>
      <c r="C42" s="164">
        <f t="shared" si="0"/>
        <v>417.15837000000101</v>
      </c>
      <c r="D42" s="165">
        <f t="shared" si="0"/>
        <v>5.2163227735296192E-2</v>
      </c>
      <c r="E42" s="166">
        <f>G7</f>
        <v>0</v>
      </c>
      <c r="F42" s="19"/>
    </row>
    <row r="43" spans="2:6" x14ac:dyDescent="0.2">
      <c r="B43" s="120" t="str">
        <f t="shared" si="0"/>
        <v>Індекс Української Біржі</v>
      </c>
      <c r="C43" s="164">
        <f t="shared" si="0"/>
        <v>9.123990000000223</v>
      </c>
      <c r="D43" s="165">
        <f t="shared" si="0"/>
        <v>2.139110854575963E-3</v>
      </c>
      <c r="E43" s="166">
        <f>G8</f>
        <v>0</v>
      </c>
      <c r="F43" s="19"/>
    </row>
    <row r="44" spans="2:6" x14ac:dyDescent="0.2">
      <c r="B44" s="29"/>
      <c r="C44" s="29"/>
      <c r="D44" s="6"/>
      <c r="F44" s="19"/>
    </row>
    <row r="45" spans="2:6" x14ac:dyDescent="0.2">
      <c r="B45" s="29"/>
      <c r="C45" s="29"/>
      <c r="D45" s="6"/>
      <c r="F45" s="19"/>
    </row>
    <row r="46" spans="2:6" x14ac:dyDescent="0.2">
      <c r="B46" s="29"/>
      <c r="C46" s="29"/>
      <c r="D46" s="6"/>
      <c r="F46" s="19"/>
    </row>
    <row r="47" spans="2:6" x14ac:dyDescent="0.2">
      <c r="B47" s="29"/>
      <c r="C47" s="29"/>
      <c r="D47" s="6"/>
      <c r="F47" s="19"/>
    </row>
    <row r="48" spans="2:6" x14ac:dyDescent="0.2">
      <c r="B48" s="29"/>
      <c r="C48" s="29"/>
      <c r="D48" s="6"/>
    </row>
    <row r="49" spans="2:4" x14ac:dyDescent="0.2">
      <c r="B49" s="29"/>
      <c r="C49" s="29"/>
      <c r="D49" s="6"/>
    </row>
    <row r="50" spans="2:4" x14ac:dyDescent="0.2">
      <c r="B50" s="29"/>
      <c r="C50" s="29"/>
      <c r="D50" s="6"/>
    </row>
    <row r="51" spans="2:4" x14ac:dyDescent="0.2">
      <c r="B51" s="29"/>
      <c r="C51" s="29"/>
      <c r="D51" s="6"/>
    </row>
    <row r="52" spans="2:4" x14ac:dyDescent="0.2">
      <c r="B52" s="29"/>
      <c r="C52" s="29"/>
      <c r="D52" s="6"/>
    </row>
    <row r="53" spans="2:4" x14ac:dyDescent="0.2">
      <c r="B53" s="29"/>
      <c r="C53" s="29"/>
      <c r="D53" s="6"/>
    </row>
    <row r="54" spans="2:4" x14ac:dyDescent="0.2">
      <c r="B54" s="29"/>
      <c r="C54" s="29"/>
      <c r="D54" s="6"/>
    </row>
    <row r="55" spans="2:4" x14ac:dyDescent="0.2">
      <c r="B55" s="29"/>
      <c r="C55" s="29"/>
      <c r="D55" s="6"/>
    </row>
    <row r="56" spans="2:4" x14ac:dyDescent="0.2">
      <c r="B56" s="29"/>
      <c r="C56" s="29"/>
      <c r="D56" s="6"/>
    </row>
    <row r="57" spans="2:4" x14ac:dyDescent="0.2">
      <c r="B57" s="29"/>
      <c r="C57" s="29"/>
      <c r="D57" s="6"/>
    </row>
    <row r="58" spans="2:4" x14ac:dyDescent="0.2">
      <c r="B58" s="29"/>
      <c r="C58" s="29"/>
      <c r="D58" s="6"/>
    </row>
    <row r="59" spans="2:4" x14ac:dyDescent="0.2">
      <c r="B59" s="29"/>
      <c r="C59" s="29"/>
      <c r="D59" s="6"/>
    </row>
    <row r="60" spans="2:4" x14ac:dyDescent="0.2">
      <c r="B60" s="29"/>
      <c r="C60" s="29"/>
      <c r="D60" s="6"/>
    </row>
    <row r="61" spans="2:4" x14ac:dyDescent="0.2">
      <c r="B61" s="29"/>
      <c r="C61" s="29"/>
      <c r="D61" s="6"/>
    </row>
    <row r="62" spans="2:4" x14ac:dyDescent="0.2">
      <c r="B62" s="29"/>
      <c r="C62" s="29"/>
      <c r="D62" s="6"/>
    </row>
    <row r="63" spans="2:4" x14ac:dyDescent="0.2">
      <c r="B63" s="29"/>
      <c r="C63" s="29"/>
      <c r="D63" s="6"/>
    </row>
    <row r="64" spans="2:4" x14ac:dyDescent="0.2">
      <c r="B64" s="29"/>
      <c r="C64" s="29"/>
      <c r="D64" s="6"/>
    </row>
    <row r="65" spans="2:4" x14ac:dyDescent="0.2">
      <c r="B65" s="29"/>
      <c r="C65" s="29"/>
      <c r="D65" s="6"/>
    </row>
    <row r="66" spans="2:4" x14ac:dyDescent="0.2">
      <c r="B66" s="29"/>
      <c r="C66" s="29"/>
      <c r="D66" s="6"/>
    </row>
    <row r="67" spans="2:4" x14ac:dyDescent="0.2">
      <c r="B67" s="29"/>
      <c r="C67" s="29"/>
      <c r="D67" s="6"/>
    </row>
    <row r="68" spans="2:4" x14ac:dyDescent="0.2">
      <c r="B68" s="29"/>
      <c r="C68" s="29"/>
      <c r="D68" s="6"/>
    </row>
    <row r="69" spans="2:4" x14ac:dyDescent="0.2">
      <c r="B69" s="29"/>
      <c r="C69" s="29"/>
      <c r="D69" s="6"/>
    </row>
    <row r="70" spans="2:4" x14ac:dyDescent="0.2">
      <c r="B70" s="29"/>
      <c r="C70" s="29"/>
      <c r="D70" s="6"/>
    </row>
    <row r="71" spans="2:4" x14ac:dyDescent="0.2">
      <c r="B71" s="29"/>
      <c r="C71" s="29"/>
      <c r="D71" s="6"/>
    </row>
    <row r="72" spans="2:4" x14ac:dyDescent="0.2">
      <c r="B72" s="29"/>
      <c r="C72" s="29"/>
      <c r="D72" s="6"/>
    </row>
    <row r="73" spans="2:4" x14ac:dyDescent="0.2">
      <c r="B73" s="29"/>
      <c r="C73" s="29"/>
      <c r="D73" s="6"/>
    </row>
    <row r="74" spans="2:4" x14ac:dyDescent="0.2">
      <c r="B74" s="29"/>
      <c r="C74" s="29"/>
      <c r="D74" s="6"/>
    </row>
    <row r="75" spans="2:4" x14ac:dyDescent="0.2">
      <c r="B75" s="29"/>
      <c r="C75" s="29"/>
      <c r="D75" s="6"/>
    </row>
    <row r="76" spans="2:4" x14ac:dyDescent="0.2">
      <c r="B76" s="29"/>
      <c r="C76" s="29"/>
      <c r="D76" s="6"/>
    </row>
    <row r="77" spans="2:4" x14ac:dyDescent="0.2">
      <c r="B77" s="29"/>
      <c r="C77" s="29"/>
      <c r="D77" s="6"/>
    </row>
    <row r="78" spans="2:4" x14ac:dyDescent="0.2">
      <c r="B78" s="29"/>
      <c r="C78" s="29"/>
      <c r="D78" s="6"/>
    </row>
    <row r="79" spans="2:4" x14ac:dyDescent="0.2">
      <c r="B79" s="29"/>
      <c r="C79" s="29"/>
      <c r="D79" s="6"/>
    </row>
    <row r="80" spans="2:4" x14ac:dyDescent="0.2">
      <c r="B80" s="29"/>
      <c r="C80" s="29"/>
      <c r="D80" s="6"/>
    </row>
    <row r="81" spans="2:4" x14ac:dyDescent="0.2">
      <c r="B81" s="29"/>
      <c r="C81" s="29"/>
      <c r="D81" s="6"/>
    </row>
    <row r="82" spans="2:4" x14ac:dyDescent="0.2">
      <c r="B82" s="29"/>
      <c r="C82" s="29"/>
      <c r="D82" s="6"/>
    </row>
    <row r="83" spans="2:4" x14ac:dyDescent="0.2">
      <c r="B83" s="29"/>
      <c r="C83" s="29"/>
      <c r="D83" s="6"/>
    </row>
    <row r="84" spans="2:4" x14ac:dyDescent="0.2">
      <c r="B84" s="29"/>
      <c r="C84" s="29"/>
      <c r="D84" s="6"/>
    </row>
    <row r="85" spans="2:4" x14ac:dyDescent="0.2">
      <c r="B85" s="29"/>
      <c r="C85" s="29"/>
      <c r="D85" s="6"/>
    </row>
    <row r="86" spans="2:4" x14ac:dyDescent="0.2">
      <c r="B86" s="29"/>
      <c r="C86" s="29"/>
      <c r="D86" s="6"/>
    </row>
    <row r="87" spans="2:4" x14ac:dyDescent="0.2">
      <c r="B87" s="29"/>
      <c r="C87" s="29"/>
      <c r="D87" s="6"/>
    </row>
    <row r="88" spans="2:4" x14ac:dyDescent="0.2">
      <c r="B88" s="29"/>
      <c r="C88" s="29"/>
      <c r="D88" s="6"/>
    </row>
    <row r="89" spans="2:4" x14ac:dyDescent="0.2">
      <c r="B89" s="29"/>
      <c r="C89" s="29"/>
      <c r="D89" s="6"/>
    </row>
    <row r="90" spans="2:4" x14ac:dyDescent="0.2">
      <c r="B90" s="29"/>
      <c r="C90" s="29"/>
      <c r="D90" s="6"/>
    </row>
    <row r="91" spans="2:4" x14ac:dyDescent="0.2">
      <c r="B91" s="29"/>
      <c r="C91" s="29"/>
      <c r="D91" s="6"/>
    </row>
    <row r="92" spans="2:4" x14ac:dyDescent="0.2">
      <c r="B92" s="29"/>
      <c r="C92" s="29"/>
      <c r="D92" s="6"/>
    </row>
    <row r="93" spans="2:4" x14ac:dyDescent="0.2">
      <c r="B93" s="29"/>
      <c r="C93" s="29"/>
      <c r="D93" s="6"/>
    </row>
    <row r="94" spans="2:4" x14ac:dyDescent="0.2">
      <c r="B94" s="29"/>
      <c r="C94" s="29"/>
      <c r="D94" s="6"/>
    </row>
    <row r="95" spans="2:4" x14ac:dyDescent="0.2">
      <c r="B95" s="29"/>
      <c r="C95" s="29"/>
      <c r="D95" s="6"/>
    </row>
    <row r="96" spans="2:4" x14ac:dyDescent="0.2">
      <c r="B96" s="29"/>
      <c r="C96" s="29"/>
      <c r="D96" s="6"/>
    </row>
    <row r="97" spans="2:4" x14ac:dyDescent="0.2">
      <c r="B97" s="29"/>
      <c r="C97" s="29"/>
      <c r="D97" s="6"/>
    </row>
    <row r="98" spans="2:4" x14ac:dyDescent="0.2">
      <c r="B98" s="29"/>
      <c r="C98" s="29"/>
      <c r="D98" s="6"/>
    </row>
    <row r="99" spans="2:4" x14ac:dyDescent="0.2">
      <c r="B99" s="29"/>
      <c r="C99" s="29"/>
      <c r="D99" s="6"/>
    </row>
    <row r="100" spans="2:4" x14ac:dyDescent="0.2">
      <c r="B100" s="29"/>
      <c r="C100" s="29"/>
      <c r="D100" s="6"/>
    </row>
    <row r="101" spans="2:4" x14ac:dyDescent="0.2">
      <c r="B101" s="29"/>
      <c r="C101" s="29"/>
      <c r="D101" s="6"/>
    </row>
    <row r="102" spans="2:4" x14ac:dyDescent="0.2">
      <c r="B102" s="29"/>
      <c r="C102" s="29"/>
      <c r="D102" s="6"/>
    </row>
    <row r="103" spans="2:4" x14ac:dyDescent="0.2">
      <c r="B103" s="29"/>
      <c r="C103" s="29"/>
      <c r="D103" s="6"/>
    </row>
    <row r="104" spans="2:4" x14ac:dyDescent="0.2">
      <c r="B104" s="29"/>
      <c r="C104" s="29"/>
      <c r="D104" s="6"/>
    </row>
    <row r="105" spans="2:4" x14ac:dyDescent="0.2">
      <c r="B105" s="29"/>
      <c r="C105" s="29"/>
      <c r="D105" s="6"/>
    </row>
    <row r="106" spans="2:4" x14ac:dyDescent="0.2">
      <c r="B106" s="29"/>
      <c r="C106" s="29"/>
      <c r="D106" s="6"/>
    </row>
    <row r="107" spans="2:4" x14ac:dyDescent="0.2">
      <c r="B107" s="29"/>
      <c r="C107" s="29"/>
      <c r="D107" s="6"/>
    </row>
    <row r="108" spans="2:4" x14ac:dyDescent="0.2">
      <c r="B108" s="29"/>
      <c r="C108" s="29"/>
      <c r="D108" s="6"/>
    </row>
    <row r="109" spans="2:4" x14ac:dyDescent="0.2">
      <c r="B109" s="29"/>
      <c r="C109" s="29"/>
      <c r="D109" s="6"/>
    </row>
    <row r="110" spans="2:4" x14ac:dyDescent="0.2">
      <c r="B110" s="29"/>
      <c r="C110" s="29"/>
      <c r="D110" s="6"/>
    </row>
    <row r="111" spans="2:4" x14ac:dyDescent="0.2">
      <c r="B111" s="29"/>
      <c r="C111" s="29"/>
      <c r="D111" s="6"/>
    </row>
    <row r="112" spans="2:4" x14ac:dyDescent="0.2">
      <c r="B112" s="29"/>
      <c r="C112" s="29"/>
      <c r="D112" s="6"/>
    </row>
    <row r="113" spans="2:4" x14ac:dyDescent="0.2">
      <c r="B113" s="29"/>
      <c r="C113" s="29"/>
      <c r="D113" s="6"/>
    </row>
    <row r="114" spans="2:4" x14ac:dyDescent="0.2">
      <c r="B114" s="29"/>
      <c r="C114" s="29"/>
      <c r="D114" s="6"/>
    </row>
    <row r="115" spans="2:4" x14ac:dyDescent="0.2">
      <c r="B115" s="29"/>
      <c r="C115" s="29"/>
      <c r="D115" s="6"/>
    </row>
    <row r="116" spans="2:4" x14ac:dyDescent="0.2">
      <c r="B116" s="29"/>
      <c r="C116" s="29"/>
      <c r="D116" s="6"/>
    </row>
    <row r="117" spans="2:4" x14ac:dyDescent="0.2">
      <c r="B117" s="29"/>
      <c r="C117" s="29"/>
      <c r="D117" s="6"/>
    </row>
    <row r="118" spans="2:4" x14ac:dyDescent="0.2">
      <c r="B118" s="29"/>
      <c r="C118" s="29"/>
      <c r="D118" s="6"/>
    </row>
    <row r="119" spans="2:4" x14ac:dyDescent="0.2">
      <c r="B119" s="29"/>
      <c r="C119" s="29"/>
      <c r="D119" s="6"/>
    </row>
    <row r="120" spans="2:4" x14ac:dyDescent="0.2">
      <c r="B120" s="29"/>
      <c r="C120" s="29"/>
      <c r="D120" s="6"/>
    </row>
  </sheetData>
  <mergeCells count="5">
    <mergeCell ref="A1:G1"/>
    <mergeCell ref="A10:G10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ED44A-B9E1-423B-8175-5BC9F35DD689}">
  <sheetPr>
    <tabColor indexed="43"/>
  </sheetPr>
  <dimension ref="A1:D17"/>
  <sheetViews>
    <sheetView zoomScale="85" workbookViewId="0">
      <selection activeCell="A7" sqref="A7"/>
    </sheetView>
  </sheetViews>
  <sheetFormatPr defaultRowHeight="12.75" x14ac:dyDescent="0.2"/>
  <cols>
    <col min="1" max="1" width="53.8554687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66</v>
      </c>
      <c r="C1" s="10"/>
      <c r="D1" s="10"/>
    </row>
    <row r="2" spans="1:4" ht="14.25" x14ac:dyDescent="0.2">
      <c r="A2" s="27" t="s">
        <v>121</v>
      </c>
      <c r="B2" s="135">
        <v>9.8185531380101665E-4</v>
      </c>
      <c r="C2" s="10"/>
      <c r="D2" s="10"/>
    </row>
    <row r="3" spans="1:4" ht="14.25" x14ac:dyDescent="0.2">
      <c r="A3" s="27" t="s">
        <v>107</v>
      </c>
      <c r="B3" s="136">
        <v>2.1399789580665018E-3</v>
      </c>
      <c r="C3" s="10"/>
      <c r="D3" s="10"/>
    </row>
    <row r="4" spans="1:4" ht="14.25" x14ac:dyDescent="0.2">
      <c r="A4" s="27" t="s">
        <v>125</v>
      </c>
      <c r="B4" s="136">
        <v>5.1180763966141019E-3</v>
      </c>
      <c r="C4" s="10"/>
      <c r="D4" s="10"/>
    </row>
    <row r="5" spans="1:4" ht="14.25" x14ac:dyDescent="0.2">
      <c r="A5" s="27" t="s">
        <v>127</v>
      </c>
      <c r="B5" s="136">
        <v>5.4801182159649464E-3</v>
      </c>
      <c r="C5" s="10"/>
      <c r="D5" s="10"/>
    </row>
    <row r="6" spans="1:4" ht="14.25" x14ac:dyDescent="0.2">
      <c r="A6" s="27" t="s">
        <v>109</v>
      </c>
      <c r="B6" s="136">
        <v>5.2161657334927947E-2</v>
      </c>
      <c r="C6" s="10"/>
      <c r="D6" s="10"/>
    </row>
    <row r="7" spans="1:4" ht="14.25" x14ac:dyDescent="0.2">
      <c r="A7" s="27" t="s">
        <v>26</v>
      </c>
      <c r="B7" s="136">
        <v>1.3176337243874903E-2</v>
      </c>
      <c r="C7" s="10"/>
      <c r="D7" s="10"/>
    </row>
    <row r="8" spans="1:4" ht="14.25" x14ac:dyDescent="0.2">
      <c r="A8" s="27" t="s">
        <v>1</v>
      </c>
      <c r="B8" s="136">
        <v>3.5382481209618177E-3</v>
      </c>
      <c r="C8" s="10"/>
      <c r="D8" s="10"/>
    </row>
    <row r="9" spans="1:4" ht="14.25" x14ac:dyDescent="0.2">
      <c r="A9" s="27" t="s">
        <v>120</v>
      </c>
      <c r="B9" s="136">
        <v>4.8108281540487852E-2</v>
      </c>
      <c r="C9" s="10"/>
      <c r="D9" s="10"/>
    </row>
    <row r="10" spans="1:4" ht="14.25" x14ac:dyDescent="0.2">
      <c r="A10" s="27" t="s">
        <v>27</v>
      </c>
      <c r="B10" s="136">
        <v>7.8807249725789674E-3</v>
      </c>
      <c r="C10" s="10"/>
      <c r="D10" s="10"/>
    </row>
    <row r="11" spans="1:4" ht="14.25" x14ac:dyDescent="0.2">
      <c r="A11" s="27" t="s">
        <v>28</v>
      </c>
      <c r="B11" s="136">
        <v>6.2701506385514083E-3</v>
      </c>
      <c r="C11" s="10"/>
      <c r="D11" s="10"/>
    </row>
    <row r="12" spans="1:4" ht="14.25" x14ac:dyDescent="0.2">
      <c r="A12" s="27" t="s">
        <v>29</v>
      </c>
      <c r="B12" s="136">
        <v>1.0064657534246575E-2</v>
      </c>
      <c r="C12" s="10"/>
      <c r="D12" s="10"/>
    </row>
    <row r="13" spans="1:4" ht="15" thickBot="1" x14ac:dyDescent="0.25">
      <c r="A13" s="75" t="s">
        <v>82</v>
      </c>
      <c r="B13" s="137">
        <v>5.3307343764663617E-2</v>
      </c>
      <c r="C13" s="10"/>
      <c r="D13" s="10"/>
    </row>
    <row r="14" spans="1:4" x14ac:dyDescent="0.2">
      <c r="C14" s="10"/>
      <c r="D14" s="10"/>
    </row>
    <row r="15" spans="1:4" x14ac:dyDescent="0.2">
      <c r="A15" s="10"/>
      <c r="B15" s="10"/>
      <c r="C15" s="10"/>
      <c r="D15" s="10"/>
    </row>
    <row r="16" spans="1:4" x14ac:dyDescent="0.2">
      <c r="B16" s="10"/>
      <c r="C16" s="10"/>
      <c r="D16" s="10"/>
    </row>
    <row r="17" spans="3:3" x14ac:dyDescent="0.2">
      <c r="C17" s="10"/>
    </row>
  </sheetData>
  <autoFilter ref="A1:B1" xr:uid="{0FB162AC-4976-4AA1-A2DA-85F0DA4009B1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9DE2-DA82-4EB1-8AC1-478C149D0183}">
  <sheetPr>
    <tabColor indexed="42"/>
  </sheetPr>
  <dimension ref="A1:I32"/>
  <sheetViews>
    <sheetView zoomScale="80" zoomScaleNormal="40" workbookViewId="0">
      <selection activeCell="B3" sqref="B3"/>
    </sheetView>
  </sheetViews>
  <sheetFormatPr defaultRowHeight="14.25" x14ac:dyDescent="0.2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3.14062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 x14ac:dyDescent="0.25">
      <c r="A1" s="175" t="s">
        <v>83</v>
      </c>
      <c r="B1" s="175"/>
      <c r="C1" s="175"/>
      <c r="D1" s="175"/>
      <c r="E1" s="175"/>
      <c r="F1" s="175"/>
      <c r="G1" s="175"/>
      <c r="H1" s="175"/>
      <c r="I1" s="13"/>
    </row>
    <row r="2" spans="1:9" ht="30.75" thickBot="1" x14ac:dyDescent="0.25">
      <c r="A2" s="15" t="s">
        <v>34</v>
      </c>
      <c r="B2" s="16" t="s">
        <v>67</v>
      </c>
      <c r="C2" s="17" t="s">
        <v>35</v>
      </c>
      <c r="D2" s="17" t="s">
        <v>36</v>
      </c>
      <c r="E2" s="17" t="s">
        <v>37</v>
      </c>
      <c r="F2" s="17" t="s">
        <v>12</v>
      </c>
      <c r="G2" s="17" t="s">
        <v>13</v>
      </c>
      <c r="H2" s="18" t="s">
        <v>14</v>
      </c>
      <c r="I2" s="19"/>
    </row>
    <row r="3" spans="1:9" x14ac:dyDescent="0.2">
      <c r="A3" s="21">
        <v>1</v>
      </c>
      <c r="B3" s="81" t="s">
        <v>95</v>
      </c>
      <c r="C3" s="82">
        <v>88972947.159999996</v>
      </c>
      <c r="D3" s="83">
        <v>10386</v>
      </c>
      <c r="E3" s="82">
        <v>8566.6200000000008</v>
      </c>
      <c r="F3" s="83">
        <v>1000</v>
      </c>
      <c r="G3" s="81" t="s">
        <v>17</v>
      </c>
      <c r="H3" s="84" t="s">
        <v>41</v>
      </c>
      <c r="I3" s="19"/>
    </row>
    <row r="4" spans="1:9" x14ac:dyDescent="0.2">
      <c r="A4" s="21">
        <v>2</v>
      </c>
      <c r="B4" s="81" t="s">
        <v>96</v>
      </c>
      <c r="C4" s="82">
        <v>35730387.210000001</v>
      </c>
      <c r="D4" s="83">
        <v>44362</v>
      </c>
      <c r="E4" s="82">
        <v>805.42780000000005</v>
      </c>
      <c r="F4" s="83">
        <v>100</v>
      </c>
      <c r="G4" s="81" t="s">
        <v>97</v>
      </c>
      <c r="H4" s="84" t="s">
        <v>98</v>
      </c>
      <c r="I4" s="19"/>
    </row>
    <row r="5" spans="1:9" ht="14.25" customHeight="1" x14ac:dyDescent="0.2">
      <c r="A5" s="21">
        <v>3</v>
      </c>
      <c r="B5" s="81" t="s">
        <v>62</v>
      </c>
      <c r="C5" s="82">
        <v>26650948.289999999</v>
      </c>
      <c r="D5" s="83">
        <v>2607</v>
      </c>
      <c r="E5" s="82">
        <v>10222.841700000001</v>
      </c>
      <c r="F5" s="83">
        <v>1000</v>
      </c>
      <c r="G5" s="81" t="s">
        <v>16</v>
      </c>
      <c r="H5" s="84" t="s">
        <v>39</v>
      </c>
      <c r="I5" s="19"/>
    </row>
    <row r="6" spans="1:9" x14ac:dyDescent="0.2">
      <c r="A6" s="21">
        <v>4</v>
      </c>
      <c r="B6" s="81" t="s">
        <v>103</v>
      </c>
      <c r="C6" s="82">
        <v>13081984.619999999</v>
      </c>
      <c r="D6" s="83">
        <v>13316</v>
      </c>
      <c r="E6" s="82">
        <v>982.42600000000004</v>
      </c>
      <c r="F6" s="83">
        <v>100</v>
      </c>
      <c r="G6" s="81" t="s">
        <v>97</v>
      </c>
      <c r="H6" s="84" t="s">
        <v>98</v>
      </c>
      <c r="I6" s="19"/>
    </row>
    <row r="7" spans="1:9" ht="14.25" customHeight="1" x14ac:dyDescent="0.2">
      <c r="A7" s="21">
        <v>5</v>
      </c>
      <c r="B7" s="81" t="s">
        <v>51</v>
      </c>
      <c r="C7" s="82">
        <v>11108779.07</v>
      </c>
      <c r="D7" s="83">
        <v>5556680</v>
      </c>
      <c r="E7" s="82">
        <v>2</v>
      </c>
      <c r="F7" s="83">
        <v>1</v>
      </c>
      <c r="G7" s="81" t="s">
        <v>17</v>
      </c>
      <c r="H7" s="84" t="s">
        <v>41</v>
      </c>
      <c r="I7" s="19"/>
    </row>
    <row r="8" spans="1:9" x14ac:dyDescent="0.2">
      <c r="A8" s="21">
        <v>6</v>
      </c>
      <c r="B8" s="81" t="s">
        <v>61</v>
      </c>
      <c r="C8" s="82">
        <v>10029886.58</v>
      </c>
      <c r="D8" s="83">
        <v>8326</v>
      </c>
      <c r="E8" s="82">
        <v>1204.6465000000001</v>
      </c>
      <c r="F8" s="83">
        <v>1000</v>
      </c>
      <c r="G8" s="81" t="s">
        <v>16</v>
      </c>
      <c r="H8" s="84" t="s">
        <v>39</v>
      </c>
      <c r="I8" s="19"/>
    </row>
    <row r="9" spans="1:9" x14ac:dyDescent="0.2">
      <c r="A9" s="21">
        <v>7</v>
      </c>
      <c r="B9" s="81" t="s">
        <v>54</v>
      </c>
      <c r="C9" s="82">
        <v>7019119.4100000001</v>
      </c>
      <c r="D9" s="83">
        <v>1254</v>
      </c>
      <c r="E9" s="82">
        <v>5597.38</v>
      </c>
      <c r="F9" s="83">
        <v>1000</v>
      </c>
      <c r="G9" s="81" t="s">
        <v>38</v>
      </c>
      <c r="H9" s="84" t="s">
        <v>53</v>
      </c>
      <c r="I9" s="19"/>
    </row>
    <row r="10" spans="1:9" x14ac:dyDescent="0.2">
      <c r="A10" s="21">
        <v>8</v>
      </c>
      <c r="B10" s="81" t="s">
        <v>52</v>
      </c>
      <c r="C10" s="82">
        <v>5268439.07</v>
      </c>
      <c r="D10" s="83">
        <v>643</v>
      </c>
      <c r="E10" s="82">
        <v>8193.5300000000007</v>
      </c>
      <c r="F10" s="83">
        <v>1000</v>
      </c>
      <c r="G10" s="81" t="s">
        <v>15</v>
      </c>
      <c r="H10" s="84" t="s">
        <v>53</v>
      </c>
      <c r="I10" s="19"/>
    </row>
    <row r="11" spans="1:9" x14ac:dyDescent="0.2">
      <c r="A11" s="21">
        <v>9</v>
      </c>
      <c r="B11" s="81" t="s">
        <v>104</v>
      </c>
      <c r="C11" s="82">
        <v>3745963.06</v>
      </c>
      <c r="D11" s="83">
        <v>1747</v>
      </c>
      <c r="E11" s="82">
        <v>2144.2260999999999</v>
      </c>
      <c r="F11" s="83">
        <v>1000</v>
      </c>
      <c r="G11" s="81" t="s">
        <v>105</v>
      </c>
      <c r="H11" s="84" t="s">
        <v>106</v>
      </c>
      <c r="I11" s="19"/>
    </row>
    <row r="12" spans="1:9" x14ac:dyDescent="0.2">
      <c r="A12" s="21">
        <v>10</v>
      </c>
      <c r="B12" s="81" t="s">
        <v>63</v>
      </c>
      <c r="C12" s="82">
        <v>3374407.13</v>
      </c>
      <c r="D12" s="83">
        <v>521</v>
      </c>
      <c r="E12" s="82">
        <v>6476.7891</v>
      </c>
      <c r="F12" s="83">
        <v>1000</v>
      </c>
      <c r="G12" s="81" t="s">
        <v>16</v>
      </c>
      <c r="H12" s="84" t="s">
        <v>39</v>
      </c>
      <c r="I12" s="19"/>
    </row>
    <row r="13" spans="1:9" x14ac:dyDescent="0.2">
      <c r="A13" s="21">
        <v>11</v>
      </c>
      <c r="B13" s="81" t="s">
        <v>102</v>
      </c>
      <c r="C13" s="82">
        <v>3266678.73</v>
      </c>
      <c r="D13" s="83">
        <v>3028</v>
      </c>
      <c r="E13" s="82">
        <v>1078.8239000000001</v>
      </c>
      <c r="F13" s="83">
        <v>1000</v>
      </c>
      <c r="G13" s="81" t="s">
        <v>97</v>
      </c>
      <c r="H13" s="84" t="s">
        <v>98</v>
      </c>
      <c r="I13" s="19"/>
    </row>
    <row r="14" spans="1:9" x14ac:dyDescent="0.2">
      <c r="A14" s="21">
        <v>12</v>
      </c>
      <c r="B14" s="81" t="s">
        <v>99</v>
      </c>
      <c r="C14" s="82">
        <v>2971344.47</v>
      </c>
      <c r="D14" s="83">
        <v>2566</v>
      </c>
      <c r="E14" s="82">
        <v>1157.9674</v>
      </c>
      <c r="F14" s="83">
        <v>1000</v>
      </c>
      <c r="G14" s="81" t="s">
        <v>100</v>
      </c>
      <c r="H14" s="84" t="s">
        <v>101</v>
      </c>
      <c r="I14" s="19"/>
    </row>
    <row r="15" spans="1:9" x14ac:dyDescent="0.2">
      <c r="A15" s="21">
        <v>13</v>
      </c>
      <c r="B15" s="81" t="s">
        <v>64</v>
      </c>
      <c r="C15" s="82">
        <v>1674806.51</v>
      </c>
      <c r="D15" s="83">
        <v>529</v>
      </c>
      <c r="E15" s="82">
        <v>3165.9857999999999</v>
      </c>
      <c r="F15" s="83">
        <v>1000</v>
      </c>
      <c r="G15" s="81" t="s">
        <v>16</v>
      </c>
      <c r="H15" s="84" t="s">
        <v>39</v>
      </c>
      <c r="I15" s="19"/>
    </row>
    <row r="16" spans="1:9" x14ac:dyDescent="0.2">
      <c r="A16" s="21">
        <v>14</v>
      </c>
      <c r="B16" s="81" t="s">
        <v>20</v>
      </c>
      <c r="C16" s="82">
        <v>1282661.8799999999</v>
      </c>
      <c r="D16" s="83">
        <v>14120</v>
      </c>
      <c r="E16" s="82">
        <v>90.840100000000007</v>
      </c>
      <c r="F16" s="83">
        <v>100</v>
      </c>
      <c r="G16" s="81" t="s">
        <v>40</v>
      </c>
      <c r="H16" s="84" t="s">
        <v>77</v>
      </c>
      <c r="I16" s="19"/>
    </row>
    <row r="17" spans="1:9" x14ac:dyDescent="0.2">
      <c r="A17" s="21">
        <v>15</v>
      </c>
      <c r="B17" s="81" t="s">
        <v>92</v>
      </c>
      <c r="C17" s="82">
        <v>1035858.7500999999</v>
      </c>
      <c r="D17" s="83">
        <v>953</v>
      </c>
      <c r="E17" s="82">
        <v>1086.9452000000001</v>
      </c>
      <c r="F17" s="83">
        <v>1000</v>
      </c>
      <c r="G17" s="81" t="s">
        <v>18</v>
      </c>
      <c r="H17" s="84" t="s">
        <v>30</v>
      </c>
      <c r="I17" s="19"/>
    </row>
    <row r="18" spans="1:9" ht="15" customHeight="1" thickBot="1" x14ac:dyDescent="0.25">
      <c r="A18" s="176" t="s">
        <v>42</v>
      </c>
      <c r="B18" s="177"/>
      <c r="C18" s="96">
        <f>SUM(C3:C17)</f>
        <v>215214211.94009995</v>
      </c>
      <c r="D18" s="97">
        <f>SUM(D3:D17)</f>
        <v>5661038</v>
      </c>
      <c r="E18" s="56" t="s">
        <v>43</v>
      </c>
      <c r="F18" s="56" t="s">
        <v>43</v>
      </c>
      <c r="G18" s="56" t="s">
        <v>43</v>
      </c>
      <c r="H18" s="56" t="s">
        <v>43</v>
      </c>
    </row>
    <row r="19" spans="1:9" ht="15" customHeight="1" x14ac:dyDescent="0.2">
      <c r="A19" s="179" t="s">
        <v>75</v>
      </c>
      <c r="B19" s="179"/>
      <c r="C19" s="179"/>
      <c r="D19" s="179"/>
      <c r="E19" s="179"/>
      <c r="F19" s="179"/>
      <c r="G19" s="179"/>
      <c r="H19" s="179"/>
    </row>
    <row r="20" spans="1:9" ht="15" customHeight="1" thickBot="1" x14ac:dyDescent="0.25">
      <c r="A20" s="178"/>
      <c r="B20" s="178"/>
      <c r="C20" s="178"/>
      <c r="D20" s="178"/>
      <c r="E20" s="178"/>
      <c r="F20" s="178"/>
      <c r="G20" s="178"/>
      <c r="H20" s="178"/>
    </row>
    <row r="22" spans="1:9" x14ac:dyDescent="0.2">
      <c r="B22" s="20" t="s">
        <v>47</v>
      </c>
      <c r="C22" s="23">
        <f>C18-SUM(C23:C32)</f>
        <v>29437815.25</v>
      </c>
      <c r="D22" s="125">
        <f>C22/$C$18</f>
        <v>0.13678378850832285</v>
      </c>
    </row>
    <row r="23" spans="1:9" x14ac:dyDescent="0.2">
      <c r="B23" s="81" t="str">
        <f t="shared" ref="B23:C27" si="0">B3</f>
        <v>ОТП Класичний</v>
      </c>
      <c r="C23" s="82">
        <f t="shared" si="0"/>
        <v>88972947.159999996</v>
      </c>
      <c r="D23" s="125">
        <f>C23/$C$18</f>
        <v>0.41341576078053627</v>
      </c>
      <c r="H23" s="19"/>
    </row>
    <row r="24" spans="1:9" x14ac:dyDescent="0.2">
      <c r="B24" s="81" t="str">
        <f t="shared" si="0"/>
        <v>КІНТО-Класичний</v>
      </c>
      <c r="C24" s="82">
        <f t="shared" si="0"/>
        <v>35730387.210000001</v>
      </c>
      <c r="D24" s="125">
        <f t="shared" ref="D24:D32" si="1">C24/$C$18</f>
        <v>0.16602243359255825</v>
      </c>
      <c r="H24" s="19"/>
    </row>
    <row r="25" spans="1:9" x14ac:dyDescent="0.2">
      <c r="B25" s="81" t="str">
        <f t="shared" si="0"/>
        <v>УНIВЕР.УА/Михайло Грушевський: Фонд Державних Паперiв</v>
      </c>
      <c r="C25" s="82">
        <f t="shared" si="0"/>
        <v>26650948.289999999</v>
      </c>
      <c r="D25" s="125">
        <f t="shared" si="1"/>
        <v>0.12383451840725877</v>
      </c>
      <c r="H25" s="19"/>
    </row>
    <row r="26" spans="1:9" x14ac:dyDescent="0.2">
      <c r="B26" s="170" t="str">
        <f t="shared" si="0"/>
        <v>КІНТО-Казначейський</v>
      </c>
      <c r="C26" s="169">
        <f t="shared" si="0"/>
        <v>13081984.619999999</v>
      </c>
      <c r="D26" s="125">
        <f t="shared" si="1"/>
        <v>6.0785877020245654E-2</v>
      </c>
      <c r="H26" s="19"/>
    </row>
    <row r="27" spans="1:9" x14ac:dyDescent="0.2">
      <c r="B27" s="171" t="str">
        <f t="shared" si="0"/>
        <v>ОТП Фонд Акцій</v>
      </c>
      <c r="C27" s="172">
        <f t="shared" si="0"/>
        <v>11108779.07</v>
      </c>
      <c r="D27" s="173">
        <f t="shared" si="1"/>
        <v>5.1617311746548968E-2</v>
      </c>
      <c r="H27" s="19"/>
    </row>
    <row r="28" spans="1:9" x14ac:dyDescent="0.2">
      <c r="B28" s="81" t="str">
        <f t="shared" ref="B28:C31" si="2">B13</f>
        <v>КІНТО-Еквіті</v>
      </c>
      <c r="C28" s="82">
        <f t="shared" si="2"/>
        <v>3266678.73</v>
      </c>
      <c r="D28" s="125">
        <f t="shared" si="1"/>
        <v>1.5178731462721461E-2</v>
      </c>
      <c r="H28" s="19"/>
    </row>
    <row r="29" spans="1:9" x14ac:dyDescent="0.2">
      <c r="B29" s="81" t="str">
        <f t="shared" si="2"/>
        <v>Софіївський</v>
      </c>
      <c r="C29" s="82">
        <f t="shared" si="2"/>
        <v>2971344.47</v>
      </c>
      <c r="D29" s="125">
        <f t="shared" si="1"/>
        <v>1.3806450992311824E-2</v>
      </c>
      <c r="H29" s="19"/>
    </row>
    <row r="30" spans="1:9" x14ac:dyDescent="0.2">
      <c r="B30" s="81" t="str">
        <f t="shared" si="2"/>
        <v>УНІВЕР.УА/Володимир Великий: Фонд Збалансований</v>
      </c>
      <c r="C30" s="82">
        <f t="shared" si="2"/>
        <v>1674806.51</v>
      </c>
      <c r="D30" s="125">
        <f t="shared" si="1"/>
        <v>7.7820442009942396E-3</v>
      </c>
      <c r="H30" s="19"/>
    </row>
    <row r="31" spans="1:9" x14ac:dyDescent="0.2">
      <c r="B31" s="81" t="str">
        <f t="shared" si="2"/>
        <v>Надбання</v>
      </c>
      <c r="C31" s="82">
        <f t="shared" si="2"/>
        <v>1282661.8799999999</v>
      </c>
      <c r="D31" s="125">
        <f t="shared" si="1"/>
        <v>5.9599311236796949E-3</v>
      </c>
    </row>
    <row r="32" spans="1:9" x14ac:dyDescent="0.2">
      <c r="B32" s="81" t="str">
        <f>B17</f>
        <v>ТАСК Ресурс</v>
      </c>
      <c r="C32" s="82">
        <f>C17</f>
        <v>1035858.7500999999</v>
      </c>
      <c r="D32" s="125">
        <f t="shared" si="1"/>
        <v>4.8131521648222186E-3</v>
      </c>
    </row>
  </sheetData>
  <mergeCells count="4">
    <mergeCell ref="A1:H1"/>
    <mergeCell ref="A18:B18"/>
    <mergeCell ref="A20:H20"/>
    <mergeCell ref="A19:H19"/>
  </mergeCells>
  <phoneticPr fontId="12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594F-F76F-42EE-B2FD-15EE36385C3C}">
  <sheetPr>
    <tabColor indexed="42"/>
    <pageSetUpPr fitToPage="1"/>
  </sheetPr>
  <dimension ref="A1:L60"/>
  <sheetViews>
    <sheetView zoomScale="80" workbookViewId="0">
      <selection activeCell="B4" sqref="B4"/>
    </sheetView>
  </sheetViews>
  <sheetFormatPr defaultRowHeight="14.25" x14ac:dyDescent="0.2"/>
  <cols>
    <col min="1" max="1" width="4.28515625" style="32" customWidth="1"/>
    <col min="2" max="2" width="61.7109375" style="32" bestFit="1" customWidth="1"/>
    <col min="3" max="4" width="14.7109375" style="33" customWidth="1"/>
    <col min="5" max="8" width="12.7109375" style="34" customWidth="1"/>
    <col min="9" max="9" width="16.140625" style="32" bestFit="1" customWidth="1"/>
    <col min="10" max="10" width="18.5703125" style="32" customWidth="1"/>
    <col min="11" max="11" width="20.7109375" style="32" customWidth="1"/>
    <col min="12" max="16384" width="9.140625" style="32"/>
  </cols>
  <sheetData>
    <row r="1" spans="1:11" s="14" customFormat="1" ht="16.5" thickBot="1" x14ac:dyDescent="0.25">
      <c r="A1" s="181" t="s">
        <v>84</v>
      </c>
      <c r="B1" s="181"/>
      <c r="C1" s="181"/>
      <c r="D1" s="181"/>
      <c r="E1" s="181"/>
      <c r="F1" s="181"/>
      <c r="G1" s="181"/>
      <c r="H1" s="181"/>
      <c r="I1" s="181"/>
      <c r="J1" s="99"/>
    </row>
    <row r="2" spans="1:11" s="20" customFormat="1" ht="15.75" customHeight="1" thickBot="1" x14ac:dyDescent="0.25">
      <c r="A2" s="182" t="s">
        <v>34</v>
      </c>
      <c r="B2" s="100"/>
      <c r="C2" s="101"/>
      <c r="D2" s="102"/>
      <c r="E2" s="184" t="s">
        <v>59</v>
      </c>
      <c r="F2" s="184"/>
      <c r="G2" s="184"/>
      <c r="H2" s="184"/>
      <c r="I2" s="184"/>
      <c r="J2" s="184"/>
      <c r="K2" s="184"/>
    </row>
    <row r="3" spans="1:11" s="22" customFormat="1" ht="60.75" thickBot="1" x14ac:dyDescent="0.25">
      <c r="A3" s="183"/>
      <c r="B3" s="103" t="s">
        <v>21</v>
      </c>
      <c r="C3" s="26" t="s">
        <v>10</v>
      </c>
      <c r="D3" s="26" t="s">
        <v>11</v>
      </c>
      <c r="E3" s="17" t="s">
        <v>70</v>
      </c>
      <c r="F3" s="17" t="s">
        <v>78</v>
      </c>
      <c r="G3" s="17" t="s">
        <v>79</v>
      </c>
      <c r="H3" s="17" t="s">
        <v>68</v>
      </c>
      <c r="I3" s="17" t="s">
        <v>80</v>
      </c>
      <c r="J3" s="17" t="s">
        <v>44</v>
      </c>
      <c r="K3" s="18" t="s">
        <v>71</v>
      </c>
    </row>
    <row r="4" spans="1:11" s="20" customFormat="1" collapsed="1" x14ac:dyDescent="0.2">
      <c r="A4" s="21">
        <v>1</v>
      </c>
      <c r="B4" s="142" t="s">
        <v>96</v>
      </c>
      <c r="C4" s="143">
        <v>38118</v>
      </c>
      <c r="D4" s="143">
        <v>38182</v>
      </c>
      <c r="E4" s="144">
        <v>1.6385014655932784E-2</v>
      </c>
      <c r="F4" s="144">
        <v>2.3638705374311675E-2</v>
      </c>
      <c r="G4" s="144">
        <v>5.7228838170025664E-2</v>
      </c>
      <c r="H4" s="144">
        <v>0.33906214021428593</v>
      </c>
      <c r="I4" s="144">
        <v>0.31568099087908763</v>
      </c>
      <c r="J4" s="145">
        <v>7.054278</v>
      </c>
      <c r="K4" s="118">
        <v>0.10772248342092294</v>
      </c>
    </row>
    <row r="5" spans="1:11" s="20" customFormat="1" collapsed="1" x14ac:dyDescent="0.2">
      <c r="A5" s="21">
        <v>2</v>
      </c>
      <c r="B5" s="142" t="s">
        <v>52</v>
      </c>
      <c r="C5" s="143">
        <v>38828</v>
      </c>
      <c r="D5" s="143">
        <v>39028</v>
      </c>
      <c r="E5" s="144">
        <v>7.770883172311116E-3</v>
      </c>
      <c r="F5" s="144">
        <v>1.4839503970908163E-2</v>
      </c>
      <c r="G5" s="144">
        <v>5.7051001701647897E-2</v>
      </c>
      <c r="H5" s="144">
        <v>0.10291601662141603</v>
      </c>
      <c r="I5" s="144">
        <v>9.3075501777650338E-2</v>
      </c>
      <c r="J5" s="145">
        <v>7.1935300000000009</v>
      </c>
      <c r="K5" s="119">
        <v>0.1234162203248037</v>
      </c>
    </row>
    <row r="6" spans="1:11" s="20" customFormat="1" collapsed="1" x14ac:dyDescent="0.2">
      <c r="A6" s="21">
        <v>3</v>
      </c>
      <c r="B6" s="142" t="s">
        <v>64</v>
      </c>
      <c r="C6" s="143">
        <v>38919</v>
      </c>
      <c r="D6" s="143">
        <v>39092</v>
      </c>
      <c r="E6" s="144">
        <v>7.9385545676058378E-3</v>
      </c>
      <c r="F6" s="144">
        <v>-1.6754687082483843E-2</v>
      </c>
      <c r="G6" s="144">
        <v>4.7111517059394981E-3</v>
      </c>
      <c r="H6" s="144">
        <v>5.7073193598715211E-2</v>
      </c>
      <c r="I6" s="144">
        <v>4.3199837094026305E-2</v>
      </c>
      <c r="J6" s="145">
        <v>2.1659858000000001</v>
      </c>
      <c r="K6" s="119">
        <v>6.6506568514617115E-2</v>
      </c>
    </row>
    <row r="7" spans="1:11" s="20" customFormat="1" collapsed="1" x14ac:dyDescent="0.2">
      <c r="A7" s="21">
        <v>4</v>
      </c>
      <c r="B7" s="142" t="s">
        <v>61</v>
      </c>
      <c r="C7" s="143">
        <v>38919</v>
      </c>
      <c r="D7" s="143">
        <v>39092</v>
      </c>
      <c r="E7" s="144">
        <v>3.2727114942749935E-3</v>
      </c>
      <c r="F7" s="144">
        <v>1.6956628676622287E-2</v>
      </c>
      <c r="G7" s="144">
        <v>3.4460387346923582E-2</v>
      </c>
      <c r="H7" s="144">
        <v>8.301467655622341E-3</v>
      </c>
      <c r="I7" s="144">
        <v>7.1596201935819614E-3</v>
      </c>
      <c r="J7" s="145">
        <v>0.20464649999999995</v>
      </c>
      <c r="K7" s="119">
        <v>1.0456549256631975E-2</v>
      </c>
    </row>
    <row r="8" spans="1:11" s="20" customFormat="1" collapsed="1" x14ac:dyDescent="0.2">
      <c r="A8" s="21">
        <v>5</v>
      </c>
      <c r="B8" s="142" t="s">
        <v>95</v>
      </c>
      <c r="C8" s="143">
        <v>39413</v>
      </c>
      <c r="D8" s="143">
        <v>39589</v>
      </c>
      <c r="E8" s="144">
        <v>9.0092848990535046E-3</v>
      </c>
      <c r="F8" s="144">
        <v>2.0633995875345423E-2</v>
      </c>
      <c r="G8" s="144">
        <v>6.5663030538253953E-2</v>
      </c>
      <c r="H8" s="144">
        <v>0.13629665197431517</v>
      </c>
      <c r="I8" s="144">
        <v>0.12405428030829868</v>
      </c>
      <c r="J8" s="145">
        <v>7.5666200000000003</v>
      </c>
      <c r="K8" s="119">
        <v>0.13869513883126228</v>
      </c>
    </row>
    <row r="9" spans="1:11" s="20" customFormat="1" x14ac:dyDescent="0.2">
      <c r="A9" s="21">
        <v>6</v>
      </c>
      <c r="B9" s="142" t="s">
        <v>92</v>
      </c>
      <c r="C9" s="143">
        <v>39429</v>
      </c>
      <c r="D9" s="143">
        <v>39618</v>
      </c>
      <c r="E9" s="144">
        <v>3.5565732991929E-3</v>
      </c>
      <c r="F9" s="144">
        <v>9.2789633560339535E-3</v>
      </c>
      <c r="G9" s="144">
        <v>1.7311832747374689E-2</v>
      </c>
      <c r="H9" s="144">
        <v>-1.4540476640122368E-2</v>
      </c>
      <c r="I9" s="144">
        <v>-1.320564460302931E-2</v>
      </c>
      <c r="J9" s="145">
        <v>8.6945200000000167E-2</v>
      </c>
      <c r="K9" s="119">
        <v>5.0786904725523829E-3</v>
      </c>
    </row>
    <row r="10" spans="1:11" s="20" customFormat="1" x14ac:dyDescent="0.2">
      <c r="A10" s="21">
        <v>7</v>
      </c>
      <c r="B10" s="142" t="s">
        <v>20</v>
      </c>
      <c r="C10" s="143">
        <v>39560</v>
      </c>
      <c r="D10" s="143">
        <v>39770</v>
      </c>
      <c r="E10" s="144">
        <v>5.3232048570648338E-3</v>
      </c>
      <c r="F10" s="144">
        <v>3.406702987225585E-2</v>
      </c>
      <c r="G10" s="144">
        <v>6.6820668864349342E-2</v>
      </c>
      <c r="H10" s="144">
        <v>0.12727496097230473</v>
      </c>
      <c r="I10" s="144">
        <v>0.14253066994684804</v>
      </c>
      <c r="J10" s="145">
        <v>-9.1598999999999986E-2</v>
      </c>
      <c r="K10" s="119">
        <v>-5.9710548796385599E-3</v>
      </c>
    </row>
    <row r="11" spans="1:11" s="20" customFormat="1" x14ac:dyDescent="0.2">
      <c r="A11" s="21">
        <v>8</v>
      </c>
      <c r="B11" s="142" t="s">
        <v>102</v>
      </c>
      <c r="C11" s="143">
        <v>39884</v>
      </c>
      <c r="D11" s="143">
        <v>40001</v>
      </c>
      <c r="E11" s="144">
        <v>1.198107268929105E-3</v>
      </c>
      <c r="F11" s="144">
        <v>9.5052149127978769E-3</v>
      </c>
      <c r="G11" s="144">
        <v>3.4955748179777979E-2</v>
      </c>
      <c r="H11" s="144">
        <v>1.4390420302653362</v>
      </c>
      <c r="I11" s="144">
        <v>1.3418024620073328</v>
      </c>
      <c r="J11" s="145">
        <v>7.8823900000000169E-2</v>
      </c>
      <c r="K11" s="119">
        <v>4.9362337965181968E-3</v>
      </c>
    </row>
    <row r="12" spans="1:11" s="20" customFormat="1" x14ac:dyDescent="0.2">
      <c r="A12" s="21">
        <v>9</v>
      </c>
      <c r="B12" s="142" t="s">
        <v>51</v>
      </c>
      <c r="C12" s="143">
        <v>40253</v>
      </c>
      <c r="D12" s="143">
        <v>40359</v>
      </c>
      <c r="E12" s="144">
        <v>5.0251256281406143E-3</v>
      </c>
      <c r="F12" s="144">
        <v>1.0101010101010166E-2</v>
      </c>
      <c r="G12" s="144">
        <v>3.0927835051546504E-2</v>
      </c>
      <c r="H12" s="144">
        <v>0.12994350282485878</v>
      </c>
      <c r="I12" s="144">
        <v>0.11731843575418988</v>
      </c>
      <c r="J12" s="145">
        <v>1</v>
      </c>
      <c r="K12" s="119">
        <v>4.9216623973420637E-2</v>
      </c>
    </row>
    <row r="13" spans="1:11" s="20" customFormat="1" x14ac:dyDescent="0.2">
      <c r="A13" s="21">
        <v>10</v>
      </c>
      <c r="B13" s="142" t="s">
        <v>99</v>
      </c>
      <c r="C13" s="143">
        <v>40114</v>
      </c>
      <c r="D13" s="143">
        <v>40401</v>
      </c>
      <c r="E13" s="144">
        <v>4.5588999093704174E-3</v>
      </c>
      <c r="F13" s="144">
        <v>4.7151730408171E-2</v>
      </c>
      <c r="G13" s="144">
        <v>8.1911812548549623E-2</v>
      </c>
      <c r="H13" s="144">
        <v>7.3779024479276867E-3</v>
      </c>
      <c r="I13" s="144">
        <v>6.5400013304074189E-2</v>
      </c>
      <c r="J13" s="145">
        <v>0.15796739999999998</v>
      </c>
      <c r="K13" s="119">
        <v>1.0300230455867698E-2</v>
      </c>
    </row>
    <row r="14" spans="1:11" s="20" customFormat="1" x14ac:dyDescent="0.2">
      <c r="A14" s="21">
        <v>11</v>
      </c>
      <c r="B14" s="142" t="s">
        <v>54</v>
      </c>
      <c r="C14" s="143">
        <v>40226</v>
      </c>
      <c r="D14" s="143">
        <v>40430</v>
      </c>
      <c r="E14" s="144">
        <v>7.2900751682152265E-3</v>
      </c>
      <c r="F14" s="144">
        <v>1.580128885670673E-2</v>
      </c>
      <c r="G14" s="144">
        <v>5.1765444231278712E-2</v>
      </c>
      <c r="H14" s="144">
        <v>8.9327764781896191E-2</v>
      </c>
      <c r="I14" s="144">
        <v>7.901925215953054E-2</v>
      </c>
      <c r="J14" s="145">
        <v>4.5973800000000002</v>
      </c>
      <c r="K14" s="119">
        <v>0.12863447158023411</v>
      </c>
    </row>
    <row r="15" spans="1:11" s="20" customFormat="1" collapsed="1" x14ac:dyDescent="0.2">
      <c r="A15" s="21">
        <v>12</v>
      </c>
      <c r="B15" s="142" t="s">
        <v>63</v>
      </c>
      <c r="C15" s="143">
        <v>40427</v>
      </c>
      <c r="D15" s="143">
        <v>40543</v>
      </c>
      <c r="E15" s="144">
        <v>1.3602544627429491E-2</v>
      </c>
      <c r="F15" s="144">
        <v>1.1552605216590628E-2</v>
      </c>
      <c r="G15" s="144">
        <v>5.9433314434556017E-2</v>
      </c>
      <c r="H15" s="144">
        <v>0.15079025458398831</v>
      </c>
      <c r="I15" s="144">
        <v>0.14089038851779834</v>
      </c>
      <c r="J15" s="145">
        <v>5.4767890999999995</v>
      </c>
      <c r="K15" s="119">
        <v>0.14359849598675334</v>
      </c>
    </row>
    <row r="16" spans="1:11" s="20" customFormat="1" collapsed="1" x14ac:dyDescent="0.2">
      <c r="A16" s="21">
        <v>13</v>
      </c>
      <c r="B16" s="142" t="s">
        <v>104</v>
      </c>
      <c r="C16" s="143">
        <v>40444</v>
      </c>
      <c r="D16" s="143">
        <v>40638</v>
      </c>
      <c r="E16" s="144">
        <v>7.1493487732838812E-3</v>
      </c>
      <c r="F16" s="144">
        <v>2.0555698712321879E-2</v>
      </c>
      <c r="G16" s="144">
        <v>3.5331450748141258E-2</v>
      </c>
      <c r="H16" s="144">
        <v>6.1624045189916821E-2</v>
      </c>
      <c r="I16" s="144">
        <v>5.637673398223364E-2</v>
      </c>
      <c r="J16" s="145">
        <v>1.1442261</v>
      </c>
      <c r="K16" s="119">
        <v>5.7415789944487372E-2</v>
      </c>
    </row>
    <row r="17" spans="1:12" s="20" customFormat="1" collapsed="1" x14ac:dyDescent="0.2">
      <c r="A17" s="21">
        <v>14</v>
      </c>
      <c r="B17" s="142" t="s">
        <v>62</v>
      </c>
      <c r="C17" s="143">
        <v>40427</v>
      </c>
      <c r="D17" s="143">
        <v>40708</v>
      </c>
      <c r="E17" s="144">
        <v>1.8493307355224697E-2</v>
      </c>
      <c r="F17" s="144">
        <v>3.0686143068217264E-2</v>
      </c>
      <c r="G17" s="144">
        <v>8.4433613447838729E-2</v>
      </c>
      <c r="H17" s="144">
        <v>0.21627369420652154</v>
      </c>
      <c r="I17" s="144">
        <v>0.19763919552452069</v>
      </c>
      <c r="J17" s="145">
        <v>9.2228417</v>
      </c>
      <c r="K17" s="119">
        <v>0.18834564671098497</v>
      </c>
    </row>
    <row r="18" spans="1:12" s="20" customFormat="1" x14ac:dyDescent="0.2">
      <c r="A18" s="21">
        <v>15</v>
      </c>
      <c r="B18" s="142" t="s">
        <v>103</v>
      </c>
      <c r="C18" s="143">
        <v>41026</v>
      </c>
      <c r="D18" s="143">
        <v>41242</v>
      </c>
      <c r="E18" s="144">
        <v>3.0930236706819159E-2</v>
      </c>
      <c r="F18" s="144">
        <v>4.8209757610042647E-2</v>
      </c>
      <c r="G18" s="144">
        <v>0.12927746776345317</v>
      </c>
      <c r="H18" s="144">
        <v>1.6420664802065406</v>
      </c>
      <c r="I18" s="144">
        <v>1.6371395738437253</v>
      </c>
      <c r="J18" s="145">
        <v>8.8242600000000007</v>
      </c>
      <c r="K18" s="119">
        <v>0.20958127368542678</v>
      </c>
    </row>
    <row r="19" spans="1:12" s="20" customFormat="1" ht="15.75" thickBot="1" x14ac:dyDescent="0.25">
      <c r="A19" s="141"/>
      <c r="B19" s="146" t="s">
        <v>81</v>
      </c>
      <c r="C19" s="147" t="s">
        <v>43</v>
      </c>
      <c r="D19" s="147" t="s">
        <v>43</v>
      </c>
      <c r="E19" s="148">
        <f>AVERAGE(E4:E18)</f>
        <v>9.4335914921899033E-3</v>
      </c>
      <c r="F19" s="148">
        <f>AVERAGE(F4:F18)</f>
        <v>1.9748239261923446E-2</v>
      </c>
      <c r="G19" s="148">
        <f>AVERAGE(G4:G18)</f>
        <v>5.4085573165310444E-2</v>
      </c>
      <c r="H19" s="148">
        <f>AVERAGE(H4:H18)</f>
        <v>0.29952197526023489</v>
      </c>
      <c r="I19" s="148">
        <f>AVERAGE(I4:I18)</f>
        <v>0.28987208737932463</v>
      </c>
      <c r="J19" s="147" t="s">
        <v>43</v>
      </c>
      <c r="K19" s="148">
        <f>AVERAGE(K4:K18)</f>
        <v>8.2528890804989666E-2</v>
      </c>
      <c r="L19" s="149"/>
    </row>
    <row r="20" spans="1:12" s="20" customFormat="1" x14ac:dyDescent="0.2">
      <c r="A20" s="185" t="s">
        <v>72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</row>
    <row r="21" spans="1:12" s="20" customFormat="1" ht="15" collapsed="1" thickBot="1" x14ac:dyDescent="0.25">
      <c r="A21" s="180"/>
      <c r="B21" s="180"/>
      <c r="C21" s="180"/>
      <c r="D21" s="180"/>
      <c r="E21" s="180"/>
      <c r="F21" s="180"/>
      <c r="G21" s="180"/>
      <c r="H21" s="180"/>
      <c r="I21" s="152"/>
      <c r="J21" s="152"/>
      <c r="K21" s="152"/>
    </row>
    <row r="22" spans="1:12" s="20" customFormat="1" collapsed="1" x14ac:dyDescent="0.2">
      <c r="E22" s="106"/>
      <c r="J22" s="19"/>
    </row>
    <row r="23" spans="1:12" s="20" customFormat="1" collapsed="1" x14ac:dyDescent="0.2">
      <c r="E23" s="107"/>
      <c r="J23" s="19"/>
    </row>
    <row r="24" spans="1:12" s="20" customFormat="1" x14ac:dyDescent="0.2">
      <c r="E24" s="106"/>
      <c r="F24" s="106"/>
      <c r="J24" s="19"/>
    </row>
    <row r="25" spans="1:12" s="20" customFormat="1" collapsed="1" x14ac:dyDescent="0.2">
      <c r="E25" s="107"/>
      <c r="I25" s="107"/>
      <c r="J25" s="19"/>
    </row>
    <row r="26" spans="1:12" s="20" customFormat="1" collapsed="1" x14ac:dyDescent="0.2"/>
    <row r="27" spans="1:12" s="20" customFormat="1" collapsed="1" x14ac:dyDescent="0.2"/>
    <row r="28" spans="1:12" s="20" customFormat="1" collapsed="1" x14ac:dyDescent="0.2"/>
    <row r="29" spans="1:12" s="20" customFormat="1" collapsed="1" x14ac:dyDescent="0.2"/>
    <row r="30" spans="1:12" s="20" customFormat="1" collapsed="1" x14ac:dyDescent="0.2"/>
    <row r="31" spans="1:12" s="20" customFormat="1" collapsed="1" x14ac:dyDescent="0.2"/>
    <row r="32" spans="1:12" s="20" customFormat="1" collapsed="1" x14ac:dyDescent="0.2"/>
    <row r="33" spans="3:8" s="20" customFormat="1" collapsed="1" x14ac:dyDescent="0.2"/>
    <row r="34" spans="3:8" s="20" customFormat="1" collapsed="1" x14ac:dyDescent="0.2"/>
    <row r="35" spans="3:8" s="20" customFormat="1" collapsed="1" x14ac:dyDescent="0.2"/>
    <row r="36" spans="3:8" s="20" customFormat="1" collapsed="1" x14ac:dyDescent="0.2"/>
    <row r="37" spans="3:8" s="20" customFormat="1" collapsed="1" x14ac:dyDescent="0.2"/>
    <row r="38" spans="3:8" s="20" customFormat="1" collapsed="1" x14ac:dyDescent="0.2"/>
    <row r="39" spans="3:8" s="20" customFormat="1" x14ac:dyDescent="0.2"/>
    <row r="40" spans="3:8" s="20" customFormat="1" x14ac:dyDescent="0.2"/>
    <row r="41" spans="3:8" s="29" customFormat="1" x14ac:dyDescent="0.2">
      <c r="C41" s="30"/>
      <c r="D41" s="30"/>
      <c r="E41" s="31"/>
      <c r="F41" s="31"/>
      <c r="G41" s="31"/>
      <c r="H41" s="31"/>
    </row>
    <row r="42" spans="3:8" s="29" customFormat="1" x14ac:dyDescent="0.2">
      <c r="C42" s="30"/>
      <c r="D42" s="30"/>
      <c r="E42" s="31"/>
      <c r="F42" s="31"/>
      <c r="G42" s="31"/>
      <c r="H42" s="31"/>
    </row>
    <row r="43" spans="3:8" s="29" customFormat="1" x14ac:dyDescent="0.2">
      <c r="C43" s="30"/>
      <c r="D43" s="30"/>
      <c r="E43" s="31"/>
      <c r="F43" s="31"/>
      <c r="G43" s="31"/>
      <c r="H43" s="31"/>
    </row>
    <row r="44" spans="3:8" s="29" customFormat="1" x14ac:dyDescent="0.2">
      <c r="C44" s="30"/>
      <c r="D44" s="30"/>
      <c r="E44" s="31"/>
      <c r="F44" s="31"/>
      <c r="G44" s="31"/>
      <c r="H44" s="31"/>
    </row>
    <row r="45" spans="3:8" s="29" customFormat="1" x14ac:dyDescent="0.2">
      <c r="C45" s="30"/>
      <c r="D45" s="30"/>
      <c r="E45" s="31"/>
      <c r="F45" s="31"/>
      <c r="G45" s="31"/>
      <c r="H45" s="31"/>
    </row>
    <row r="46" spans="3:8" s="29" customFormat="1" x14ac:dyDescent="0.2">
      <c r="C46" s="30"/>
      <c r="D46" s="30"/>
      <c r="E46" s="31"/>
      <c r="F46" s="31"/>
      <c r="G46" s="31"/>
      <c r="H46" s="31"/>
    </row>
    <row r="47" spans="3:8" s="29" customFormat="1" x14ac:dyDescent="0.2">
      <c r="C47" s="30"/>
      <c r="D47" s="30"/>
      <c r="E47" s="31"/>
      <c r="F47" s="31"/>
      <c r="G47" s="31"/>
      <c r="H47" s="31"/>
    </row>
    <row r="48" spans="3:8" s="29" customFormat="1" x14ac:dyDescent="0.2">
      <c r="C48" s="30"/>
      <c r="D48" s="30"/>
      <c r="E48" s="31"/>
      <c r="F48" s="31"/>
      <c r="G48" s="31"/>
      <c r="H48" s="31"/>
    </row>
    <row r="49" spans="3:8" s="29" customFormat="1" x14ac:dyDescent="0.2">
      <c r="C49" s="30"/>
      <c r="D49" s="30"/>
      <c r="E49" s="31"/>
      <c r="F49" s="31"/>
      <c r="G49" s="31"/>
      <c r="H49" s="31"/>
    </row>
    <row r="50" spans="3:8" s="29" customFormat="1" x14ac:dyDescent="0.2">
      <c r="C50" s="30"/>
      <c r="D50" s="30"/>
      <c r="E50" s="31"/>
      <c r="F50" s="31"/>
      <c r="G50" s="31"/>
      <c r="H50" s="31"/>
    </row>
    <row r="51" spans="3:8" s="29" customFormat="1" x14ac:dyDescent="0.2">
      <c r="C51" s="30"/>
      <c r="D51" s="30"/>
      <c r="E51" s="31"/>
      <c r="F51" s="31"/>
      <c r="G51" s="31"/>
      <c r="H51" s="31"/>
    </row>
    <row r="52" spans="3:8" s="29" customFormat="1" x14ac:dyDescent="0.2">
      <c r="C52" s="30"/>
      <c r="D52" s="30"/>
      <c r="E52" s="31"/>
      <c r="F52" s="31"/>
      <c r="G52" s="31"/>
      <c r="H52" s="31"/>
    </row>
    <row r="53" spans="3:8" s="29" customFormat="1" x14ac:dyDescent="0.2">
      <c r="C53" s="30"/>
      <c r="D53" s="30"/>
      <c r="E53" s="31"/>
      <c r="F53" s="31"/>
      <c r="G53" s="31"/>
      <c r="H53" s="31"/>
    </row>
    <row r="54" spans="3:8" s="29" customFormat="1" x14ac:dyDescent="0.2">
      <c r="C54" s="30"/>
      <c r="D54" s="30"/>
      <c r="E54" s="31"/>
      <c r="F54" s="31"/>
      <c r="G54" s="31"/>
      <c r="H54" s="31"/>
    </row>
    <row r="55" spans="3:8" s="29" customFormat="1" x14ac:dyDescent="0.2">
      <c r="C55" s="30"/>
      <c r="D55" s="30"/>
      <c r="E55" s="31"/>
      <c r="F55" s="31"/>
      <c r="G55" s="31"/>
      <c r="H55" s="31"/>
    </row>
    <row r="56" spans="3:8" s="29" customFormat="1" x14ac:dyDescent="0.2">
      <c r="C56" s="30"/>
      <c r="D56" s="30"/>
      <c r="E56" s="31"/>
      <c r="F56" s="31"/>
      <c r="G56" s="31"/>
      <c r="H56" s="31"/>
    </row>
    <row r="57" spans="3:8" s="29" customFormat="1" x14ac:dyDescent="0.2">
      <c r="C57" s="30"/>
      <c r="D57" s="30"/>
      <c r="E57" s="31"/>
      <c r="F57" s="31"/>
      <c r="G57" s="31"/>
      <c r="H57" s="31"/>
    </row>
    <row r="58" spans="3:8" s="29" customFormat="1" x14ac:dyDescent="0.2">
      <c r="C58" s="30"/>
      <c r="D58" s="30"/>
      <c r="E58" s="31"/>
      <c r="F58" s="31"/>
      <c r="G58" s="31"/>
      <c r="H58" s="31"/>
    </row>
    <row r="59" spans="3:8" s="29" customFormat="1" x14ac:dyDescent="0.2">
      <c r="C59" s="30"/>
      <c r="D59" s="30"/>
      <c r="E59" s="31"/>
      <c r="F59" s="31"/>
      <c r="G59" s="31"/>
      <c r="H59" s="31"/>
    </row>
    <row r="60" spans="3:8" s="29" customFormat="1" x14ac:dyDescent="0.2">
      <c r="C60" s="30"/>
      <c r="D60" s="30"/>
      <c r="E60" s="31"/>
      <c r="F60" s="31"/>
      <c r="G60" s="31"/>
      <c r="H60" s="31"/>
    </row>
  </sheetData>
  <mergeCells count="5">
    <mergeCell ref="A21:H21"/>
    <mergeCell ref="A1:I1"/>
    <mergeCell ref="A2:A3"/>
    <mergeCell ref="E2:K2"/>
    <mergeCell ref="A20:K20"/>
  </mergeCells>
  <phoneticPr fontId="12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E8DB-98FB-4D3B-92DB-58068F07C8B9}">
  <sheetPr>
    <tabColor indexed="42"/>
  </sheetPr>
  <dimension ref="A1:H68"/>
  <sheetViews>
    <sheetView zoomScale="85" workbookViewId="0">
      <selection activeCell="B4" sqref="B4"/>
    </sheetView>
  </sheetViews>
  <sheetFormatPr defaultRowHeight="14.25" x14ac:dyDescent="0.2"/>
  <cols>
    <col min="1" max="1" width="3.85546875" style="29" customWidth="1"/>
    <col min="2" max="2" width="61.85546875" style="29" bestFit="1" customWidth="1"/>
    <col min="3" max="3" width="24.7109375" style="29" customWidth="1"/>
    <col min="4" max="4" width="24.7109375" style="41" customWidth="1"/>
    <col min="5" max="7" width="24.7109375" style="29" customWidth="1"/>
    <col min="8" max="16384" width="9.140625" style="29"/>
  </cols>
  <sheetData>
    <row r="1" spans="1:8" ht="16.5" thickBot="1" x14ac:dyDescent="0.25">
      <c r="A1" s="187" t="s">
        <v>85</v>
      </c>
      <c r="B1" s="187"/>
      <c r="C1" s="187"/>
      <c r="D1" s="187"/>
      <c r="E1" s="187"/>
      <c r="F1" s="187"/>
      <c r="G1" s="187"/>
    </row>
    <row r="2" spans="1:8" ht="15.75" thickBot="1" x14ac:dyDescent="0.25">
      <c r="A2" s="182" t="s">
        <v>34</v>
      </c>
      <c r="B2" s="88"/>
      <c r="C2" s="188" t="s">
        <v>22</v>
      </c>
      <c r="D2" s="189"/>
      <c r="E2" s="188" t="s">
        <v>23</v>
      </c>
      <c r="F2" s="189"/>
      <c r="G2" s="89"/>
    </row>
    <row r="3" spans="1:8" ht="45.75" thickBot="1" x14ac:dyDescent="0.25">
      <c r="A3" s="183"/>
      <c r="B3" s="42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76</v>
      </c>
    </row>
    <row r="4" spans="1:8" ht="15" customHeight="1" x14ac:dyDescent="0.2">
      <c r="A4" s="21">
        <v>1</v>
      </c>
      <c r="B4" s="37" t="s">
        <v>62</v>
      </c>
      <c r="C4" s="38">
        <v>2511.433439999998</v>
      </c>
      <c r="D4" s="94">
        <v>0.10403827316355523</v>
      </c>
      <c r="E4" s="39">
        <v>202</v>
      </c>
      <c r="F4" s="94">
        <v>8.3991683991683996E-2</v>
      </c>
      <c r="G4" s="40">
        <v>2063.7828999662911</v>
      </c>
      <c r="H4" s="53"/>
    </row>
    <row r="5" spans="1:8" ht="14.25" customHeight="1" x14ac:dyDescent="0.2">
      <c r="A5" s="21">
        <v>2</v>
      </c>
      <c r="B5" s="37" t="s">
        <v>103</v>
      </c>
      <c r="C5" s="38">
        <v>392.48855999999864</v>
      </c>
      <c r="D5" s="94">
        <v>3.0930192825955188E-2</v>
      </c>
      <c r="E5" s="39">
        <v>0</v>
      </c>
      <c r="F5" s="94">
        <v>0</v>
      </c>
      <c r="G5" s="40">
        <v>0</v>
      </c>
      <c r="H5" s="53"/>
    </row>
    <row r="6" spans="1:8" x14ac:dyDescent="0.2">
      <c r="A6" s="21">
        <v>3</v>
      </c>
      <c r="B6" s="37" t="s">
        <v>54</v>
      </c>
      <c r="C6" s="38">
        <v>50.810660000000155</v>
      </c>
      <c r="D6" s="94">
        <v>7.2916774820002278E-3</v>
      </c>
      <c r="E6" s="39">
        <v>0</v>
      </c>
      <c r="F6" s="94">
        <v>0</v>
      </c>
      <c r="G6" s="40">
        <v>0</v>
      </c>
    </row>
    <row r="7" spans="1:8" x14ac:dyDescent="0.2">
      <c r="A7" s="21">
        <v>4</v>
      </c>
      <c r="B7" s="37" t="s">
        <v>63</v>
      </c>
      <c r="C7" s="38">
        <v>45.284549999999818</v>
      </c>
      <c r="D7" s="94">
        <v>1.3602548092416537E-2</v>
      </c>
      <c r="E7" s="39">
        <v>0</v>
      </c>
      <c r="F7" s="94">
        <v>0</v>
      </c>
      <c r="G7" s="40">
        <v>0</v>
      </c>
    </row>
    <row r="8" spans="1:8" x14ac:dyDescent="0.2">
      <c r="A8" s="21">
        <v>5</v>
      </c>
      <c r="B8" s="37" t="s">
        <v>52</v>
      </c>
      <c r="C8" s="38">
        <v>40.627209999999963</v>
      </c>
      <c r="D8" s="94">
        <v>7.7713603870970139E-3</v>
      </c>
      <c r="E8" s="39">
        <v>0</v>
      </c>
      <c r="F8" s="94">
        <v>0</v>
      </c>
      <c r="G8" s="40">
        <v>0</v>
      </c>
    </row>
    <row r="9" spans="1:8" x14ac:dyDescent="0.2">
      <c r="A9" s="21">
        <v>6</v>
      </c>
      <c r="B9" s="37" t="s">
        <v>61</v>
      </c>
      <c r="C9" s="38">
        <v>32.717980000000445</v>
      </c>
      <c r="D9" s="94">
        <v>3.2727246392544027E-3</v>
      </c>
      <c r="E9" s="39">
        <v>0</v>
      </c>
      <c r="F9" s="94">
        <v>0</v>
      </c>
      <c r="G9" s="40">
        <v>0</v>
      </c>
    </row>
    <row r="10" spans="1:8" x14ac:dyDescent="0.2">
      <c r="A10" s="21">
        <v>7</v>
      </c>
      <c r="B10" s="37" t="s">
        <v>104</v>
      </c>
      <c r="C10" s="38">
        <v>26.591160000000148</v>
      </c>
      <c r="D10" s="94">
        <v>7.1493684188989413E-3</v>
      </c>
      <c r="E10" s="39">
        <v>0</v>
      </c>
      <c r="F10" s="94">
        <v>0</v>
      </c>
      <c r="G10" s="40">
        <v>0</v>
      </c>
    </row>
    <row r="11" spans="1:8" x14ac:dyDescent="0.2">
      <c r="A11" s="21">
        <v>8</v>
      </c>
      <c r="B11" s="37" t="s">
        <v>99</v>
      </c>
      <c r="C11" s="38">
        <v>13.484640000000132</v>
      </c>
      <c r="D11" s="94">
        <v>4.5589178578486367E-3</v>
      </c>
      <c r="E11" s="39">
        <v>0</v>
      </c>
      <c r="F11" s="94">
        <v>0</v>
      </c>
      <c r="G11" s="40">
        <v>0</v>
      </c>
    </row>
    <row r="12" spans="1:8" x14ac:dyDescent="0.2">
      <c r="A12" s="21">
        <v>9</v>
      </c>
      <c r="B12" s="37" t="s">
        <v>64</v>
      </c>
      <c r="C12" s="38">
        <v>13.190850000000093</v>
      </c>
      <c r="D12" s="94">
        <v>7.9385686579290515E-3</v>
      </c>
      <c r="E12" s="39">
        <v>0</v>
      </c>
      <c r="F12" s="94">
        <v>0</v>
      </c>
      <c r="G12" s="40">
        <v>0</v>
      </c>
    </row>
    <row r="13" spans="1:8" x14ac:dyDescent="0.2">
      <c r="A13" s="21">
        <v>10</v>
      </c>
      <c r="B13" s="37" t="s">
        <v>20</v>
      </c>
      <c r="C13" s="38">
        <v>6.7906899999999428</v>
      </c>
      <c r="D13" s="94">
        <v>5.3223946533348275E-3</v>
      </c>
      <c r="E13" s="39">
        <v>0</v>
      </c>
      <c r="F13" s="94">
        <v>0</v>
      </c>
      <c r="G13" s="40">
        <v>0</v>
      </c>
    </row>
    <row r="14" spans="1:8" x14ac:dyDescent="0.2">
      <c r="A14" s="21">
        <v>11</v>
      </c>
      <c r="B14" s="37" t="s">
        <v>102</v>
      </c>
      <c r="C14" s="38">
        <v>3.9091699999999259</v>
      </c>
      <c r="D14" s="94">
        <v>1.1981140341397343E-3</v>
      </c>
      <c r="E14" s="39">
        <v>0</v>
      </c>
      <c r="F14" s="94">
        <v>0</v>
      </c>
      <c r="G14" s="40">
        <v>0</v>
      </c>
    </row>
    <row r="15" spans="1:8" x14ac:dyDescent="0.2">
      <c r="A15" s="21">
        <v>12</v>
      </c>
      <c r="B15" s="37" t="s">
        <v>92</v>
      </c>
      <c r="C15" s="38">
        <v>3.6710199999999023</v>
      </c>
      <c r="D15" s="94">
        <v>3.5565429552667205E-3</v>
      </c>
      <c r="E15" s="39">
        <v>0</v>
      </c>
      <c r="F15" s="94">
        <v>0</v>
      </c>
      <c r="G15" s="40">
        <v>0</v>
      </c>
    </row>
    <row r="16" spans="1:8" x14ac:dyDescent="0.2">
      <c r="A16" s="21">
        <v>13</v>
      </c>
      <c r="B16" s="37" t="s">
        <v>96</v>
      </c>
      <c r="C16" s="38">
        <v>550.64525999999796</v>
      </c>
      <c r="D16" s="94">
        <v>1.5652339371409116E-2</v>
      </c>
      <c r="E16" s="39">
        <v>-32</v>
      </c>
      <c r="F16" s="94">
        <v>-7.2081812857593367E-4</v>
      </c>
      <c r="G16" s="40">
        <v>-25.318841075821268</v>
      </c>
      <c r="H16" s="53"/>
    </row>
    <row r="17" spans="1:8" x14ac:dyDescent="0.2">
      <c r="A17" s="21">
        <v>14</v>
      </c>
      <c r="B17" s="37" t="s">
        <v>51</v>
      </c>
      <c r="C17" s="38">
        <v>-217.30844999999925</v>
      </c>
      <c r="D17" s="94">
        <v>-1.9186541655824965E-2</v>
      </c>
      <c r="E17" s="39">
        <v>-138888</v>
      </c>
      <c r="F17" s="94">
        <v>-2.4385276411413224E-2</v>
      </c>
      <c r="G17" s="40">
        <v>-277.11003736964568</v>
      </c>
    </row>
    <row r="18" spans="1:8" x14ac:dyDescent="0.2">
      <c r="A18" s="21">
        <v>15</v>
      </c>
      <c r="B18" s="37" t="s">
        <v>95</v>
      </c>
      <c r="C18" s="38">
        <v>106.72839999999107</v>
      </c>
      <c r="D18" s="94">
        <v>1.2010008019833864E-3</v>
      </c>
      <c r="E18" s="39">
        <v>-81</v>
      </c>
      <c r="F18" s="94">
        <v>-7.7386070507308681E-3</v>
      </c>
      <c r="G18" s="40">
        <v>-693.41148812553274</v>
      </c>
    </row>
    <row r="19" spans="1:8" ht="15.75" thickBot="1" x14ac:dyDescent="0.25">
      <c r="A19" s="87"/>
      <c r="B19" s="90" t="s">
        <v>42</v>
      </c>
      <c r="C19" s="91">
        <v>3581.0651399999865</v>
      </c>
      <c r="D19" s="95">
        <v>1.6921097635912933E-2</v>
      </c>
      <c r="E19" s="92">
        <v>-138799</v>
      </c>
      <c r="F19" s="95">
        <v>-2.3931534627611085E-2</v>
      </c>
      <c r="G19" s="93">
        <v>1067.9425333952913</v>
      </c>
      <c r="H19" s="53"/>
    </row>
    <row r="20" spans="1:8" ht="15" customHeight="1" thickBot="1" x14ac:dyDescent="0.25">
      <c r="A20" s="186"/>
      <c r="B20" s="186"/>
      <c r="C20" s="186"/>
      <c r="D20" s="186"/>
      <c r="E20" s="186"/>
      <c r="F20" s="186"/>
      <c r="G20" s="186"/>
      <c r="H20" s="151"/>
    </row>
    <row r="42" spans="2:5" ht="15" x14ac:dyDescent="0.2">
      <c r="B42" s="60"/>
      <c r="C42" s="61"/>
      <c r="D42" s="62"/>
      <c r="E42" s="63"/>
    </row>
    <row r="43" spans="2:5" ht="15" x14ac:dyDescent="0.2">
      <c r="B43" s="60"/>
      <c r="C43" s="61"/>
      <c r="D43" s="62"/>
      <c r="E43" s="63"/>
    </row>
    <row r="44" spans="2:5" ht="15" x14ac:dyDescent="0.2">
      <c r="B44" s="60"/>
      <c r="C44" s="61"/>
      <c r="D44" s="62"/>
      <c r="E44" s="63"/>
    </row>
    <row r="45" spans="2:5" ht="15" x14ac:dyDescent="0.2">
      <c r="B45" s="60"/>
      <c r="C45" s="61"/>
      <c r="D45" s="62"/>
      <c r="E45" s="63"/>
    </row>
    <row r="46" spans="2:5" ht="15" x14ac:dyDescent="0.2">
      <c r="B46" s="60"/>
      <c r="C46" s="61"/>
      <c r="D46" s="62"/>
      <c r="E46" s="63"/>
    </row>
    <row r="47" spans="2:5" ht="15" x14ac:dyDescent="0.2">
      <c r="B47" s="60"/>
      <c r="C47" s="61"/>
      <c r="D47" s="62"/>
      <c r="E47" s="63"/>
    </row>
    <row r="48" spans="2:5" ht="15.75" thickBot="1" x14ac:dyDescent="0.25">
      <c r="B48" s="78"/>
      <c r="C48" s="78"/>
      <c r="D48" s="78"/>
      <c r="E48" s="78"/>
    </row>
    <row r="51" spans="2:6" ht="14.25" customHeight="1" x14ac:dyDescent="0.2"/>
    <row r="52" spans="2:6" x14ac:dyDescent="0.2">
      <c r="F52" s="53"/>
    </row>
    <row r="54" spans="2:6" x14ac:dyDescent="0.2">
      <c r="F54"/>
    </row>
    <row r="55" spans="2:6" x14ac:dyDescent="0.2">
      <c r="F55"/>
    </row>
    <row r="56" spans="2:6" ht="30.75" thickBot="1" x14ac:dyDescent="0.25">
      <c r="B56" s="42" t="s">
        <v>21</v>
      </c>
      <c r="C56" s="35" t="s">
        <v>48</v>
      </c>
      <c r="D56" s="35" t="s">
        <v>49</v>
      </c>
      <c r="E56" s="59" t="s">
        <v>46</v>
      </c>
      <c r="F56"/>
    </row>
    <row r="57" spans="2:6" x14ac:dyDescent="0.2">
      <c r="B57" s="37" t="str">
        <f t="shared" ref="B57:D61" si="0">B4</f>
        <v>УНIВЕР.УА/Михайло Грушевський: Фонд Державних Паперiв</v>
      </c>
      <c r="C57" s="38">
        <f t="shared" si="0"/>
        <v>2511.433439999998</v>
      </c>
      <c r="D57" s="94">
        <f t="shared" si="0"/>
        <v>0.10403827316355523</v>
      </c>
      <c r="E57" s="40">
        <f>G4</f>
        <v>2063.7828999662911</v>
      </c>
    </row>
    <row r="58" spans="2:6" x14ac:dyDescent="0.2">
      <c r="B58" s="37" t="str">
        <f t="shared" si="0"/>
        <v>КІНТО-Казначейський</v>
      </c>
      <c r="C58" s="38">
        <f t="shared" si="0"/>
        <v>392.48855999999864</v>
      </c>
      <c r="D58" s="94">
        <f t="shared" si="0"/>
        <v>3.0930192825955188E-2</v>
      </c>
      <c r="E58" s="40">
        <f>G5</f>
        <v>0</v>
      </c>
    </row>
    <row r="59" spans="2:6" x14ac:dyDescent="0.2">
      <c r="B59" s="37" t="str">
        <f t="shared" si="0"/>
        <v>Альтус-Депозит</v>
      </c>
      <c r="C59" s="38">
        <f t="shared" si="0"/>
        <v>50.810660000000155</v>
      </c>
      <c r="D59" s="94">
        <f t="shared" si="0"/>
        <v>7.2916774820002278E-3</v>
      </c>
      <c r="E59" s="40">
        <f>G6</f>
        <v>0</v>
      </c>
    </row>
    <row r="60" spans="2:6" x14ac:dyDescent="0.2">
      <c r="B60" s="37" t="str">
        <f t="shared" si="0"/>
        <v>УНIВЕР.УА/Тарас Шевченко: Фонд Заощаджень</v>
      </c>
      <c r="C60" s="38">
        <f t="shared" si="0"/>
        <v>45.284549999999818</v>
      </c>
      <c r="D60" s="94">
        <f t="shared" si="0"/>
        <v>1.3602548092416537E-2</v>
      </c>
      <c r="E60" s="40">
        <f>G7</f>
        <v>0</v>
      </c>
    </row>
    <row r="61" spans="2:6" x14ac:dyDescent="0.2">
      <c r="B61" s="121" t="str">
        <f t="shared" si="0"/>
        <v>Альтус-Збалансований</v>
      </c>
      <c r="C61" s="122">
        <f t="shared" si="0"/>
        <v>40.627209999999963</v>
      </c>
      <c r="D61" s="123">
        <f t="shared" si="0"/>
        <v>7.7713603870970139E-3</v>
      </c>
      <c r="E61" s="124">
        <f>G8</f>
        <v>0</v>
      </c>
    </row>
    <row r="62" spans="2:6" x14ac:dyDescent="0.2">
      <c r="B62" s="120" t="str">
        <f t="shared" ref="B62:D66" si="1">B14</f>
        <v>КІНТО-Еквіті</v>
      </c>
      <c r="C62" s="38">
        <f t="shared" si="1"/>
        <v>3.9091699999999259</v>
      </c>
      <c r="D62" s="94">
        <f t="shared" si="1"/>
        <v>1.1981140341397343E-3</v>
      </c>
      <c r="E62" s="40">
        <f>G14</f>
        <v>0</v>
      </c>
    </row>
    <row r="63" spans="2:6" x14ac:dyDescent="0.2">
      <c r="B63" s="120" t="str">
        <f t="shared" si="1"/>
        <v>ТАСК Ресурс</v>
      </c>
      <c r="C63" s="38">
        <f t="shared" si="1"/>
        <v>3.6710199999999023</v>
      </c>
      <c r="D63" s="94">
        <f t="shared" si="1"/>
        <v>3.5565429552667205E-3</v>
      </c>
      <c r="E63" s="40">
        <f>G15</f>
        <v>0</v>
      </c>
    </row>
    <row r="64" spans="2:6" x14ac:dyDescent="0.2">
      <c r="B64" s="120" t="str">
        <f t="shared" si="1"/>
        <v>КІНТО-Класичний</v>
      </c>
      <c r="C64" s="38">
        <f t="shared" si="1"/>
        <v>550.64525999999796</v>
      </c>
      <c r="D64" s="94">
        <f t="shared" si="1"/>
        <v>1.5652339371409116E-2</v>
      </c>
      <c r="E64" s="40">
        <f>G16</f>
        <v>-25.318841075821268</v>
      </c>
    </row>
    <row r="65" spans="2:5" x14ac:dyDescent="0.2">
      <c r="B65" s="120" t="str">
        <f t="shared" si="1"/>
        <v>ОТП Фонд Акцій</v>
      </c>
      <c r="C65" s="38">
        <f t="shared" si="1"/>
        <v>-217.30844999999925</v>
      </c>
      <c r="D65" s="94">
        <f t="shared" si="1"/>
        <v>-1.9186541655824965E-2</v>
      </c>
      <c r="E65" s="40">
        <f>G17</f>
        <v>-277.11003736964568</v>
      </c>
    </row>
    <row r="66" spans="2:5" x14ac:dyDescent="0.2">
      <c r="B66" s="120" t="str">
        <f t="shared" si="1"/>
        <v>ОТП Класичний</v>
      </c>
      <c r="C66" s="38">
        <f t="shared" si="1"/>
        <v>106.72839999999107</v>
      </c>
      <c r="D66" s="94">
        <f t="shared" si="1"/>
        <v>1.2010008019833864E-3</v>
      </c>
      <c r="E66" s="40">
        <f>G18</f>
        <v>-693.41148812553274</v>
      </c>
    </row>
    <row r="67" spans="2:5" x14ac:dyDescent="0.2">
      <c r="B67" s="128" t="s">
        <v>47</v>
      </c>
      <c r="C67" s="129">
        <f>C19-SUM(C57:C66)</f>
        <v>92.775320000000193</v>
      </c>
      <c r="D67" s="130"/>
      <c r="E67" s="129">
        <f>G19-SUM(E57:E66)</f>
        <v>0</v>
      </c>
    </row>
    <row r="68" spans="2:5" ht="15" x14ac:dyDescent="0.2">
      <c r="B68" s="126" t="s">
        <v>42</v>
      </c>
      <c r="C68" s="127">
        <f>SUM(C57:C67)</f>
        <v>3581.0651399999865</v>
      </c>
      <c r="D68" s="127"/>
      <c r="E68" s="127">
        <f>SUM(E57:E67)</f>
        <v>1067.9425333952915</v>
      </c>
    </row>
  </sheetData>
  <mergeCells count="5">
    <mergeCell ref="A20:G20"/>
    <mergeCell ref="A1:G1"/>
    <mergeCell ref="C2:D2"/>
    <mergeCell ref="E2:F2"/>
    <mergeCell ref="A2:A3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055E0-1DDF-48D9-A1AF-3C0D2B24ADE4}">
  <sheetPr>
    <tabColor indexed="42"/>
  </sheetPr>
  <dimension ref="A1:C105"/>
  <sheetViews>
    <sheetView zoomScale="80" workbookViewId="0">
      <selection activeCell="A11" sqref="A11"/>
    </sheetView>
  </sheetViews>
  <sheetFormatPr defaultRowHeight="12.75" x14ac:dyDescent="0.2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 x14ac:dyDescent="0.25">
      <c r="A1" s="66" t="s">
        <v>21</v>
      </c>
      <c r="B1" s="67" t="s">
        <v>66</v>
      </c>
      <c r="C1" s="10"/>
    </row>
    <row r="2" spans="1:3" ht="14.25" x14ac:dyDescent="0.2">
      <c r="A2" s="167" t="s">
        <v>102</v>
      </c>
      <c r="B2" s="168">
        <v>1.198107268929105E-3</v>
      </c>
      <c r="C2" s="10"/>
    </row>
    <row r="3" spans="1:3" ht="14.25" x14ac:dyDescent="0.2">
      <c r="A3" s="131" t="s">
        <v>61</v>
      </c>
      <c r="B3" s="138">
        <v>3.2727114942749935E-3</v>
      </c>
      <c r="C3" s="10"/>
    </row>
    <row r="4" spans="1:3" ht="14.25" x14ac:dyDescent="0.2">
      <c r="A4" s="131" t="s">
        <v>92</v>
      </c>
      <c r="B4" s="138">
        <v>3.5565732991929E-3</v>
      </c>
      <c r="C4" s="10"/>
    </row>
    <row r="5" spans="1:3" ht="14.25" x14ac:dyDescent="0.2">
      <c r="A5" s="131" t="s">
        <v>99</v>
      </c>
      <c r="B5" s="139">
        <v>4.5588999093704174E-3</v>
      </c>
      <c r="C5" s="10"/>
    </row>
    <row r="6" spans="1:3" ht="14.25" x14ac:dyDescent="0.2">
      <c r="A6" s="131" t="s">
        <v>51</v>
      </c>
      <c r="B6" s="139">
        <v>5.0251256281406143E-3</v>
      </c>
      <c r="C6" s="10"/>
    </row>
    <row r="7" spans="1:3" ht="14.25" x14ac:dyDescent="0.2">
      <c r="A7" s="131" t="s">
        <v>20</v>
      </c>
      <c r="B7" s="139">
        <v>5.3232048570648338E-3</v>
      </c>
      <c r="C7" s="10"/>
    </row>
    <row r="8" spans="1:3" ht="14.25" x14ac:dyDescent="0.2">
      <c r="A8" s="131" t="s">
        <v>104</v>
      </c>
      <c r="B8" s="139">
        <v>7.1493487732838812E-3</v>
      </c>
      <c r="C8" s="10"/>
    </row>
    <row r="9" spans="1:3" ht="14.25" x14ac:dyDescent="0.2">
      <c r="A9" s="131" t="s">
        <v>54</v>
      </c>
      <c r="B9" s="139">
        <v>7.2900751682152265E-3</v>
      </c>
      <c r="C9" s="10"/>
    </row>
    <row r="10" spans="1:3" ht="14.25" x14ac:dyDescent="0.2">
      <c r="A10" s="132" t="s">
        <v>52</v>
      </c>
      <c r="B10" s="174">
        <v>7.770883172311116E-3</v>
      </c>
      <c r="C10" s="10"/>
    </row>
    <row r="11" spans="1:3" ht="14.25" x14ac:dyDescent="0.2">
      <c r="A11" s="132" t="s">
        <v>64</v>
      </c>
      <c r="B11" s="174">
        <v>7.9385545676058378E-3</v>
      </c>
      <c r="C11" s="10"/>
    </row>
    <row r="12" spans="1:3" ht="14.25" x14ac:dyDescent="0.2">
      <c r="A12" s="131" t="s">
        <v>95</v>
      </c>
      <c r="B12" s="138">
        <v>9.0092848990535046E-3</v>
      </c>
      <c r="C12" s="10"/>
    </row>
    <row r="13" spans="1:3" ht="14.25" x14ac:dyDescent="0.2">
      <c r="A13" s="131" t="s">
        <v>63</v>
      </c>
      <c r="B13" s="138">
        <v>1.3602544627429491E-2</v>
      </c>
      <c r="C13" s="10"/>
    </row>
    <row r="14" spans="1:3" ht="14.25" x14ac:dyDescent="0.2">
      <c r="A14" s="131" t="s">
        <v>96</v>
      </c>
      <c r="B14" s="138">
        <v>1.6385014655932784E-2</v>
      </c>
      <c r="C14" s="10"/>
    </row>
    <row r="15" spans="1:3" ht="14.25" x14ac:dyDescent="0.2">
      <c r="A15" s="131" t="s">
        <v>62</v>
      </c>
      <c r="B15" s="138">
        <v>1.8493307355224697E-2</v>
      </c>
      <c r="C15" s="10"/>
    </row>
    <row r="16" spans="1:3" ht="14.25" x14ac:dyDescent="0.2">
      <c r="A16" s="131" t="s">
        <v>103</v>
      </c>
      <c r="B16" s="138">
        <v>3.0930236706819159E-2</v>
      </c>
      <c r="C16" s="10"/>
    </row>
    <row r="17" spans="1:3" ht="14.25" x14ac:dyDescent="0.2">
      <c r="A17" s="133" t="s">
        <v>26</v>
      </c>
      <c r="B17" s="138">
        <v>9.4335914921899033E-3</v>
      </c>
      <c r="C17" s="10"/>
    </row>
    <row r="18" spans="1:3" ht="14.25" x14ac:dyDescent="0.2">
      <c r="A18" s="133" t="s">
        <v>1</v>
      </c>
      <c r="B18" s="138">
        <v>3.5382481209618177E-3</v>
      </c>
      <c r="C18" s="10"/>
    </row>
    <row r="19" spans="1:3" ht="14.25" x14ac:dyDescent="0.2">
      <c r="A19" s="133" t="s">
        <v>120</v>
      </c>
      <c r="B19" s="138">
        <v>4.8108281540487852E-2</v>
      </c>
      <c r="C19" s="57"/>
    </row>
    <row r="20" spans="1:3" ht="14.25" x14ac:dyDescent="0.2">
      <c r="A20" s="133" t="s">
        <v>27</v>
      </c>
      <c r="B20" s="138">
        <v>7.8807249725789674E-3</v>
      </c>
      <c r="C20" s="9"/>
    </row>
    <row r="21" spans="1:3" ht="14.25" x14ac:dyDescent="0.2">
      <c r="A21" s="133" t="s">
        <v>28</v>
      </c>
      <c r="B21" s="138">
        <v>6.2701506385514083E-3</v>
      </c>
      <c r="C21" s="73"/>
    </row>
    <row r="22" spans="1:3" ht="14.25" x14ac:dyDescent="0.2">
      <c r="A22" s="133" t="s">
        <v>29</v>
      </c>
      <c r="B22" s="138">
        <v>1.0064657534246575E-2</v>
      </c>
      <c r="C22" s="10"/>
    </row>
    <row r="23" spans="1:3" ht="15" thickBot="1" x14ac:dyDescent="0.25">
      <c r="A23" s="134" t="s">
        <v>82</v>
      </c>
      <c r="B23" s="140">
        <v>5.3307343764663617E-2</v>
      </c>
      <c r="C23" s="10"/>
    </row>
    <row r="24" spans="1:3" x14ac:dyDescent="0.2">
      <c r="B24" s="10"/>
      <c r="C24" s="10"/>
    </row>
    <row r="25" spans="1:3" x14ac:dyDescent="0.2">
      <c r="C25" s="10"/>
    </row>
    <row r="26" spans="1:3" x14ac:dyDescent="0.2">
      <c r="B26" s="10"/>
      <c r="C26" s="10"/>
    </row>
    <row r="27" spans="1:3" x14ac:dyDescent="0.2">
      <c r="C27" s="10"/>
    </row>
    <row r="28" spans="1:3" x14ac:dyDescent="0.2">
      <c r="B28" s="10"/>
    </row>
    <row r="29" spans="1:3" x14ac:dyDescent="0.2">
      <c r="B29" s="10"/>
    </row>
    <row r="30" spans="1:3" x14ac:dyDescent="0.2">
      <c r="B30" s="10"/>
    </row>
    <row r="31" spans="1:3" x14ac:dyDescent="0.2">
      <c r="B31" s="10"/>
    </row>
    <row r="32" spans="1:3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  <row r="97" spans="2:2" x14ac:dyDescent="0.2">
      <c r="B97" s="10"/>
    </row>
    <row r="98" spans="2:2" x14ac:dyDescent="0.2">
      <c r="B98" s="10"/>
    </row>
    <row r="99" spans="2:2" x14ac:dyDescent="0.2">
      <c r="B99" s="10"/>
    </row>
    <row r="100" spans="2:2" x14ac:dyDescent="0.2">
      <c r="B100" s="10"/>
    </row>
    <row r="101" spans="2:2" x14ac:dyDescent="0.2">
      <c r="B101" s="10"/>
    </row>
    <row r="102" spans="2:2" x14ac:dyDescent="0.2">
      <c r="B102" s="10"/>
    </row>
    <row r="103" spans="2:2" x14ac:dyDescent="0.2">
      <c r="B103" s="10"/>
    </row>
    <row r="104" spans="2:2" x14ac:dyDescent="0.2">
      <c r="B104" s="10"/>
    </row>
    <row r="105" spans="2:2" x14ac:dyDescent="0.2">
      <c r="B105" s="10"/>
    </row>
  </sheetData>
  <autoFilter ref="A1:B1" xr:uid="{535D04F8-9DEC-44CF-AE9A-2A13F7FE7DCB}"/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5BA1-40E0-41A2-A6A0-FCA1FEAA4CAF}">
  <sheetPr>
    <tabColor indexed="22"/>
    <pageSetUpPr fitToPage="1"/>
  </sheetPr>
  <dimension ref="A1:M5"/>
  <sheetViews>
    <sheetView zoomScale="85" workbookViewId="0">
      <selection activeCell="B3" sqref="B3"/>
    </sheetView>
  </sheetViews>
  <sheetFormatPr defaultRowHeight="14.25" x14ac:dyDescent="0.2"/>
  <cols>
    <col min="1" max="1" width="4.7109375" style="31" customWidth="1"/>
    <col min="2" max="2" width="48.85546875" style="29" bestFit="1" customWidth="1"/>
    <col min="3" max="4" width="12.7109375" style="31" customWidth="1"/>
    <col min="5" max="5" width="16.7109375" style="41" customWidth="1"/>
    <col min="6" max="6" width="14.7109375" style="45" customWidth="1"/>
    <col min="7" max="7" width="14.7109375" style="41" customWidth="1"/>
    <col min="8" max="8" width="12.7109375" style="45" customWidth="1"/>
    <col min="9" max="9" width="39.140625" style="29" bestFit="1" customWidth="1"/>
    <col min="10" max="10" width="28.42578125" style="29" bestFit="1" customWidth="1"/>
    <col min="11" max="20" width="4.7109375" style="29" customWidth="1"/>
    <col min="21" max="16384" width="9.140625" style="29"/>
  </cols>
  <sheetData>
    <row r="1" spans="1:13" s="43" customFormat="1" ht="16.5" thickBot="1" x14ac:dyDescent="0.25">
      <c r="A1" s="175" t="s">
        <v>86</v>
      </c>
      <c r="B1" s="175"/>
      <c r="C1" s="175"/>
      <c r="D1" s="175"/>
      <c r="E1" s="175"/>
      <c r="F1" s="175"/>
      <c r="G1" s="175"/>
      <c r="H1" s="175"/>
      <c r="I1" s="175"/>
      <c r="J1" s="175"/>
      <c r="K1" s="13"/>
      <c r="L1" s="14"/>
      <c r="M1" s="14"/>
    </row>
    <row r="2" spans="1:13" ht="30.75" thickBot="1" x14ac:dyDescent="0.25">
      <c r="A2" s="15" t="s">
        <v>34</v>
      </c>
      <c r="B2" s="15" t="s">
        <v>21</v>
      </c>
      <c r="C2" s="44" t="s">
        <v>31</v>
      </c>
      <c r="D2" s="44" t="s">
        <v>32</v>
      </c>
      <c r="E2" s="44" t="s">
        <v>35</v>
      </c>
      <c r="F2" s="44" t="s">
        <v>36</v>
      </c>
      <c r="G2" s="44" t="s">
        <v>37</v>
      </c>
      <c r="H2" s="44" t="s">
        <v>12</v>
      </c>
      <c r="I2" s="44" t="s">
        <v>13</v>
      </c>
      <c r="J2" s="25" t="s">
        <v>14</v>
      </c>
    </row>
    <row r="3" spans="1:13" x14ac:dyDescent="0.2">
      <c r="A3" s="21">
        <v>1</v>
      </c>
      <c r="B3" s="81" t="s">
        <v>112</v>
      </c>
      <c r="C3" s="108" t="s">
        <v>33</v>
      </c>
      <c r="D3" s="109" t="s">
        <v>110</v>
      </c>
      <c r="E3" s="82">
        <v>5739567.8499999996</v>
      </c>
      <c r="F3" s="83">
        <v>3774</v>
      </c>
      <c r="G3" s="82">
        <v>1520.8181999999999</v>
      </c>
      <c r="H3" s="52">
        <v>1000</v>
      </c>
      <c r="I3" s="81" t="s">
        <v>16</v>
      </c>
      <c r="J3" s="84" t="s">
        <v>39</v>
      </c>
    </row>
    <row r="4" spans="1:13" ht="15.75" thickBot="1" x14ac:dyDescent="0.25">
      <c r="A4" s="176" t="s">
        <v>42</v>
      </c>
      <c r="B4" s="177"/>
      <c r="C4" s="110" t="s">
        <v>43</v>
      </c>
      <c r="D4" s="110" t="s">
        <v>43</v>
      </c>
      <c r="E4" s="96">
        <f>SUM(E3:E3)</f>
        <v>5739567.8499999996</v>
      </c>
      <c r="F4" s="97">
        <f>SUM(F3:F3)</f>
        <v>3774</v>
      </c>
      <c r="G4" s="110" t="s">
        <v>43</v>
      </c>
      <c r="H4" s="110" t="s">
        <v>43</v>
      </c>
      <c r="I4" s="110" t="s">
        <v>43</v>
      </c>
      <c r="J4" s="110" t="s">
        <v>43</v>
      </c>
    </row>
    <row r="5" spans="1:13" x14ac:dyDescent="0.2">
      <c r="A5" s="179"/>
      <c r="B5" s="179"/>
      <c r="C5" s="179"/>
      <c r="D5" s="179"/>
      <c r="E5" s="179"/>
      <c r="F5" s="179"/>
      <c r="G5" s="179"/>
      <c r="H5" s="179"/>
    </row>
  </sheetData>
  <mergeCells count="3">
    <mergeCell ref="A1:J1"/>
    <mergeCell ref="A4:B4"/>
    <mergeCell ref="A5:H5"/>
  </mergeCells>
  <phoneticPr fontId="12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554E3-816A-41F4-A6B4-20A6A8E6C252}">
  <sheetPr>
    <tabColor indexed="22"/>
  </sheetPr>
  <dimension ref="A1:K26"/>
  <sheetViews>
    <sheetView zoomScale="85" workbookViewId="0">
      <selection activeCell="B4" sqref="B4"/>
    </sheetView>
  </sheetViews>
  <sheetFormatPr defaultRowHeight="14.25" x14ac:dyDescent="0.2"/>
  <cols>
    <col min="1" max="1" width="4.5703125" style="5" customWidth="1"/>
    <col min="2" max="2" width="48.85546875" style="5" bestFit="1" customWidth="1"/>
    <col min="3" max="4" width="14.7109375" style="46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 x14ac:dyDescent="0.25">
      <c r="A1" s="191" t="s">
        <v>87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1" customFormat="1" ht="15.75" customHeight="1" thickBot="1" x14ac:dyDescent="0.25">
      <c r="A2" s="182" t="s">
        <v>34</v>
      </c>
      <c r="B2" s="100"/>
      <c r="C2" s="101"/>
      <c r="D2" s="102"/>
      <c r="E2" s="184" t="s">
        <v>59</v>
      </c>
      <c r="F2" s="184"/>
      <c r="G2" s="184"/>
      <c r="H2" s="184"/>
      <c r="I2" s="184"/>
      <c r="J2" s="184"/>
      <c r="K2" s="184"/>
    </row>
    <row r="3" spans="1:11" customFormat="1" ht="45.75" thickBot="1" x14ac:dyDescent="0.25">
      <c r="A3" s="183"/>
      <c r="B3" s="103" t="s">
        <v>21</v>
      </c>
      <c r="C3" s="26" t="s">
        <v>10</v>
      </c>
      <c r="D3" s="26" t="s">
        <v>11</v>
      </c>
      <c r="E3" s="17" t="s">
        <v>70</v>
      </c>
      <c r="F3" s="17" t="s">
        <v>78</v>
      </c>
      <c r="G3" s="17" t="s">
        <v>79</v>
      </c>
      <c r="H3" s="17" t="s">
        <v>68</v>
      </c>
      <c r="I3" s="17" t="s">
        <v>80</v>
      </c>
      <c r="J3" s="17" t="s">
        <v>44</v>
      </c>
      <c r="K3" s="18" t="s">
        <v>71</v>
      </c>
    </row>
    <row r="4" spans="1:11" customFormat="1" collapsed="1" x14ac:dyDescent="0.2">
      <c r="A4" s="21">
        <v>1</v>
      </c>
      <c r="B4" s="27" t="s">
        <v>112</v>
      </c>
      <c r="C4" s="104">
        <v>39647</v>
      </c>
      <c r="D4" s="104">
        <v>39861</v>
      </c>
      <c r="E4" s="98">
        <v>-1.7312741775778906E-2</v>
      </c>
      <c r="F4" s="98">
        <v>2.1824438713809347E-2</v>
      </c>
      <c r="G4" s="98" t="s">
        <v>19</v>
      </c>
      <c r="H4" s="98">
        <v>7.757554780205167E-2</v>
      </c>
      <c r="I4" s="98">
        <v>6.8040035852792835E-2</v>
      </c>
      <c r="J4" s="105">
        <v>0.5208181999999999</v>
      </c>
      <c r="K4" s="150">
        <v>2.6904076024225843E-2</v>
      </c>
    </row>
    <row r="5" spans="1:11" ht="15.75" thickBot="1" x14ac:dyDescent="0.25">
      <c r="A5" s="141"/>
      <c r="B5" s="146" t="s">
        <v>81</v>
      </c>
      <c r="C5" s="147" t="s">
        <v>43</v>
      </c>
      <c r="D5" s="147" t="s">
        <v>43</v>
      </c>
      <c r="E5" s="148">
        <f>AVERAGE(E4)</f>
        <v>-1.7312741775778906E-2</v>
      </c>
      <c r="F5" s="148">
        <f>AVERAGE(F4)</f>
        <v>2.1824438713809347E-2</v>
      </c>
      <c r="G5" s="148" t="s">
        <v>19</v>
      </c>
      <c r="H5" s="148">
        <f>AVERAGE(H4)</f>
        <v>7.757554780205167E-2</v>
      </c>
      <c r="I5" s="148">
        <f>AVERAGE(I4)</f>
        <v>6.8040035852792835E-2</v>
      </c>
      <c r="J5" s="147" t="s">
        <v>43</v>
      </c>
      <c r="K5" s="148">
        <f>AVERAGE(K4)</f>
        <v>2.6904076024225843E-2</v>
      </c>
    </row>
    <row r="6" spans="1:11" x14ac:dyDescent="0.2">
      <c r="A6" s="192" t="s">
        <v>72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1" ht="15" thickBot="1" x14ac:dyDescent="0.25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</row>
    <row r="8" spans="1:11" x14ac:dyDescent="0.2">
      <c r="B8" s="29"/>
      <c r="C8" s="30"/>
      <c r="D8" s="30"/>
      <c r="E8" s="29"/>
      <c r="F8" s="29"/>
      <c r="G8" s="29"/>
      <c r="H8" s="29"/>
      <c r="I8" s="29"/>
    </row>
    <row r="9" spans="1:11" x14ac:dyDescent="0.2">
      <c r="B9" s="29"/>
      <c r="C9" s="30"/>
      <c r="D9" s="30"/>
      <c r="E9" s="115"/>
      <c r="F9" s="29"/>
      <c r="G9" s="29"/>
      <c r="H9" s="29"/>
      <c r="I9" s="29"/>
    </row>
    <row r="10" spans="1:11" x14ac:dyDescent="0.2">
      <c r="B10" s="29"/>
      <c r="C10" s="30"/>
      <c r="D10" s="30"/>
      <c r="E10" s="29"/>
      <c r="F10" s="29"/>
      <c r="G10" s="29"/>
      <c r="H10" s="29"/>
      <c r="I10" s="29"/>
    </row>
    <row r="11" spans="1:11" x14ac:dyDescent="0.2">
      <c r="B11" s="29"/>
      <c r="C11" s="30"/>
      <c r="D11" s="30"/>
      <c r="E11" s="29"/>
      <c r="F11" s="29"/>
      <c r="G11" s="29"/>
      <c r="H11" s="29"/>
      <c r="I11" s="29"/>
    </row>
    <row r="12" spans="1:11" x14ac:dyDescent="0.2">
      <c r="B12" s="29"/>
      <c r="C12" s="30"/>
      <c r="D12" s="30"/>
      <c r="E12" s="29"/>
      <c r="F12" s="29"/>
      <c r="G12" s="29"/>
      <c r="H12" s="29"/>
      <c r="I12" s="29"/>
    </row>
    <row r="13" spans="1:11" x14ac:dyDescent="0.2">
      <c r="B13" s="29"/>
      <c r="C13" s="30"/>
      <c r="D13" s="30"/>
      <c r="E13" s="29"/>
      <c r="F13" s="29"/>
      <c r="G13" s="29"/>
      <c r="H13" s="29"/>
      <c r="I13" s="29"/>
    </row>
    <row r="14" spans="1:11" x14ac:dyDescent="0.2">
      <c r="B14" s="29"/>
      <c r="C14" s="30"/>
      <c r="D14" s="30"/>
      <c r="E14" s="29"/>
      <c r="F14" s="29"/>
      <c r="G14" s="29"/>
      <c r="H14" s="29"/>
      <c r="I14" s="29"/>
    </row>
    <row r="15" spans="1:11" x14ac:dyDescent="0.2">
      <c r="B15" s="29"/>
      <c r="C15" s="30"/>
      <c r="D15" s="30"/>
      <c r="E15" s="29"/>
      <c r="F15" s="29"/>
      <c r="G15" s="29"/>
      <c r="H15" s="29"/>
      <c r="I15" s="29"/>
    </row>
    <row r="19" spans="3:3" x14ac:dyDescent="0.2">
      <c r="C19" s="5"/>
    </row>
    <row r="20" spans="3:3" x14ac:dyDescent="0.2">
      <c r="C20" s="5"/>
    </row>
    <row r="21" spans="3:3" x14ac:dyDescent="0.2">
      <c r="C21" s="5"/>
    </row>
    <row r="22" spans="3:3" x14ac:dyDescent="0.2">
      <c r="C22" s="5"/>
    </row>
    <row r="23" spans="3:3" x14ac:dyDescent="0.2">
      <c r="C23" s="5"/>
    </row>
    <row r="24" spans="3:3" x14ac:dyDescent="0.2">
      <c r="C24" s="5"/>
    </row>
    <row r="25" spans="3:3" x14ac:dyDescent="0.2">
      <c r="C25" s="5"/>
    </row>
    <row r="26" spans="3:3" x14ac:dyDescent="0.2">
      <c r="C26" s="5"/>
    </row>
  </sheetData>
  <mergeCells count="5">
    <mergeCell ref="A7:K7"/>
    <mergeCell ref="A2:A3"/>
    <mergeCell ref="A1:J1"/>
    <mergeCell ref="E2:K2"/>
    <mergeCell ref="A6:K6"/>
  </mergeCells>
  <phoneticPr fontId="12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709E7-6E27-4750-8FA9-7577DDE4F81F}">
  <sheetPr>
    <tabColor indexed="22"/>
  </sheetPr>
  <dimension ref="A1:K34"/>
  <sheetViews>
    <sheetView zoomScale="85" workbookViewId="0">
      <selection activeCell="B4" sqref="B4"/>
    </sheetView>
  </sheetViews>
  <sheetFormatPr defaultRowHeight="14.25" x14ac:dyDescent="0.2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11" s="31" customFormat="1" ht="16.5" thickBot="1" x14ac:dyDescent="0.25">
      <c r="A1" s="187" t="s">
        <v>88</v>
      </c>
      <c r="B1" s="187"/>
      <c r="C1" s="187"/>
      <c r="D1" s="187"/>
      <c r="E1" s="187"/>
      <c r="F1" s="187"/>
      <c r="G1" s="187"/>
    </row>
    <row r="2" spans="1:11" s="31" customFormat="1" ht="15.75" customHeight="1" thickBot="1" x14ac:dyDescent="0.25">
      <c r="A2" s="182" t="s">
        <v>34</v>
      </c>
      <c r="B2" s="88"/>
      <c r="C2" s="188" t="s">
        <v>22</v>
      </c>
      <c r="D2" s="189"/>
      <c r="E2" s="188" t="s">
        <v>23</v>
      </c>
      <c r="F2" s="189"/>
      <c r="G2" s="89"/>
    </row>
    <row r="3" spans="1:11" s="31" customFormat="1" ht="45.75" thickBot="1" x14ac:dyDescent="0.25">
      <c r="A3" s="183"/>
      <c r="B3" s="35" t="s">
        <v>21</v>
      </c>
      <c r="C3" s="35" t="s">
        <v>45</v>
      </c>
      <c r="D3" s="35" t="s">
        <v>24</v>
      </c>
      <c r="E3" s="35" t="s">
        <v>25</v>
      </c>
      <c r="F3" s="35" t="s">
        <v>24</v>
      </c>
      <c r="G3" s="36" t="s">
        <v>76</v>
      </c>
    </row>
    <row r="4" spans="1:11" s="31" customFormat="1" x14ac:dyDescent="0.2">
      <c r="A4" s="21">
        <v>1</v>
      </c>
      <c r="B4" s="37" t="s">
        <v>112</v>
      </c>
      <c r="C4" s="38">
        <v>-101.11818000000065</v>
      </c>
      <c r="D4" s="98">
        <v>-1.7312723108316205E-2</v>
      </c>
      <c r="E4" s="39">
        <v>0</v>
      </c>
      <c r="F4" s="98">
        <v>0</v>
      </c>
      <c r="G4" s="40">
        <v>0</v>
      </c>
    </row>
    <row r="5" spans="1:11" s="31" customFormat="1" ht="15.75" thickBot="1" x14ac:dyDescent="0.25">
      <c r="A5" s="111"/>
      <c r="B5" s="90" t="s">
        <v>42</v>
      </c>
      <c r="C5" s="112">
        <v>-101.11818000000065</v>
      </c>
      <c r="D5" s="95">
        <v>-1.7312723108316205E-2</v>
      </c>
      <c r="E5" s="92">
        <v>0</v>
      </c>
      <c r="F5" s="95">
        <v>0</v>
      </c>
      <c r="G5" s="93">
        <v>0</v>
      </c>
    </row>
    <row r="6" spans="1:11" s="31" customFormat="1" ht="15" customHeight="1" thickBot="1" x14ac:dyDescent="0.25">
      <c r="A6" s="190"/>
      <c r="B6" s="190"/>
      <c r="C6" s="190"/>
      <c r="D6" s="190"/>
      <c r="E6" s="190"/>
      <c r="F6" s="190"/>
      <c r="G6" s="190"/>
      <c r="H6" s="7"/>
      <c r="I6" s="7"/>
      <c r="J6" s="7"/>
      <c r="K6" s="7"/>
    </row>
    <row r="7" spans="1:11" s="31" customFormat="1" x14ac:dyDescent="0.2">
      <c r="D7" s="41"/>
    </row>
    <row r="8" spans="1:11" s="31" customFormat="1" x14ac:dyDescent="0.2">
      <c r="A8" s="29"/>
      <c r="D8" s="41"/>
    </row>
    <row r="9" spans="1:11" s="31" customFormat="1" x14ac:dyDescent="0.2">
      <c r="A9" s="29"/>
      <c r="D9" s="41"/>
    </row>
    <row r="10" spans="1:11" s="31" customFormat="1" x14ac:dyDescent="0.2">
      <c r="D10" s="41"/>
    </row>
    <row r="11" spans="1:11" s="31" customFormat="1" x14ac:dyDescent="0.2">
      <c r="D11" s="41"/>
    </row>
    <row r="12" spans="1:11" s="31" customFormat="1" x14ac:dyDescent="0.2">
      <c r="D12" s="41"/>
    </row>
    <row r="13" spans="1:11" s="31" customFormat="1" x14ac:dyDescent="0.2">
      <c r="D13" s="41"/>
    </row>
    <row r="14" spans="1:11" s="31" customFormat="1" x14ac:dyDescent="0.2">
      <c r="D14" s="41"/>
    </row>
    <row r="15" spans="1:11" s="31" customFormat="1" x14ac:dyDescent="0.2">
      <c r="D15" s="41"/>
    </row>
    <row r="16" spans="1:11" s="31" customFormat="1" x14ac:dyDescent="0.2">
      <c r="D16" s="41"/>
    </row>
    <row r="17" spans="4:9" s="31" customFormat="1" x14ac:dyDescent="0.2">
      <c r="D17" s="41"/>
    </row>
    <row r="18" spans="4:9" s="31" customFormat="1" x14ac:dyDescent="0.2">
      <c r="D18" s="41"/>
    </row>
    <row r="19" spans="4:9" s="31" customFormat="1" x14ac:dyDescent="0.2">
      <c r="D19" s="41"/>
    </row>
    <row r="20" spans="4:9" s="31" customFormat="1" x14ac:dyDescent="0.2">
      <c r="D20" s="41"/>
    </row>
    <row r="21" spans="4:9" s="31" customFormat="1" x14ac:dyDescent="0.2">
      <c r="D21" s="41"/>
    </row>
    <row r="22" spans="4:9" s="31" customFormat="1" x14ac:dyDescent="0.2">
      <c r="D22" s="41"/>
    </row>
    <row r="23" spans="4:9" s="31" customFormat="1" x14ac:dyDescent="0.2">
      <c r="D23" s="41"/>
    </row>
    <row r="24" spans="4:9" s="31" customFormat="1" x14ac:dyDescent="0.2">
      <c r="D24" s="41"/>
    </row>
    <row r="25" spans="4:9" s="31" customFormat="1" x14ac:dyDescent="0.2">
      <c r="D25" s="41"/>
    </row>
    <row r="26" spans="4:9" s="31" customFormat="1" x14ac:dyDescent="0.2">
      <c r="D26" s="41"/>
    </row>
    <row r="27" spans="4:9" s="31" customFormat="1" x14ac:dyDescent="0.2">
      <c r="D27" s="41"/>
    </row>
    <row r="28" spans="4:9" s="31" customFormat="1" x14ac:dyDescent="0.2"/>
    <row r="29" spans="4:9" s="31" customFormat="1" x14ac:dyDescent="0.2"/>
    <row r="30" spans="4:9" s="31" customFormat="1" x14ac:dyDescent="0.2">
      <c r="H30" s="22"/>
      <c r="I30" s="22"/>
    </row>
    <row r="33" spans="1:5" ht="30.75" thickBot="1" x14ac:dyDescent="0.25">
      <c r="B33" s="42" t="s">
        <v>21</v>
      </c>
      <c r="C33" s="35" t="s">
        <v>48</v>
      </c>
      <c r="D33" s="35" t="s">
        <v>49</v>
      </c>
      <c r="E33" s="36" t="s">
        <v>46</v>
      </c>
    </row>
    <row r="34" spans="1:5" x14ac:dyDescent="0.2">
      <c r="A34" s="22">
        <v>1</v>
      </c>
      <c r="B34" s="37" t="str">
        <f>B4</f>
        <v>УНІВЕР.УА/Отаман: Фонд Перспективних Акцій</v>
      </c>
      <c r="C34" s="116">
        <f>C4</f>
        <v>-101.11818000000065</v>
      </c>
      <c r="D34" s="98">
        <f>D4</f>
        <v>-1.7312723108316205E-2</v>
      </c>
      <c r="E34" s="117">
        <f>G4</f>
        <v>0</v>
      </c>
    </row>
  </sheetData>
  <mergeCells count="5">
    <mergeCell ref="A6:G6"/>
    <mergeCell ref="A2:A3"/>
    <mergeCell ref="A1:G1"/>
    <mergeCell ref="C2:D2"/>
    <mergeCell ref="E2:F2"/>
  </mergeCells>
  <phoneticPr fontId="12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24403-0D73-4495-8E96-B378BAE8F133}">
  <sheetPr>
    <tabColor indexed="22"/>
  </sheetPr>
  <dimension ref="A1:D22"/>
  <sheetViews>
    <sheetView zoomScale="85" workbookViewId="0">
      <selection activeCell="A2" sqref="A2:B2"/>
    </sheetView>
  </sheetViews>
  <sheetFormatPr defaultRowHeight="12.75" x14ac:dyDescent="0.2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 x14ac:dyDescent="0.25">
      <c r="A1" s="66" t="s">
        <v>21</v>
      </c>
      <c r="B1" s="67" t="s">
        <v>66</v>
      </c>
      <c r="C1" s="10"/>
      <c r="D1" s="10"/>
    </row>
    <row r="2" spans="1:4" ht="14.25" x14ac:dyDescent="0.2">
      <c r="A2" s="27" t="s">
        <v>112</v>
      </c>
      <c r="B2" s="135">
        <v>-1.7312741775778906E-2</v>
      </c>
      <c r="C2" s="10"/>
      <c r="D2" s="10"/>
    </row>
    <row r="3" spans="1:4" ht="14.25" x14ac:dyDescent="0.2">
      <c r="A3" s="27" t="s">
        <v>26</v>
      </c>
      <c r="B3" s="136">
        <v>-1.7312741775778906E-2</v>
      </c>
      <c r="C3" s="10"/>
      <c r="D3" s="10"/>
    </row>
    <row r="4" spans="1:4" ht="14.25" x14ac:dyDescent="0.2">
      <c r="A4" s="27" t="s">
        <v>1</v>
      </c>
      <c r="B4" s="136">
        <v>3.5382481209618177E-3</v>
      </c>
      <c r="C4" s="10"/>
      <c r="D4" s="10"/>
    </row>
    <row r="5" spans="1:4" ht="14.25" x14ac:dyDescent="0.2">
      <c r="A5" s="27" t="s">
        <v>120</v>
      </c>
      <c r="B5" s="136">
        <v>4.8108281540487852E-2</v>
      </c>
      <c r="C5" s="10"/>
      <c r="D5" s="10"/>
    </row>
    <row r="6" spans="1:4" ht="14.25" x14ac:dyDescent="0.2">
      <c r="A6" s="27" t="s">
        <v>27</v>
      </c>
      <c r="B6" s="136">
        <v>7.8807249725789674E-3</v>
      </c>
      <c r="C6" s="10"/>
      <c r="D6" s="10"/>
    </row>
    <row r="7" spans="1:4" ht="14.25" x14ac:dyDescent="0.2">
      <c r="A7" s="27" t="s">
        <v>28</v>
      </c>
      <c r="B7" s="136">
        <v>6.2701506385514083E-3</v>
      </c>
      <c r="C7" s="10"/>
      <c r="D7" s="10"/>
    </row>
    <row r="8" spans="1:4" ht="14.25" x14ac:dyDescent="0.2">
      <c r="A8" s="27" t="s">
        <v>29</v>
      </c>
      <c r="B8" s="136">
        <v>1.0064657534246575E-2</v>
      </c>
      <c r="C8" s="10"/>
      <c r="D8" s="10"/>
    </row>
    <row r="9" spans="1:4" ht="15" thickBot="1" x14ac:dyDescent="0.25">
      <c r="A9" s="75" t="s">
        <v>82</v>
      </c>
      <c r="B9" s="137">
        <v>5.3307343764663617E-2</v>
      </c>
      <c r="C9" s="10"/>
      <c r="D9" s="10"/>
    </row>
    <row r="10" spans="1:4" x14ac:dyDescent="0.2">
      <c r="B10" s="10"/>
      <c r="C10" s="10"/>
      <c r="D10" s="10"/>
    </row>
    <row r="11" spans="1:4" ht="14.25" x14ac:dyDescent="0.2">
      <c r="A11" s="54"/>
      <c r="B11" s="55"/>
      <c r="C11" s="10"/>
      <c r="D11" s="10"/>
    </row>
    <row r="12" spans="1:4" ht="14.25" x14ac:dyDescent="0.2">
      <c r="A12" s="54"/>
      <c r="B12" s="55"/>
      <c r="C12" s="10"/>
      <c r="D12" s="10"/>
    </row>
    <row r="13" spans="1:4" ht="14.25" x14ac:dyDescent="0.2">
      <c r="A13" s="54"/>
      <c r="B13" s="55"/>
      <c r="C13" s="10"/>
      <c r="D13" s="10"/>
    </row>
    <row r="14" spans="1:4" ht="14.25" x14ac:dyDescent="0.2">
      <c r="A14" s="54"/>
      <c r="B14" s="55"/>
      <c r="C14" s="10"/>
      <c r="D14" s="10"/>
    </row>
    <row r="15" spans="1:4" ht="14.25" x14ac:dyDescent="0.2">
      <c r="A15" s="54"/>
      <c r="B15" s="55"/>
      <c r="C15" s="10"/>
      <c r="D15" s="10"/>
    </row>
    <row r="16" spans="1:4" x14ac:dyDescent="0.2">
      <c r="B16" s="10"/>
    </row>
    <row r="20" spans="1:2" x14ac:dyDescent="0.2">
      <c r="A20" s="7"/>
      <c r="B20" s="8"/>
    </row>
    <row r="21" spans="1:2" x14ac:dyDescent="0.2">
      <c r="B21" s="8"/>
    </row>
    <row r="22" spans="1:2" x14ac:dyDescent="0.2">
      <c r="B22" s="8"/>
    </row>
  </sheetData>
  <autoFilter ref="A1:B1" xr:uid="{1ECD1CD2-20F4-4A90-BE10-B8488CC95523}"/>
  <phoneticPr fontId="1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Sergiy Kutsy</cp:lastModifiedBy>
  <dcterms:created xsi:type="dcterms:W3CDTF">2010-05-19T12:57:40Z</dcterms:created>
  <dcterms:modified xsi:type="dcterms:W3CDTF">2025-12-13T15:38:21Z</dcterms:modified>
</cp:coreProperties>
</file>