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4 2021\! final\"/>
    </mc:Choice>
  </mc:AlternateContent>
  <bookViews>
    <workbookView xWindow="4470" yWindow="0" windowWidth="21855" windowHeight="9105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8" i="36" l="1"/>
  <c r="B30" i="36" l="1"/>
  <c r="B29" i="36"/>
  <c r="F4" i="36" l="1"/>
  <c r="G22" i="54" l="1"/>
  <c r="F31" i="54"/>
  <c r="I31" i="54" s="1"/>
  <c r="F29" i="54"/>
  <c r="F27" i="54"/>
  <c r="I27" i="54" s="1"/>
  <c r="F25" i="54"/>
  <c r="I25" i="54" s="1"/>
  <c r="F23" i="54"/>
  <c r="F21" i="54"/>
  <c r="I30" i="54"/>
  <c r="H30" i="54"/>
  <c r="G30" i="54"/>
  <c r="I29" i="54"/>
  <c r="I28" i="54"/>
  <c r="H28" i="54"/>
  <c r="G28" i="54"/>
  <c r="I26" i="54"/>
  <c r="H26" i="54"/>
  <c r="G26" i="54"/>
  <c r="I24" i="54"/>
  <c r="H24" i="54"/>
  <c r="G24" i="54"/>
  <c r="I23" i="54"/>
  <c r="I22" i="54"/>
  <c r="H22" i="54"/>
  <c r="I21" i="54"/>
  <c r="I20" i="54"/>
  <c r="H20" i="54"/>
  <c r="G20" i="54"/>
  <c r="I19" i="54"/>
  <c r="H19" i="54"/>
  <c r="G19" i="54"/>
  <c r="I18" i="54"/>
  <c r="I15" i="54"/>
  <c r="I14" i="54"/>
  <c r="H14" i="54"/>
  <c r="G14" i="54"/>
  <c r="I13" i="54"/>
  <c r="I12" i="54"/>
  <c r="H12" i="54"/>
  <c r="G12" i="54"/>
  <c r="I11" i="54"/>
  <c r="I10" i="54"/>
  <c r="H10" i="54"/>
  <c r="G10" i="54"/>
  <c r="I9" i="54"/>
  <c r="I8" i="54"/>
  <c r="H8" i="54"/>
  <c r="I7" i="54"/>
  <c r="I6" i="54"/>
  <c r="H6" i="54"/>
  <c r="G6" i="54"/>
  <c r="I5" i="54"/>
  <c r="I4" i="54"/>
  <c r="H4" i="54"/>
  <c r="G4" i="54"/>
  <c r="I3" i="54"/>
  <c r="H3" i="54"/>
  <c r="G3" i="54"/>
  <c r="F32" i="54" l="1"/>
  <c r="I32" i="54" s="1"/>
  <c r="E21" i="54"/>
  <c r="E9" i="54"/>
  <c r="H9" i="54" s="1"/>
  <c r="E7" i="54"/>
  <c r="F3" i="30"/>
  <c r="H21" i="54" l="1"/>
  <c r="G21" i="54"/>
  <c r="H7" i="54"/>
  <c r="G7" i="54"/>
  <c r="E23" i="54"/>
  <c r="E13" i="54"/>
  <c r="H13" i="54" l="1"/>
  <c r="G13" i="54"/>
  <c r="H23" i="54"/>
  <c r="G23" i="54"/>
  <c r="G4" i="36" l="1"/>
  <c r="E17" i="54" l="1"/>
  <c r="E15" i="54"/>
  <c r="E11" i="54"/>
  <c r="G11" i="54" l="1"/>
  <c r="H11" i="54"/>
  <c r="G15" i="54"/>
  <c r="H15" i="54"/>
  <c r="E18" i="54"/>
  <c r="F10" i="30"/>
  <c r="E10" i="30"/>
  <c r="G18" i="54" l="1"/>
  <c r="H18" i="54"/>
  <c r="E5" i="54"/>
  <c r="H5" i="54" l="1"/>
  <c r="G5" i="54"/>
  <c r="F9" i="30" l="1"/>
  <c r="E9" i="30"/>
  <c r="F18" i="30"/>
  <c r="E18" i="30"/>
  <c r="F6" i="30"/>
  <c r="E6" i="30"/>
  <c r="F13" i="30"/>
  <c r="E13" i="30"/>
  <c r="E3" i="30"/>
  <c r="F16" i="30"/>
  <c r="E16" i="30"/>
  <c r="F8" i="30"/>
  <c r="E8" i="30"/>
  <c r="F5" i="30"/>
  <c r="E5" i="30"/>
  <c r="F15" i="30"/>
  <c r="E15" i="30"/>
  <c r="F12" i="30"/>
  <c r="E12" i="30"/>
  <c r="F4" i="30"/>
  <c r="E4" i="30"/>
  <c r="F17" i="30"/>
  <c r="E17" i="30"/>
  <c r="F7" i="30"/>
  <c r="E7" i="30"/>
  <c r="F11" i="30"/>
  <c r="E11" i="30"/>
  <c r="F14" i="30" l="1"/>
  <c r="E14" i="30"/>
  <c r="G18" i="36" l="1"/>
  <c r="F17" i="36"/>
  <c r="F18" i="36"/>
  <c r="G17" i="36"/>
  <c r="G16" i="36"/>
  <c r="F16" i="36"/>
  <c r="F8" i="36"/>
  <c r="F7" i="36"/>
  <c r="F6" i="36"/>
  <c r="F5" i="36"/>
  <c r="E9" i="36" l="1"/>
  <c r="F9" i="36" l="1"/>
  <c r="G9" i="36"/>
  <c r="E27" i="54" l="1"/>
  <c r="H27" i="54" l="1"/>
  <c r="G27" i="54"/>
  <c r="G7" i="36"/>
  <c r="G6" i="36"/>
  <c r="G5" i="36"/>
  <c r="E29" i="54" l="1"/>
  <c r="E25" i="54"/>
  <c r="H25" i="54" l="1"/>
  <c r="G25" i="54"/>
  <c r="H29" i="54"/>
  <c r="G29" i="54"/>
  <c r="E31" i="54"/>
  <c r="E32" i="54" s="1"/>
  <c r="H31" i="54" l="1"/>
  <c r="G31" i="54"/>
  <c r="H32" i="54" l="1"/>
  <c r="G32" i="54"/>
</calcChain>
</file>

<file path=xl/sharedStrings.xml><?xml version="1.0" encoding="utf-8"?>
<sst xmlns="http://schemas.openxmlformats.org/spreadsheetml/2006/main" count="167" uniqueCount="104">
  <si>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</si>
  <si>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</si>
  <si>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</si>
  <si>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</si>
  <si>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</si>
  <si>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</si>
  <si>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</si>
  <si>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</si>
  <si>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</si>
  <si>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</si>
  <si>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</si>
  <si>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</si>
  <si>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</si>
  <si>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</si>
  <si>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</si>
  <si>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</si>
  <si>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</si>
  <si>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</si>
  <si>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</si>
  <si>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</si>
  <si>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</si>
  <si>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</si>
  <si>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</si>
  <si>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</si>
  <si>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</si>
  <si>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</si>
  <si>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</si>
  <si>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</si>
  <si>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</si>
  <si>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</si>
  <si>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</si>
  <si>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</si>
  <si>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</si>
  <si>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</si>
  <si>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</si>
  <si>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</si>
  <si>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</si>
  <si>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</si>
  <si>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</si>
  <si>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</si>
  <si>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</si>
  <si>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</si>
  <si>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</si>
  <si>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</si>
  <si>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</si>
  <si>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</si>
  <si>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</si>
  <si>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</si>
  <si>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</si>
  <si>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</si>
  <si>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</si>
  <si>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</si>
  <si>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</si>
  <si>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</si>
  <si>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</si>
  <si>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</si>
  <si>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</si>
  <si>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</si>
  <si>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Рік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</si>
  <si>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</si>
  <si>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</si>
  <si>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</si>
  <si>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</si>
  <si>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х</t>
  </si>
  <si>
    <t>Рік у попередньому кварталі</t>
  </si>
  <si>
    <t>31.12.2020 (4 кв. 2020)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</si>
  <si>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</si>
  <si>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</si>
  <si>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</si>
  <si>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</si>
  <si>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1 квартал '21</t>
  </si>
  <si>
    <t>4 квартал '20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</si>
  <si>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</si>
  <si>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</si>
  <si>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</si>
  <si>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</si>
  <si>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</si>
  <si>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</si>
  <si>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</si>
  <si>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</si>
  <si>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2 квартал '21</t>
  </si>
  <si>
    <t>* За даними бірж та агентства Bloomberg.</t>
  </si>
  <si>
    <t>30.09.2021 (3 кв. 2021)</t>
  </si>
  <si>
    <t>3 квартал '21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</si>
  <si>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</si>
  <si>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</si>
  <si>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</si>
  <si>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</si>
  <si>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</si>
  <si>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4-й квартал 2021 року</t>
  </si>
  <si>
    <t>31.12.2021 (4 кв. 2021)</t>
  </si>
  <si>
    <t>Зміна за 2021 рік</t>
  </si>
  <si>
    <t>Зміна за 4 кв. 2021</t>
  </si>
  <si>
    <t>* Загалом у списках ФБ України станом на 31.12.2021 року, включаючи «лістинг», перебувало 194 випуски державних облігацій, 13 - муніципальних облігацій, 64 – корпоративних облігацій (у т.ч. 20 єврооблігацій), 88 випусків акцій (у т.ч. 45 - іноземних), 2 – акцій КІФ, 17 – інвестиційних сертифікатів ПІФ і 26 деривативів.</t>
  </si>
  <si>
    <t>31.12.2020 (2020)</t>
  </si>
  <si>
    <t>31.12.2021 (2021)</t>
  </si>
  <si>
    <t>Зміна за рік у 4 кв. 2021</t>
  </si>
  <si>
    <t>Зміна за 4-й квартал 2021 року</t>
  </si>
  <si>
    <t>Зміна з початку 2021 року (за рік)</t>
  </si>
  <si>
    <t>4 квартал '21</t>
  </si>
  <si>
    <t>31.12.2021**</t>
  </si>
  <si>
    <t>** За даними звітів, отриманих УАІБ під час дії воєнного стану у 2022 році, що для ІСІ становлять близько 95% очікуваної кількості звітів (для відкритих ІСІ - 100%).</t>
  </si>
  <si>
    <t>Ренкінгування на графіку - за річним показником.</t>
  </si>
  <si>
    <t>Кількість КУА, ІСІ, НПФ та СК з активами в управлінні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</si>
</sst>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0"/>
      <name val="Arial Cyr"/>
      <charset val="204"/>
    </font>
    <font>
      <b/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b/>
      <i/>
      <sz val="10"/>
      <color theme="0"/>
      <name val="Arial"/>
      <family val="2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1" fillId="0" borderId="0">
      <alignment vertical="top"/>
    </xf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4" fillId="35" borderId="61" applyNumberFormat="0" applyAlignment="0" applyProtection="0"/>
    <xf numFmtId="0" fontId="54" fillId="35" borderId="61" applyNumberFormat="0" applyAlignment="0" applyProtection="0"/>
    <xf numFmtId="0" fontId="55" fillId="36" borderId="62" applyNumberFormat="0" applyAlignment="0" applyProtection="0"/>
    <xf numFmtId="0" fontId="55" fillId="36" borderId="62" applyNumberFormat="0" applyAlignment="0" applyProtection="0"/>
    <xf numFmtId="0" fontId="56" fillId="36" borderId="61" applyNumberFormat="0" applyAlignment="0" applyProtection="0"/>
    <xf numFmtId="0" fontId="56" fillId="36" borderId="61" applyNumberFormat="0" applyAlignment="0" applyProtection="0"/>
    <xf numFmtId="0" fontId="57" fillId="0" borderId="58" applyNumberFormat="0" applyFill="0" applyAlignment="0" applyProtection="0"/>
    <xf numFmtId="0" fontId="57" fillId="0" borderId="58" applyNumberFormat="0" applyFill="0" applyAlignment="0" applyProtection="0"/>
    <xf numFmtId="0" fontId="58" fillId="0" borderId="59" applyNumberFormat="0" applyFill="0" applyAlignment="0" applyProtection="0"/>
    <xf numFmtId="0" fontId="58" fillId="0" borderId="59" applyNumberFormat="0" applyFill="0" applyAlignment="0" applyProtection="0"/>
    <xf numFmtId="0" fontId="59" fillId="0" borderId="60" applyNumberFormat="0" applyFill="0" applyAlignment="0" applyProtection="0"/>
    <xf numFmtId="0" fontId="59" fillId="0" borderId="60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6" applyNumberFormat="0" applyFill="0" applyAlignment="0" applyProtection="0"/>
    <xf numFmtId="0" fontId="60" fillId="0" borderId="66" applyNumberFormat="0" applyFill="0" applyAlignment="0" applyProtection="0"/>
    <xf numFmtId="0" fontId="61" fillId="37" borderId="64" applyNumberFormat="0" applyAlignment="0" applyProtection="0"/>
    <xf numFmtId="0" fontId="61" fillId="37" borderId="64" applyNumberFormat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50" fillId="0" borderId="0"/>
    <xf numFmtId="0" fontId="50" fillId="0" borderId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8" borderId="65" applyNumberFormat="0" applyFont="0" applyAlignment="0" applyProtection="0"/>
    <xf numFmtId="0" fontId="52" fillId="38" borderId="65" applyNumberFormat="0" applyFont="0" applyAlignment="0" applyProtection="0"/>
    <xf numFmtId="0" fontId="65" fillId="0" borderId="63" applyNumberFormat="0" applyFill="0" applyAlignment="0" applyProtection="0"/>
    <xf numFmtId="0" fontId="65" fillId="0" borderId="63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7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56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4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7" fillId="0" borderId="42" xfId="76" applyFont="1" applyFill="1" applyBorder="1" applyAlignment="1">
      <alignment vertical="center"/>
    </xf>
    <xf numFmtId="0" fontId="7" fillId="29" borderId="42" xfId="76" applyFont="1" applyFill="1" applyBorder="1" applyAlignment="1">
      <alignment vertical="center"/>
    </xf>
    <xf numFmtId="0" fontId="7" fillId="29" borderId="34" xfId="76" applyFont="1" applyFill="1" applyBorder="1" applyAlignment="1">
      <alignment vertical="center"/>
    </xf>
    <xf numFmtId="0" fontId="7" fillId="0" borderId="34" xfId="76" applyFont="1" applyFill="1" applyBorder="1" applyAlignment="1">
      <alignment vertical="center"/>
    </xf>
    <xf numFmtId="0" fontId="14" fillId="0" borderId="28" xfId="80" applyFont="1" applyFill="1" applyBorder="1" applyAlignment="1">
      <alignment horizontal="right" vertical="center" indent="1"/>
    </xf>
    <xf numFmtId="165" fontId="16" fillId="29" borderId="46" xfId="76" applyNumberFormat="1" applyFont="1" applyFill="1" applyBorder="1" applyAlignment="1">
      <alignment vertical="center"/>
    </xf>
    <xf numFmtId="0" fontId="7" fillId="0" borderId="0" xfId="0" applyFont="1"/>
    <xf numFmtId="165" fontId="14" fillId="29" borderId="27" xfId="76" applyNumberFormat="1" applyFont="1" applyFill="1" applyBorder="1" applyAlignment="1">
      <alignment vertical="center"/>
    </xf>
    <xf numFmtId="165" fontId="14" fillId="0" borderId="27" xfId="76" applyNumberFormat="1" applyFont="1" applyFill="1" applyBorder="1" applyAlignment="1">
      <alignment vertical="center"/>
    </xf>
    <xf numFmtId="165" fontId="15" fillId="30" borderId="27" xfId="76" applyNumberFormat="1" applyFont="1" applyFill="1" applyBorder="1" applyAlignment="1">
      <alignment vertical="center"/>
    </xf>
    <xf numFmtId="0" fontId="6" fillId="0" borderId="0" xfId="44" applyFont="1"/>
    <xf numFmtId="0" fontId="14" fillId="0" borderId="35" xfId="80" applyFont="1" applyFill="1" applyBorder="1" applyAlignment="1">
      <alignment horizontal="right" vertical="center" indent="1"/>
    </xf>
    <xf numFmtId="0" fontId="7" fillId="0" borderId="37" xfId="80" applyFont="1" applyBorder="1" applyAlignment="1">
      <alignment horizontal="right" vertical="center" indent="1"/>
    </xf>
    <xf numFmtId="165" fontId="7" fillId="29" borderId="38" xfId="76" applyNumberFormat="1" applyFont="1" applyFill="1" applyBorder="1" applyAlignment="1">
      <alignment vertical="center"/>
    </xf>
    <xf numFmtId="165" fontId="7" fillId="0" borderId="38" xfId="76" applyNumberFormat="1" applyFont="1" applyFill="1" applyBorder="1" applyAlignment="1">
      <alignment vertical="center"/>
    </xf>
    <xf numFmtId="0" fontId="7" fillId="0" borderId="30" xfId="80" applyFont="1" applyFill="1" applyBorder="1" applyAlignment="1">
      <alignment horizontal="right" vertical="center" indent="1"/>
    </xf>
    <xf numFmtId="165" fontId="14" fillId="29" borderId="40" xfId="76" applyNumberFormat="1" applyFont="1" applyFill="1" applyBorder="1" applyAlignment="1">
      <alignment horizontal="right" vertical="center"/>
    </xf>
    <xf numFmtId="165" fontId="14" fillId="0" borderId="40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48" xfId="61" applyFont="1" applyFill="1" applyBorder="1" applyAlignment="1">
      <alignment horizontal="center" vertical="center" wrapText="1"/>
    </xf>
    <xf numFmtId="1" fontId="6" fillId="0" borderId="49" xfId="61" applyNumberFormat="1" applyFont="1" applyFill="1" applyBorder="1" applyAlignment="1">
      <alignment horizontal="center" vertical="center" wrapText="1"/>
    </xf>
    <xf numFmtId="0" fontId="14" fillId="0" borderId="48" xfId="61" applyFont="1" applyFill="1" applyBorder="1" applyAlignment="1">
      <alignment horizontal="center" vertical="center" wrapText="1"/>
    </xf>
    <xf numFmtId="0" fontId="15" fillId="0" borderId="48" xfId="61" applyFont="1" applyFill="1" applyBorder="1" applyAlignment="1">
      <alignment horizontal="center" vertical="center" wrapText="1"/>
    </xf>
    <xf numFmtId="1" fontId="14" fillId="0" borderId="49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2" xfId="80" applyFont="1" applyBorder="1" applyAlignment="1">
      <alignment horizontal="left" vertical="center" indent="1"/>
    </xf>
    <xf numFmtId="0" fontId="7" fillId="0" borderId="53" xfId="80" applyFont="1" applyBorder="1" applyAlignment="1">
      <alignment horizontal="left" vertical="center" wrapText="1" indent="1"/>
    </xf>
    <xf numFmtId="0" fontId="6" fillId="0" borderId="0" xfId="60"/>
    <xf numFmtId="4" fontId="6" fillId="0" borderId="12" xfId="57" applyNumberFormat="1" applyFont="1" applyFill="1" applyBorder="1" applyAlignment="1">
      <alignment horizontal="right" vertical="center" wrapText="1"/>
    </xf>
    <xf numFmtId="165" fontId="16" fillId="0" borderId="46" xfId="76" applyNumberFormat="1" applyFont="1" applyFill="1" applyBorder="1" applyAlignment="1">
      <alignment vertical="center"/>
    </xf>
    <xf numFmtId="165" fontId="15" fillId="30" borderId="40" xfId="76" applyNumberFormat="1" applyFont="1" applyFill="1" applyBorder="1" applyAlignment="1">
      <alignment horizontal="right"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0" fontId="6" fillId="0" borderId="0" xfId="59" applyFont="1"/>
    <xf numFmtId="0" fontId="4" fillId="0" borderId="55" xfId="80" applyFont="1" applyFill="1" applyBorder="1" applyAlignment="1">
      <alignment horizontal="right" vertical="center" indent="1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4" xfId="57" applyFont="1" applyFill="1" applyBorder="1" applyAlignment="1">
      <alignment horizontal="right"/>
    </xf>
    <xf numFmtId="0" fontId="9" fillId="0" borderId="44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3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68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7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1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69" fillId="0" borderId="0" xfId="57" applyFont="1" applyAlignment="1">
      <alignment vertical="center" wrapText="1"/>
    </xf>
    <xf numFmtId="167" fontId="69" fillId="0" borderId="0" xfId="57" applyNumberFormat="1" applyFont="1" applyAlignment="1">
      <alignment horizontal="center" vertical="center"/>
    </xf>
    <xf numFmtId="0" fontId="4" fillId="0" borderId="48" xfId="61" applyFont="1" applyFill="1" applyBorder="1" applyAlignment="1">
      <alignment horizontal="center" vertical="center" wrapText="1"/>
    </xf>
    <xf numFmtId="167" fontId="6" fillId="0" borderId="13" xfId="57" applyNumberFormat="1" applyFont="1" applyFill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2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" fontId="6" fillId="0" borderId="19" xfId="57" applyNumberFormat="1" applyFont="1" applyFill="1" applyBorder="1" applyAlignment="1">
      <alignment horizontal="right" vertical="center" wrapText="1"/>
    </xf>
    <xf numFmtId="4" fontId="6" fillId="0" borderId="13" xfId="57" applyNumberFormat="1" applyFont="1" applyFill="1" applyBorder="1" applyAlignment="1">
      <alignment horizontal="right" vertical="center" wrapText="1"/>
    </xf>
    <xf numFmtId="0" fontId="7" fillId="31" borderId="42" xfId="76" applyFont="1" applyFill="1" applyBorder="1" applyAlignment="1">
      <alignment vertical="center"/>
    </xf>
    <xf numFmtId="0" fontId="7" fillId="31" borderId="34" xfId="76" applyFont="1" applyFill="1" applyBorder="1" applyAlignment="1">
      <alignment vertical="center"/>
    </xf>
    <xf numFmtId="165" fontId="16" fillId="31" borderId="46" xfId="76" applyNumberFormat="1" applyFont="1" applyFill="1" applyBorder="1" applyAlignment="1">
      <alignment vertical="center"/>
    </xf>
    <xf numFmtId="165" fontId="14" fillId="31" borderId="27" xfId="76" applyNumberFormat="1" applyFont="1" applyFill="1" applyBorder="1" applyAlignment="1">
      <alignment vertical="center"/>
    </xf>
    <xf numFmtId="165" fontId="7" fillId="31" borderId="38" xfId="76" applyNumberFormat="1" applyFont="1" applyFill="1" applyBorder="1" applyAlignment="1">
      <alignment vertical="center"/>
    </xf>
    <xf numFmtId="165" fontId="14" fillId="31" borderId="40" xfId="76" applyNumberFormat="1" applyFont="1" applyFill="1" applyBorder="1" applyAlignment="1">
      <alignment horizontal="right" vertical="center"/>
    </xf>
    <xf numFmtId="165" fontId="17" fillId="29" borderId="33" xfId="76" applyNumberFormat="1" applyFont="1" applyFill="1" applyBorder="1" applyAlignment="1">
      <alignment vertical="center"/>
    </xf>
    <xf numFmtId="165" fontId="17" fillId="29" borderId="46" xfId="76" applyNumberFormat="1" applyFont="1" applyFill="1" applyBorder="1" applyAlignment="1">
      <alignment vertical="center"/>
    </xf>
    <xf numFmtId="165" fontId="17" fillId="29" borderId="27" xfId="76" applyNumberFormat="1" applyFont="1" applyFill="1" applyBorder="1" applyAlignment="1">
      <alignment vertical="center"/>
    </xf>
    <xf numFmtId="165" fontId="15" fillId="29" borderId="27" xfId="76" applyNumberFormat="1" applyFont="1" applyFill="1" applyBorder="1" applyAlignment="1">
      <alignment horizontal="right" vertical="center"/>
    </xf>
    <xf numFmtId="165" fontId="15" fillId="29" borderId="27" xfId="76" applyNumberFormat="1" applyFont="1" applyFill="1" applyBorder="1" applyAlignment="1">
      <alignment vertical="center"/>
    </xf>
    <xf numFmtId="165" fontId="15" fillId="29" borderId="47" xfId="76" applyNumberFormat="1" applyFont="1" applyFill="1" applyBorder="1" applyAlignment="1">
      <alignment horizontal="right" vertical="center"/>
    </xf>
    <xf numFmtId="165" fontId="17" fillId="29" borderId="33" xfId="236" applyNumberFormat="1" applyFont="1" applyFill="1" applyBorder="1" applyAlignment="1">
      <alignment vertical="center"/>
    </xf>
    <xf numFmtId="165" fontId="15" fillId="29" borderId="40" xfId="76" applyNumberFormat="1" applyFont="1" applyFill="1" applyBorder="1" applyAlignment="1">
      <alignment horizontal="right" vertical="center"/>
    </xf>
    <xf numFmtId="165" fontId="17" fillId="30" borderId="33" xfId="76" applyNumberFormat="1" applyFont="1" applyFill="1" applyBorder="1" applyAlignment="1">
      <alignment vertical="center"/>
    </xf>
    <xf numFmtId="165" fontId="17" fillId="30" borderId="46" xfId="76" applyNumberFormat="1" applyFont="1" applyFill="1" applyBorder="1" applyAlignment="1">
      <alignment vertical="center"/>
    </xf>
    <xf numFmtId="165" fontId="17" fillId="30" borderId="27" xfId="76" applyNumberFormat="1" applyFont="1" applyFill="1" applyBorder="1" applyAlignment="1">
      <alignment vertical="center"/>
    </xf>
    <xf numFmtId="165" fontId="15" fillId="30" borderId="47" xfId="76" applyNumberFormat="1" applyFont="1" applyFill="1" applyBorder="1" applyAlignment="1">
      <alignment horizontal="right" vertical="center"/>
    </xf>
    <xf numFmtId="165" fontId="15" fillId="30" borderId="27" xfId="76" applyNumberFormat="1" applyFont="1" applyFill="1" applyBorder="1" applyAlignment="1">
      <alignment horizontal="right" vertical="center"/>
    </xf>
    <xf numFmtId="165" fontId="4" fillId="0" borderId="26" xfId="67" applyNumberFormat="1" applyFont="1" applyFill="1" applyBorder="1" applyAlignment="1">
      <alignment vertical="center"/>
    </xf>
    <xf numFmtId="165" fontId="17" fillId="30" borderId="46" xfId="236" applyNumberFormat="1" applyFont="1" applyFill="1" applyBorder="1" applyAlignment="1">
      <alignment vertical="center"/>
    </xf>
    <xf numFmtId="4" fontId="70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8" xfId="237" applyNumberFormat="1" applyFont="1" applyBorder="1" applyAlignment="1">
      <alignment horizontal="center" vertical="center"/>
    </xf>
    <xf numFmtId="14" fontId="14" fillId="0" borderId="17" xfId="61" applyNumberFormat="1" applyFont="1" applyFill="1" applyBorder="1" applyAlignment="1">
      <alignment horizontal="center" vertical="center" wrapText="1"/>
    </xf>
    <xf numFmtId="14" fontId="16" fillId="0" borderId="50" xfId="59" applyNumberFormat="1" applyFont="1" applyBorder="1" applyAlignment="1">
      <alignment horizontal="center" vertical="center"/>
    </xf>
    <xf numFmtId="167" fontId="6" fillId="0" borderId="22" xfId="57" applyNumberFormat="1" applyFont="1" applyFill="1" applyBorder="1" applyAlignment="1">
      <alignment vertical="center"/>
    </xf>
    <xf numFmtId="4" fontId="6" fillId="0" borderId="22" xfId="57" applyNumberFormat="1" applyFont="1" applyFill="1" applyBorder="1" applyAlignment="1">
      <alignment horizontal="right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165" fontId="6" fillId="0" borderId="0" xfId="57" applyNumberFormat="1" applyFill="1"/>
    <xf numFmtId="0" fontId="14" fillId="0" borderId="0" xfId="57" applyFont="1"/>
    <xf numFmtId="165" fontId="14" fillId="64" borderId="27" xfId="76" applyNumberFormat="1" applyFont="1" applyFill="1" applyBorder="1" applyAlignment="1">
      <alignment vertical="center"/>
    </xf>
    <xf numFmtId="165" fontId="14" fillId="64" borderId="40" xfId="76" applyNumberFormat="1" applyFont="1" applyFill="1" applyBorder="1" applyAlignment="1">
      <alignment horizontal="right" vertical="center"/>
    </xf>
    <xf numFmtId="0" fontId="4" fillId="63" borderId="55" xfId="80" applyFont="1" applyFill="1" applyBorder="1" applyAlignment="1">
      <alignment horizontal="right" vertical="center" indent="1"/>
    </xf>
    <xf numFmtId="165" fontId="17" fillId="31" borderId="33" xfId="76" applyNumberFormat="1" applyFont="1" applyFill="1" applyBorder="1" applyAlignment="1">
      <alignment vertical="center"/>
    </xf>
    <xf numFmtId="165" fontId="17" fillId="31" borderId="33" xfId="78" applyNumberFormat="1" applyFont="1" applyFill="1" applyBorder="1" applyAlignment="1">
      <alignment vertical="center"/>
    </xf>
    <xf numFmtId="165" fontId="15" fillId="31" borderId="45" xfId="76" applyNumberFormat="1" applyFont="1" applyFill="1" applyBorder="1" applyAlignment="1">
      <alignment vertical="center"/>
    </xf>
    <xf numFmtId="165" fontId="15" fillId="30" borderId="45" xfId="76" applyNumberFormat="1" applyFont="1" applyFill="1" applyBorder="1" applyAlignment="1">
      <alignment vertical="center"/>
    </xf>
    <xf numFmtId="165" fontId="15" fillId="64" borderId="40" xfId="76" applyNumberFormat="1" applyFont="1" applyFill="1" applyBorder="1" applyAlignment="1">
      <alignment horizontal="right" vertical="center"/>
    </xf>
    <xf numFmtId="165" fontId="15" fillId="29" borderId="27" xfId="236" applyNumberFormat="1" applyFont="1" applyFill="1" applyBorder="1" applyAlignment="1">
      <alignment vertical="center"/>
    </xf>
    <xf numFmtId="165" fontId="17" fillId="30" borderId="33" xfId="236" applyNumberFormat="1" applyFont="1" applyFill="1" applyBorder="1" applyAlignment="1">
      <alignment vertical="center"/>
    </xf>
    <xf numFmtId="165" fontId="15" fillId="29" borderId="45" xfId="76" applyNumberFormat="1" applyFont="1" applyFill="1" applyBorder="1" applyAlignment="1">
      <alignment vertical="center"/>
    </xf>
    <xf numFmtId="165" fontId="72" fillId="63" borderId="28" xfId="236" applyNumberFormat="1" applyFont="1" applyFill="1" applyBorder="1" applyAlignment="1">
      <alignment horizontal="right" vertical="center" indent="1"/>
    </xf>
    <xf numFmtId="0" fontId="71" fillId="63" borderId="0" xfId="80" applyFont="1" applyFill="1" applyBorder="1" applyAlignment="1">
      <alignment horizontal="right" vertical="center" indent="1"/>
    </xf>
    <xf numFmtId="0" fontId="71" fillId="63" borderId="53" xfId="80" applyFont="1" applyFill="1" applyBorder="1" applyAlignment="1">
      <alignment horizontal="right" vertical="center" wrapText="1" indent="1"/>
    </xf>
    <xf numFmtId="165" fontId="73" fillId="63" borderId="35" xfId="236" applyNumberFormat="1" applyFont="1" applyFill="1" applyBorder="1" applyAlignment="1">
      <alignment horizontal="right" vertical="center" indent="1"/>
    </xf>
    <xf numFmtId="165" fontId="72" fillId="63" borderId="35" xfId="236" applyNumberFormat="1" applyFont="1" applyFill="1" applyBorder="1" applyAlignment="1">
      <alignment horizontal="right" vertical="center" indent="1"/>
    </xf>
    <xf numFmtId="165" fontId="71" fillId="63" borderId="37" xfId="236" applyNumberFormat="1" applyFont="1" applyFill="1" applyBorder="1" applyAlignment="1">
      <alignment horizontal="right" vertical="center" indent="1"/>
    </xf>
    <xf numFmtId="165" fontId="72" fillId="63" borderId="27" xfId="76" applyNumberFormat="1" applyFont="1" applyFill="1" applyBorder="1" applyAlignment="1">
      <alignment vertical="center"/>
    </xf>
    <xf numFmtId="165" fontId="72" fillId="63" borderId="40" xfId="76" applyNumberFormat="1" applyFont="1" applyFill="1" applyBorder="1" applyAlignment="1">
      <alignment horizontal="right" vertical="center"/>
    </xf>
    <xf numFmtId="0" fontId="71" fillId="64" borderId="42" xfId="76" applyFont="1" applyFill="1" applyBorder="1" applyAlignment="1">
      <alignment vertical="center"/>
    </xf>
    <xf numFmtId="0" fontId="71" fillId="64" borderId="33" xfId="76" applyFont="1" applyFill="1" applyBorder="1" applyAlignment="1">
      <alignment vertical="center"/>
    </xf>
    <xf numFmtId="165" fontId="73" fillId="64" borderId="46" xfId="76" applyNumberFormat="1" applyFont="1" applyFill="1" applyBorder="1" applyAlignment="1">
      <alignment vertical="center"/>
    </xf>
    <xf numFmtId="165" fontId="72" fillId="64" borderId="27" xfId="76" applyNumberFormat="1" applyFont="1" applyFill="1" applyBorder="1" applyAlignment="1">
      <alignment vertical="center"/>
    </xf>
    <xf numFmtId="165" fontId="71" fillId="64" borderId="38" xfId="76" applyNumberFormat="1" applyFont="1" applyFill="1" applyBorder="1" applyAlignment="1">
      <alignment vertical="center"/>
    </xf>
    <xf numFmtId="49" fontId="9" fillId="31" borderId="32" xfId="76" applyNumberFormat="1" applyFont="1" applyFill="1" applyBorder="1" applyAlignment="1">
      <alignment horizontal="center" vertical="center" wrapText="1"/>
    </xf>
    <xf numFmtId="0" fontId="4" fillId="0" borderId="0" xfId="44" applyFont="1"/>
    <xf numFmtId="14" fontId="15" fillId="0" borderId="28" xfId="237" applyNumberFormat="1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165" fontId="15" fillId="0" borderId="13" xfId="57" applyNumberFormat="1" applyFont="1" applyFill="1" applyBorder="1" applyAlignment="1">
      <alignment horizontal="right" vertical="center"/>
    </xf>
    <xf numFmtId="0" fontId="9" fillId="0" borderId="51" xfId="58" applyFont="1" applyFill="1" applyBorder="1" applyAlignment="1">
      <alignment horizontal="center" vertical="center" wrapText="1"/>
    </xf>
    <xf numFmtId="49" fontId="9" fillId="63" borderId="32" xfId="76" applyNumberFormat="1" applyFont="1" applyFill="1" applyBorder="1" applyAlignment="1">
      <alignment horizontal="center" vertical="center" wrapText="1"/>
    </xf>
    <xf numFmtId="49" fontId="9" fillId="29" borderId="31" xfId="76" applyNumberFormat="1" applyFont="1" applyFill="1" applyBorder="1" applyAlignment="1">
      <alignment horizontal="center" vertical="center" wrapText="1"/>
    </xf>
    <xf numFmtId="49" fontId="9" fillId="0" borderId="31" xfId="76" applyNumberFormat="1" applyFont="1" applyFill="1" applyBorder="1" applyAlignment="1">
      <alignment horizontal="center" vertical="center" wrapText="1"/>
    </xf>
    <xf numFmtId="49" fontId="9" fillId="31" borderId="31" xfId="76" applyNumberFormat="1" applyFont="1" applyFill="1" applyBorder="1" applyAlignment="1">
      <alignment horizontal="center" vertical="center" wrapText="1"/>
    </xf>
    <xf numFmtId="49" fontId="9" fillId="64" borderId="32" xfId="76" applyNumberFormat="1" applyFont="1" applyFill="1" applyBorder="1" applyAlignment="1">
      <alignment horizontal="center" vertical="center" wrapText="1"/>
    </xf>
    <xf numFmtId="49" fontId="9" fillId="30" borderId="32" xfId="76" applyNumberFormat="1" applyFont="1" applyFill="1" applyBorder="1" applyAlignment="1">
      <alignment horizontal="center" vertical="center" wrapText="1"/>
    </xf>
    <xf numFmtId="0" fontId="17" fillId="29" borderId="32" xfId="58" applyFont="1" applyFill="1" applyBorder="1" applyAlignment="1">
      <alignment horizontal="center" vertical="center" wrapText="1"/>
    </xf>
    <xf numFmtId="0" fontId="9" fillId="0" borderId="54" xfId="80" applyFont="1" applyFill="1" applyBorder="1" applyAlignment="1">
      <alignment horizontal="right" vertical="center" indent="1"/>
    </xf>
    <xf numFmtId="0" fontId="9" fillId="63" borderId="54" xfId="80" applyFont="1" applyFill="1" applyBorder="1" applyAlignment="1">
      <alignment horizontal="right" vertical="center" indent="1"/>
    </xf>
    <xf numFmtId="0" fontId="9" fillId="29" borderId="27" xfId="76" applyFont="1" applyFill="1" applyBorder="1" applyAlignment="1">
      <alignment vertical="center"/>
    </xf>
    <xf numFmtId="0" fontId="9" fillId="0" borderId="27" xfId="76" applyFont="1" applyFill="1" applyBorder="1" applyAlignment="1">
      <alignment vertical="center"/>
    </xf>
    <xf numFmtId="0" fontId="9" fillId="31" borderId="27" xfId="76" applyFont="1" applyFill="1" applyBorder="1" applyAlignment="1">
      <alignment vertical="center"/>
    </xf>
    <xf numFmtId="0" fontId="9" fillId="64" borderId="27" xfId="76" applyFont="1" applyFill="1" applyBorder="1" applyAlignment="1">
      <alignment vertical="center"/>
    </xf>
    <xf numFmtId="0" fontId="4" fillId="0" borderId="55" xfId="80" applyFont="1" applyBorder="1" applyAlignment="1">
      <alignment horizontal="right" vertical="center" indent="1"/>
    </xf>
    <xf numFmtId="0" fontId="4" fillId="29" borderId="27" xfId="76" applyFont="1" applyFill="1" applyBorder="1" applyAlignment="1">
      <alignment vertical="center"/>
    </xf>
    <xf numFmtId="0" fontId="4" fillId="0" borderId="27" xfId="76" applyFont="1" applyFill="1" applyBorder="1" applyAlignment="1">
      <alignment vertical="center"/>
    </xf>
    <xf numFmtId="0" fontId="4" fillId="31" borderId="27" xfId="76" applyFont="1" applyFill="1" applyBorder="1" applyAlignment="1">
      <alignment vertical="center"/>
    </xf>
    <xf numFmtId="0" fontId="4" fillId="64" borderId="27" xfId="76" applyFont="1" applyFill="1" applyBorder="1" applyAlignment="1">
      <alignment vertical="center"/>
    </xf>
    <xf numFmtId="0" fontId="4" fillId="29" borderId="47" xfId="76" applyFont="1" applyFill="1" applyBorder="1" applyAlignment="1">
      <alignment vertical="center"/>
    </xf>
    <xf numFmtId="0" fontId="4" fillId="0" borderId="47" xfId="76" applyFont="1" applyFill="1" applyBorder="1" applyAlignment="1">
      <alignment vertical="center"/>
    </xf>
    <xf numFmtId="0" fontId="4" fillId="31" borderId="47" xfId="76" applyFont="1" applyFill="1" applyBorder="1" applyAlignment="1">
      <alignment vertical="center"/>
    </xf>
    <xf numFmtId="0" fontId="4" fillId="64" borderId="47" xfId="76" applyFont="1" applyFill="1" applyBorder="1" applyAlignment="1">
      <alignment vertical="center"/>
    </xf>
    <xf numFmtId="0" fontId="9" fillId="0" borderId="56" xfId="80" applyFont="1" applyBorder="1" applyAlignment="1">
      <alignment horizontal="left" vertical="center" wrapText="1" indent="1"/>
    </xf>
    <xf numFmtId="167" fontId="9" fillId="63" borderId="39" xfId="76" applyNumberFormat="1" applyFont="1" applyFill="1" applyBorder="1" applyAlignment="1">
      <alignment vertical="center"/>
    </xf>
    <xf numFmtId="167" fontId="9" fillId="29" borderId="39" xfId="76" applyNumberFormat="1" applyFont="1" applyFill="1" applyBorder="1" applyAlignment="1">
      <alignment vertical="center"/>
    </xf>
    <xf numFmtId="167" fontId="9" fillId="0" borderId="39" xfId="76" applyNumberFormat="1" applyFont="1" applyFill="1" applyBorder="1" applyAlignment="1">
      <alignment vertical="center"/>
    </xf>
    <xf numFmtId="167" fontId="9" fillId="31" borderId="39" xfId="76" applyNumberFormat="1" applyFont="1" applyFill="1" applyBorder="1" applyAlignment="1">
      <alignment vertical="center"/>
    </xf>
    <xf numFmtId="167" fontId="9" fillId="64" borderId="33" xfId="76" applyNumberFormat="1" applyFont="1" applyFill="1" applyBorder="1" applyAlignment="1">
      <alignment vertical="center"/>
    </xf>
    <xf numFmtId="0" fontId="9" fillId="0" borderId="54" xfId="80" applyFont="1" applyBorder="1" applyAlignment="1">
      <alignment horizontal="right" vertical="center" indent="1"/>
    </xf>
    <xf numFmtId="167" fontId="9" fillId="63" borderId="36" xfId="76" applyNumberFormat="1" applyFont="1" applyFill="1" applyBorder="1" applyAlignment="1">
      <alignment vertical="center"/>
    </xf>
    <xf numFmtId="167" fontId="9" fillId="29" borderId="36" xfId="76" applyNumberFormat="1" applyFont="1" applyFill="1" applyBorder="1" applyAlignment="1">
      <alignment vertical="center"/>
    </xf>
    <xf numFmtId="167" fontId="9" fillId="0" borderId="36" xfId="76" applyNumberFormat="1" applyFont="1" applyFill="1" applyBorder="1" applyAlignment="1">
      <alignment vertical="center"/>
    </xf>
    <xf numFmtId="167" fontId="9" fillId="31" borderId="36" xfId="76" applyNumberFormat="1" applyFont="1" applyFill="1" applyBorder="1" applyAlignment="1">
      <alignment vertical="center"/>
    </xf>
    <xf numFmtId="167" fontId="9" fillId="64" borderId="36" xfId="76" applyNumberFormat="1" applyFont="1" applyFill="1" applyBorder="1" applyAlignment="1">
      <alignment vertical="center"/>
    </xf>
    <xf numFmtId="167" fontId="4" fillId="63" borderId="29" xfId="76" applyNumberFormat="1" applyFont="1" applyFill="1" applyBorder="1" applyAlignment="1">
      <alignment vertical="center"/>
    </xf>
    <xf numFmtId="167" fontId="4" fillId="29" borderId="29" xfId="76" applyNumberFormat="1" applyFont="1" applyFill="1" applyBorder="1" applyAlignment="1">
      <alignment vertical="center"/>
    </xf>
    <xf numFmtId="167" fontId="4" fillId="0" borderId="29" xfId="76" applyNumberFormat="1" applyFont="1" applyFill="1" applyBorder="1" applyAlignment="1">
      <alignment vertical="center"/>
    </xf>
    <xf numFmtId="167" fontId="4" fillId="31" borderId="29" xfId="76" applyNumberFormat="1" applyFont="1" applyFill="1" applyBorder="1" applyAlignment="1">
      <alignment vertical="center"/>
    </xf>
    <xf numFmtId="167" fontId="4" fillId="64" borderId="29" xfId="76" applyNumberFormat="1" applyFont="1" applyFill="1" applyBorder="1" applyAlignment="1">
      <alignment vertical="center"/>
    </xf>
    <xf numFmtId="167" fontId="4" fillId="63" borderId="36" xfId="76" applyNumberFormat="1" applyFont="1" applyFill="1" applyBorder="1" applyAlignment="1">
      <alignment vertical="center"/>
    </xf>
    <xf numFmtId="167" fontId="4" fillId="29" borderId="36" xfId="76" applyNumberFormat="1" applyFont="1" applyFill="1" applyBorder="1" applyAlignment="1">
      <alignment vertical="center"/>
    </xf>
    <xf numFmtId="167" fontId="4" fillId="0" borderId="36" xfId="76" applyNumberFormat="1" applyFont="1" applyFill="1" applyBorder="1" applyAlignment="1">
      <alignment vertical="center"/>
    </xf>
    <xf numFmtId="167" fontId="4" fillId="31" borderId="36" xfId="76" applyNumberFormat="1" applyFont="1" applyFill="1" applyBorder="1" applyAlignment="1">
      <alignment vertical="center"/>
    </xf>
    <xf numFmtId="167" fontId="4" fillId="64" borderId="36" xfId="76" applyNumberFormat="1" applyFont="1" applyFill="1" applyBorder="1" applyAlignment="1">
      <alignment vertical="center"/>
    </xf>
    <xf numFmtId="0" fontId="4" fillId="0" borderId="57" xfId="80" applyFont="1" applyBorder="1" applyAlignment="1">
      <alignment horizontal="right" vertical="center" indent="1"/>
    </xf>
    <xf numFmtId="167" fontId="4" fillId="63" borderId="45" xfId="76" applyNumberFormat="1" applyFont="1" applyFill="1" applyBorder="1" applyAlignment="1">
      <alignment vertical="center"/>
    </xf>
    <xf numFmtId="167" fontId="4" fillId="29" borderId="45" xfId="76" applyNumberFormat="1" applyFont="1" applyFill="1" applyBorder="1" applyAlignment="1">
      <alignment vertical="center"/>
    </xf>
    <xf numFmtId="167" fontId="4" fillId="0" borderId="45" xfId="76" applyNumberFormat="1" applyFont="1" applyFill="1" applyBorder="1" applyAlignment="1">
      <alignment vertical="center"/>
    </xf>
    <xf numFmtId="167" fontId="4" fillId="31" borderId="45" xfId="76" applyNumberFormat="1" applyFont="1" applyFill="1" applyBorder="1" applyAlignment="1">
      <alignment vertical="center"/>
    </xf>
    <xf numFmtId="167" fontId="4" fillId="64" borderId="45" xfId="76" applyNumberFormat="1" applyFont="1" applyFill="1" applyBorder="1" applyAlignment="1">
      <alignment vertical="center"/>
    </xf>
    <xf numFmtId="165" fontId="17" fillId="31" borderId="70" xfId="76" applyNumberFormat="1" applyFont="1" applyFill="1" applyBorder="1" applyAlignment="1">
      <alignment vertical="center"/>
    </xf>
    <xf numFmtId="165" fontId="17" fillId="31" borderId="29" xfId="76" applyNumberFormat="1" applyFont="1" applyFill="1" applyBorder="1" applyAlignment="1">
      <alignment vertical="center"/>
    </xf>
    <xf numFmtId="165" fontId="15" fillId="31" borderId="29" xfId="76" applyNumberFormat="1" applyFont="1" applyFill="1" applyBorder="1" applyAlignment="1">
      <alignment horizontal="right" vertical="center"/>
    </xf>
    <xf numFmtId="9" fontId="15" fillId="31" borderId="29" xfId="76" applyNumberFormat="1" applyFont="1" applyFill="1" applyBorder="1" applyAlignment="1">
      <alignment horizontal="right" vertical="center"/>
    </xf>
    <xf numFmtId="165" fontId="15" fillId="31" borderId="29" xfId="76" applyNumberFormat="1" applyFont="1" applyFill="1" applyBorder="1" applyAlignment="1">
      <alignment vertical="center"/>
    </xf>
    <xf numFmtId="165" fontId="15" fillId="31" borderId="69" xfId="76" applyNumberFormat="1" applyFont="1" applyFill="1" applyBorder="1" applyAlignment="1">
      <alignment horizontal="right" vertical="center"/>
    </xf>
    <xf numFmtId="165" fontId="15" fillId="64" borderId="29" xfId="76" applyNumberFormat="1" applyFont="1" applyFill="1" applyBorder="1" applyAlignment="1">
      <alignment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4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8" fillId="0" borderId="25" xfId="44" applyFont="1" applyBorder="1" applyAlignment="1">
      <alignment horizontal="left" vertical="center" wrapText="1"/>
    </xf>
    <xf numFmtId="0" fontId="19" fillId="0" borderId="0" xfId="44" applyFont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4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42" fillId="0" borderId="0" xfId="57" applyFont="1" applyBorder="1" applyAlignment="1">
      <alignment horizontal="left" vertical="center" wrapText="1"/>
    </xf>
  </cellXfs>
  <cellStyles count="238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Аналіз_3q_09 2" xfId="237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5877B0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4-й квартал 2021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9.4501040157637922E-3"/>
                  <c:y val="-1.0396715903095015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України'!$H$3:$H$18</c:f>
              <c:strCache>
                <c:ptCount val="16"/>
                <c:pt idx="0">
                  <c:v>HANG SENG (Гонконг)</c:v>
                </c:pt>
                <c:pt idx="1">
                  <c:v>Ibovespa Sao Paulo SE Index (Бразилія)</c:v>
                </c:pt>
                <c:pt idx="2">
                  <c:v>ПФТС (Україна)</c:v>
                </c:pt>
                <c:pt idx="3">
                  <c:v>NIKKEI 225 (Японія)</c:v>
                </c:pt>
                <c:pt idx="4">
                  <c:v>SHANGHAI SE COMPOSITE (Китай)</c:v>
                </c:pt>
                <c:pt idx="5">
                  <c:v>УБ (Україна)</c:v>
                </c:pt>
                <c:pt idx="6">
                  <c:v>FTSE 100 (Великобританія)</c:v>
                </c:pt>
                <c:pt idx="7">
                  <c:v>WSE WIG 20 (Польща)</c:v>
                </c:pt>
                <c:pt idx="8">
                  <c:v>DAX (ФРН)</c:v>
                </c:pt>
                <c:pt idx="9">
                  <c:v>DJIA (США)</c:v>
                </c:pt>
                <c:pt idx="10">
                  <c:v>Cyprus SE General Index (Кіпр)</c:v>
                </c:pt>
                <c:pt idx="11">
                  <c:v>S&amp;P BSE SENSEX Index (Індія)</c:v>
                </c:pt>
                <c:pt idx="12">
                  <c:v>FTSE/JSE Africa All-Share Index (ПАР)</c:v>
                </c:pt>
                <c:pt idx="13">
                  <c:v>BIST 100 National Index (Туреччина)</c:v>
                </c:pt>
                <c:pt idx="14">
                  <c:v>S&amp;P 500 (США)</c:v>
                </c:pt>
                <c:pt idx="15">
                  <c:v>CAC 40 (Франція)</c:v>
                </c:pt>
              </c:strCache>
            </c:strRef>
          </c:cat>
          <c:val>
            <c:numRef>
              <c:f>'Індекси світу та України'!$I$3:$I$18</c:f>
              <c:numCache>
                <c:formatCode>0.0%</c:formatCode>
                <c:ptCount val="16"/>
                <c:pt idx="0">
                  <c:v>-5.9556129565700111E-2</c:v>
                </c:pt>
                <c:pt idx="1">
                  <c:v>-5.5475850858404896E-2</c:v>
                </c:pt>
                <c:pt idx="2">
                  <c:v>-6.6134406594626771E-3</c:v>
                </c:pt>
                <c:pt idx="3">
                  <c:v>-2.2441097001085875E-2</c:v>
                </c:pt>
                <c:pt idx="4">
                  <c:v>1.4298646084687672E-2</c:v>
                </c:pt>
                <c:pt idx="5">
                  <c:v>-5.1339565903149587E-2</c:v>
                </c:pt>
                <c:pt idx="6">
                  <c:v>4.4675590777853991E-2</c:v>
                </c:pt>
                <c:pt idx="7">
                  <c:v>-1.8772535049712324E-2</c:v>
                </c:pt>
                <c:pt idx="8">
                  <c:v>4.0900509741040647E-2</c:v>
                </c:pt>
                <c:pt idx="9">
                  <c:v>7.5468799122560437E-2</c:v>
                </c:pt>
                <c:pt idx="10">
                  <c:v>2.5388291517323802E-2</c:v>
                </c:pt>
                <c:pt idx="11">
                  <c:v>-1.475720812172443E-2</c:v>
                </c:pt>
                <c:pt idx="12">
                  <c:v>0.14666086512552479</c:v>
                </c:pt>
                <c:pt idx="13">
                  <c:v>0.32086405620062708</c:v>
                </c:pt>
                <c:pt idx="14">
                  <c:v>0.10938726047813829</c:v>
                </c:pt>
                <c:pt idx="15">
                  <c:v>0.1001869629034311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України'!$H$3:$H$18</c:f>
              <c:strCache>
                <c:ptCount val="16"/>
                <c:pt idx="0">
                  <c:v>HANG SENG (Гонконг)</c:v>
                </c:pt>
                <c:pt idx="1">
                  <c:v>Ibovespa Sao Paulo SE Index (Бразилія)</c:v>
                </c:pt>
                <c:pt idx="2">
                  <c:v>ПФТС (Україна)</c:v>
                </c:pt>
                <c:pt idx="3">
                  <c:v>NIKKEI 225 (Японія)</c:v>
                </c:pt>
                <c:pt idx="4">
                  <c:v>SHANGHAI SE COMPOSITE (Китай)</c:v>
                </c:pt>
                <c:pt idx="5">
                  <c:v>УБ (Україна)</c:v>
                </c:pt>
                <c:pt idx="6">
                  <c:v>FTSE 100 (Великобританія)</c:v>
                </c:pt>
                <c:pt idx="7">
                  <c:v>WSE WIG 20 (Польща)</c:v>
                </c:pt>
                <c:pt idx="8">
                  <c:v>DAX (ФРН)</c:v>
                </c:pt>
                <c:pt idx="9">
                  <c:v>DJIA (США)</c:v>
                </c:pt>
                <c:pt idx="10">
                  <c:v>Cyprus SE General Index (Кіпр)</c:v>
                </c:pt>
                <c:pt idx="11">
                  <c:v>S&amp;P BSE SENSEX Index (Індія)</c:v>
                </c:pt>
                <c:pt idx="12">
                  <c:v>FTSE/JSE Africa All-Share Index (ПАР)</c:v>
                </c:pt>
                <c:pt idx="13">
                  <c:v>BIST 100 National Index (Туреччина)</c:v>
                </c:pt>
                <c:pt idx="14">
                  <c:v>S&amp;P 500 (США)</c:v>
                </c:pt>
                <c:pt idx="15">
                  <c:v>CAC 40 (Франція)</c:v>
                </c:pt>
              </c:strCache>
            </c:strRef>
          </c:cat>
          <c:val>
            <c:numRef>
              <c:f>'Індекси світу та України'!$J$3:$J$18</c:f>
              <c:numCache>
                <c:formatCode>0.0%</c:formatCode>
                <c:ptCount val="16"/>
                <c:pt idx="0">
                  <c:v>-0.14863828967429693</c:v>
                </c:pt>
                <c:pt idx="1">
                  <c:v>-0.11926645896559485</c:v>
                </c:pt>
                <c:pt idx="2">
                  <c:v>4.6058986093599597E-2</c:v>
                </c:pt>
                <c:pt idx="3">
                  <c:v>4.9101138784667153E-2</c:v>
                </c:pt>
                <c:pt idx="4">
                  <c:v>5.9962805136991371E-2</c:v>
                </c:pt>
                <c:pt idx="5">
                  <c:v>7.4925173770005182E-2</c:v>
                </c:pt>
                <c:pt idx="6">
                  <c:v>0.12922715998913947</c:v>
                </c:pt>
                <c:pt idx="7">
                  <c:v>0.14261232472101537</c:v>
                </c:pt>
                <c:pt idx="8">
                  <c:v>0.15789159094321792</c:v>
                </c:pt>
                <c:pt idx="9">
                  <c:v>0.19692886052938618</c:v>
                </c:pt>
                <c:pt idx="10">
                  <c:v>0.20097953472100749</c:v>
                </c:pt>
                <c:pt idx="11">
                  <c:v>0.22007187165811248</c:v>
                </c:pt>
                <c:pt idx="12">
                  <c:v>0.23601033823633233</c:v>
                </c:pt>
                <c:pt idx="13">
                  <c:v>0.25524525140042309</c:v>
                </c:pt>
                <c:pt idx="14">
                  <c:v>0.28046055240565471</c:v>
                </c:pt>
                <c:pt idx="15">
                  <c:v>0.28106889833035975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259977264"/>
        <c:axId val="259977824"/>
      </c:barChart>
      <c:catAx>
        <c:axId val="25997726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5997782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59977824"/>
        <c:scaling>
          <c:orientation val="minMax"/>
          <c:max val="0.4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59977264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6547009203994657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567028378164914E-2"/>
          <c:y val="1.7920436993764652E-2"/>
          <c:w val="0.92430557815785241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упр-ні'!$B$3:$B$16</c:f>
              <c:numCache>
                <c:formatCode>General</c:formatCode>
                <c:ptCount val="5"/>
                <c:pt idx="0">
                  <c:v>303</c:v>
                </c:pt>
                <c:pt idx="1">
                  <c:v>306</c:v>
                </c:pt>
                <c:pt idx="2">
                  <c:v>307</c:v>
                </c:pt>
                <c:pt idx="3">
                  <c:v>313</c:v>
                </c:pt>
                <c:pt idx="4">
                  <c:v>312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упр-ні'!$C$3:$C$16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упр-ні'!$G$3:$G$16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упр-ні'!$I$3:$I$16</c:f>
              <c:numCache>
                <c:formatCode>0</c:formatCode>
                <c:ptCount val="5"/>
                <c:pt idx="0">
                  <c:v>1478</c:v>
                </c:pt>
                <c:pt idx="1">
                  <c:v>1523</c:v>
                </c:pt>
                <c:pt idx="2">
                  <c:v>1560</c:v>
                </c:pt>
                <c:pt idx="3">
                  <c:v>1624</c:v>
                </c:pt>
                <c:pt idx="4">
                  <c:v>1711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250681744"/>
        <c:axId val="2506823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упр-ні'!$K$3:$K$16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упр-ні'!$F$3:$F$16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упр-ні'!$E$3:$E$16</c:f>
              <c:numCache>
                <c:formatCode>General</c:formatCode>
                <c:ptCount val="5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упр-ні'!$J$3:$J$16</c:f>
              <c:numCache>
                <c:formatCode>General</c:formatCode>
                <c:ptCount val="5"/>
                <c:pt idx="0">
                  <c:v>59</c:v>
                </c:pt>
                <c:pt idx="1">
                  <c:v>57</c:v>
                </c:pt>
                <c:pt idx="2">
                  <c:v>54</c:v>
                </c:pt>
                <c:pt idx="3">
                  <c:v>54</c:v>
                </c:pt>
                <c:pt idx="4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683424"/>
        <c:axId val="250682864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</c:numCache>
            </c:numRef>
          </c:cat>
          <c:val>
            <c:numRef>
              <c:f>'КУА-АНПФ &amp; ІСІ-НПФ-СК в упр-ні'!$H$3:$H$16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683424"/>
        <c:axId val="250682864"/>
      </c:lineChart>
      <c:catAx>
        <c:axId val="2506817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06823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50682304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0681744"/>
        <c:crosses val="autoZero"/>
        <c:crossBetween val="between"/>
        <c:majorUnit val="250"/>
      </c:valAx>
      <c:valAx>
        <c:axId val="250682864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50683424"/>
        <c:crosses val="max"/>
        <c:crossBetween val="between"/>
      </c:valAx>
      <c:catAx>
        <c:axId val="250683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5068286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2806630931469154"/>
          <c:w val="0.96831613820020357"/>
          <c:h val="0.371933690685308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31.12.2020</c:v>
                </c:pt>
                <c:pt idx="1">
                  <c:v>30.06.2021</c:v>
                </c:pt>
                <c:pt idx="2">
                  <c:v>30.09.2021</c:v>
                </c:pt>
                <c:pt idx="3">
                  <c:v>31.12.2021**</c:v>
                </c:pt>
              </c:strCache>
            </c:str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414192.85</c:v>
                </c:pt>
                <c:pt idx="1">
                  <c:v>467860.58</c:v>
                </c:pt>
                <c:pt idx="2">
                  <c:v>496066.4</c:v>
                </c:pt>
                <c:pt idx="3">
                  <c:v>482096.39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притік'!$B$3:$E$3</c:f>
              <c:strCache>
                <c:ptCount val="4"/>
                <c:pt idx="0">
                  <c:v>31.12.2020</c:v>
                </c:pt>
                <c:pt idx="1">
                  <c:v>30.06.2021</c:v>
                </c:pt>
                <c:pt idx="2">
                  <c:v>30.09.2021</c:v>
                </c:pt>
                <c:pt idx="3">
                  <c:v>31.12.2021**</c:v>
                </c:pt>
              </c:strCache>
            </c:str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399103.17</c:v>
                </c:pt>
                <c:pt idx="1">
                  <c:v>444027.69</c:v>
                </c:pt>
                <c:pt idx="2">
                  <c:v>471598.28</c:v>
                </c:pt>
                <c:pt idx="3">
                  <c:v>457188.26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252047392"/>
        <c:axId val="252047952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31.12.2020</c:v>
                </c:pt>
                <c:pt idx="1">
                  <c:v>30.06.2021</c:v>
                </c:pt>
                <c:pt idx="2">
                  <c:v>30.09.2021</c:v>
                </c:pt>
                <c:pt idx="3">
                  <c:v>31.12.2021**</c:v>
                </c:pt>
              </c:strCache>
            </c:str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111.66</c:v>
                </c:pt>
                <c:pt idx="1">
                  <c:v>174.87</c:v>
                </c:pt>
                <c:pt idx="2">
                  <c:v>180.04</c:v>
                </c:pt>
                <c:pt idx="3">
                  <c:v>184.28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1924.17</c:v>
                </c:pt>
                <c:pt idx="1">
                  <c:v>2052.42</c:v>
                </c:pt>
                <c:pt idx="2">
                  <c:v>2119.69</c:v>
                </c:pt>
                <c:pt idx="3">
                  <c:v>2193.91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170.68</c:v>
                </c:pt>
                <c:pt idx="1">
                  <c:v>176.24</c:v>
                </c:pt>
                <c:pt idx="2">
                  <c:v>187.51</c:v>
                </c:pt>
                <c:pt idx="3">
                  <c:v>191.48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252049072"/>
        <c:axId val="252048512"/>
      </c:barChart>
      <c:catAx>
        <c:axId val="25204739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204795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52047952"/>
        <c:scaling>
          <c:orientation val="minMax"/>
          <c:max val="5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2047392"/>
        <c:crosses val="autoZero"/>
        <c:crossBetween val="between"/>
        <c:majorUnit val="50000"/>
      </c:valAx>
      <c:valAx>
        <c:axId val="252048512"/>
        <c:scaling>
          <c:orientation val="minMax"/>
          <c:max val="2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52049072"/>
        <c:crosses val="max"/>
        <c:crossBetween val="between"/>
        <c:majorUnit val="250"/>
      </c:valAx>
      <c:catAx>
        <c:axId val="252049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20485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притік'!$B$23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притік'!$A$24:$A$28</c:f>
              <c:strCache>
                <c:ptCount val="5"/>
                <c:pt idx="0">
                  <c:v>4 квартал '20</c:v>
                </c:pt>
                <c:pt idx="1">
                  <c:v>1 квартал '21</c:v>
                </c:pt>
                <c:pt idx="2">
                  <c:v>2 квартал '21</c:v>
                </c:pt>
                <c:pt idx="3">
                  <c:v>3 квартал '21</c:v>
                </c:pt>
                <c:pt idx="4">
                  <c:v>4 квартал '21</c:v>
                </c:pt>
              </c:strCache>
            </c:strRef>
          </c:cat>
          <c:val>
            <c:numRef>
              <c:f>'Активи-ВЧА-Чистий притік'!$B$24:$B$28</c:f>
              <c:numCache>
                <c:formatCode>#\ ##0.0</c:formatCode>
                <c:ptCount val="5"/>
                <c:pt idx="0">
                  <c:v>3.93</c:v>
                </c:pt>
                <c:pt idx="1">
                  <c:v>60.53</c:v>
                </c:pt>
                <c:pt idx="2">
                  <c:v>-9.56</c:v>
                </c:pt>
                <c:pt idx="3">
                  <c:v>5.76</c:v>
                </c:pt>
                <c:pt idx="4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52051872"/>
        <c:axId val="252052432"/>
      </c:barChart>
      <c:catAx>
        <c:axId val="252051872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2052432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252052432"/>
        <c:scaling>
          <c:orientation val="minMax"/>
          <c:max val="70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099727990697E-3"/>
              <c:y val="5.7902401171219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2051872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152781</xdr:colOff>
      <xdr:row>1</xdr:row>
      <xdr:rowOff>19050</xdr:rowOff>
    </xdr:from>
    <xdr:to>
      <xdr:col>10</xdr:col>
      <xdr:colOff>28576</xdr:colOff>
      <xdr:row>18</xdr:row>
      <xdr:rowOff>9525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28575</xdr:colOff>
      <xdr:row>1</xdr:row>
      <xdr:rowOff>38101</xdr:rowOff>
    </xdr:from>
    <xdr:to>
      <xdr:col>22</xdr:col>
      <xdr:colOff>149597</xdr:colOff>
      <xdr:row>23</xdr:row>
      <xdr:rowOff>19051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21771</xdr:colOff>
      <xdr:row>1</xdr:row>
      <xdr:rowOff>12247</xdr:rowOff>
    </xdr:from>
    <xdr:to>
      <xdr:col>16</xdr:col>
      <xdr:colOff>281666</xdr:colOff>
      <xdr:row>11</xdr:row>
      <xdr:rowOff>336096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22</xdr:row>
      <xdr:rowOff>7620</xdr:rowOff>
    </xdr:from>
    <xdr:to>
      <xdr:col>10</xdr:col>
      <xdr:colOff>53788</xdr:colOff>
      <xdr:row>30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J24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25" customWidth="1"/>
    <col min="2" max="3" width="12.140625" style="25" hidden="1" customWidth="1" outlineLevel="1"/>
    <col min="4" max="4" width="12.140625" style="6" hidden="1" customWidth="1" outlineLevel="1"/>
    <col min="5" max="5" width="12.140625" style="14" hidden="1" customWidth="1" outlineLevel="1" collapsed="1"/>
    <col min="6" max="6" width="12.140625" style="25" customWidth="1" collapsed="1"/>
    <col min="7" max="7" width="2.42578125" style="25" customWidth="1"/>
    <col min="8" max="8" width="53.5703125" style="25" customWidth="1"/>
    <col min="9" max="10" width="15.85546875" style="25" customWidth="1"/>
    <col min="11" max="11" width="11.5703125" style="25" customWidth="1"/>
    <col min="12" max="16384" width="9.140625" style="25"/>
  </cols>
  <sheetData>
    <row r="1" spans="1:10" s="241" customFormat="1" ht="25.9" customHeight="1" thickBot="1">
      <c r="A1" s="240" t="s">
        <v>16</v>
      </c>
      <c r="B1" s="240"/>
      <c r="C1" s="240"/>
      <c r="D1" s="240"/>
      <c r="E1" s="240"/>
      <c r="F1" s="240"/>
    </row>
    <row r="2" spans="1:10" ht="36" customHeight="1" thickBot="1">
      <c r="A2" s="10" t="s">
        <v>35</v>
      </c>
      <c r="B2" s="11">
        <v>44195</v>
      </c>
      <c r="C2" s="11">
        <v>44469</v>
      </c>
      <c r="D2" s="11">
        <v>44561</v>
      </c>
      <c r="E2" s="11" t="s">
        <v>89</v>
      </c>
      <c r="F2" s="9" t="s">
        <v>58</v>
      </c>
      <c r="H2" s="10" t="s">
        <v>35</v>
      </c>
      <c r="I2" s="11" t="s">
        <v>89</v>
      </c>
      <c r="J2" s="9" t="s">
        <v>58</v>
      </c>
    </row>
    <row r="3" spans="1:10" s="18" customFormat="1" ht="19.149999999999999" customHeight="1">
      <c r="A3" s="12" t="s">
        <v>14</v>
      </c>
      <c r="B3" s="149">
        <v>1479.91</v>
      </c>
      <c r="C3" s="27">
        <v>1406.39</v>
      </c>
      <c r="D3" s="27">
        <v>1857.65</v>
      </c>
      <c r="E3" s="28">
        <f t="shared" ref="E3:E18" si="0">D3/C3-1</f>
        <v>0.32086405620062708</v>
      </c>
      <c r="F3" s="28">
        <f t="shared" ref="F3:F18" si="1">D3/B3-1</f>
        <v>0.25524525140042309</v>
      </c>
      <c r="G3" s="25"/>
      <c r="H3" s="12" t="s">
        <v>57</v>
      </c>
      <c r="I3" s="28">
        <v>-5.9556129565700111E-2</v>
      </c>
      <c r="J3" s="28">
        <v>-0.14863828967429693</v>
      </c>
    </row>
    <row r="4" spans="1:10" s="18" customFormat="1" ht="19.149999999999999" customHeight="1">
      <c r="A4" s="12" t="s">
        <v>12</v>
      </c>
      <c r="B4" s="116">
        <v>59634.93</v>
      </c>
      <c r="C4" s="27">
        <v>64281.77</v>
      </c>
      <c r="D4" s="27">
        <v>73709.39</v>
      </c>
      <c r="E4" s="19">
        <f t="shared" si="0"/>
        <v>0.14666086512552479</v>
      </c>
      <c r="F4" s="19">
        <f t="shared" si="1"/>
        <v>0.23601033823633233</v>
      </c>
      <c r="G4" s="25"/>
      <c r="H4" s="12" t="s">
        <v>15</v>
      </c>
      <c r="I4" s="19">
        <v>-5.5475850858404896E-2</v>
      </c>
      <c r="J4" s="19">
        <v>-0.11926645896559485</v>
      </c>
    </row>
    <row r="5" spans="1:10" s="16" customFormat="1" ht="19.149999999999999" customHeight="1">
      <c r="A5" s="12" t="s">
        <v>2</v>
      </c>
      <c r="B5" s="116">
        <v>3732.04</v>
      </c>
      <c r="C5" s="27">
        <v>4307.54</v>
      </c>
      <c r="D5" s="27">
        <v>4778.7299999999996</v>
      </c>
      <c r="E5" s="19">
        <f t="shared" si="0"/>
        <v>0.10938726047813829</v>
      </c>
      <c r="F5" s="19">
        <f t="shared" si="1"/>
        <v>0.28046055240565471</v>
      </c>
      <c r="G5" s="25"/>
      <c r="H5" s="12" t="s">
        <v>1</v>
      </c>
      <c r="I5" s="19">
        <v>-6.6134406594626771E-3</v>
      </c>
      <c r="J5" s="19">
        <v>4.6058986093599597E-2</v>
      </c>
    </row>
    <row r="6" spans="1:10" s="18" customFormat="1" ht="19.149999999999999" customHeight="1">
      <c r="A6" s="12" t="s">
        <v>8</v>
      </c>
      <c r="B6" s="116">
        <v>5599.41</v>
      </c>
      <c r="C6" s="27">
        <v>6520.01</v>
      </c>
      <c r="D6" s="29">
        <v>7173.23</v>
      </c>
      <c r="E6" s="19">
        <f t="shared" si="0"/>
        <v>0.1001869629034311</v>
      </c>
      <c r="F6" s="19">
        <f t="shared" si="1"/>
        <v>0.28106889833035975</v>
      </c>
      <c r="G6" s="25"/>
      <c r="H6" s="12" t="s">
        <v>3</v>
      </c>
      <c r="I6" s="19">
        <v>-2.2441097001085875E-2</v>
      </c>
      <c r="J6" s="19">
        <v>4.9101138784667153E-2</v>
      </c>
    </row>
    <row r="7" spans="1:10" s="18" customFormat="1" ht="19.149999999999999" customHeight="1">
      <c r="A7" s="12" t="s">
        <v>9</v>
      </c>
      <c r="B7" s="116">
        <v>30409.56</v>
      </c>
      <c r="C7" s="27">
        <v>33843.919999999998</v>
      </c>
      <c r="D7" s="27">
        <v>36398.080000000002</v>
      </c>
      <c r="E7" s="19">
        <f t="shared" si="0"/>
        <v>7.5468799122560437E-2</v>
      </c>
      <c r="F7" s="19">
        <f t="shared" si="1"/>
        <v>0.19692886052938618</v>
      </c>
      <c r="G7" s="25"/>
      <c r="H7" s="12" t="s">
        <v>10</v>
      </c>
      <c r="I7" s="19">
        <v>1.4298646084687672E-2</v>
      </c>
      <c r="J7" s="19">
        <v>5.9962805136991371E-2</v>
      </c>
    </row>
    <row r="8" spans="1:10" s="18" customFormat="1" ht="19.149999999999999" customHeight="1">
      <c r="A8" s="12" t="s">
        <v>30</v>
      </c>
      <c r="B8" s="116">
        <v>6555.82</v>
      </c>
      <c r="C8" s="27">
        <v>7086.42</v>
      </c>
      <c r="D8" s="27">
        <v>7403.01</v>
      </c>
      <c r="E8" s="19">
        <f t="shared" si="0"/>
        <v>4.4675590777853991E-2</v>
      </c>
      <c r="F8" s="19">
        <f t="shared" si="1"/>
        <v>0.12922715998913947</v>
      </c>
      <c r="G8" s="25"/>
      <c r="H8" s="12" t="s">
        <v>5</v>
      </c>
      <c r="I8" s="19">
        <v>-5.1339565903149587E-2</v>
      </c>
      <c r="J8" s="19">
        <v>7.4925173770005182E-2</v>
      </c>
    </row>
    <row r="9" spans="1:10" s="18" customFormat="1" ht="19.149999999999999" customHeight="1">
      <c r="A9" s="12" t="s">
        <v>7</v>
      </c>
      <c r="B9" s="116">
        <v>13718.78</v>
      </c>
      <c r="C9" s="27">
        <v>15260.69</v>
      </c>
      <c r="D9" s="29">
        <v>15884.86</v>
      </c>
      <c r="E9" s="19">
        <f t="shared" si="0"/>
        <v>4.0900509741040647E-2</v>
      </c>
      <c r="F9" s="19">
        <f t="shared" si="1"/>
        <v>0.15789159094321792</v>
      </c>
      <c r="G9" s="25"/>
      <c r="H9" s="12" t="s">
        <v>30</v>
      </c>
      <c r="I9" s="15">
        <v>4.4675590777853991E-2</v>
      </c>
      <c r="J9" s="15">
        <v>0.12922715998913947</v>
      </c>
    </row>
    <row r="10" spans="1:10" s="18" customFormat="1" ht="19.149999999999999" customHeight="1">
      <c r="A10" s="12" t="s">
        <v>13</v>
      </c>
      <c r="B10" s="116">
        <v>57.17</v>
      </c>
      <c r="C10" s="27">
        <v>66.959999999999994</v>
      </c>
      <c r="D10" s="27">
        <v>68.66</v>
      </c>
      <c r="E10" s="19">
        <f t="shared" si="0"/>
        <v>2.5388291517323802E-2</v>
      </c>
      <c r="F10" s="19">
        <f t="shared" si="1"/>
        <v>0.20097953472100749</v>
      </c>
      <c r="G10" s="25"/>
      <c r="H10" s="13" t="s">
        <v>6</v>
      </c>
      <c r="I10" s="19">
        <v>-1.8772535049712324E-2</v>
      </c>
      <c r="J10" s="19">
        <v>0.14261232472101537</v>
      </c>
    </row>
    <row r="11" spans="1:10" s="18" customFormat="1" ht="19.149999999999999" customHeight="1">
      <c r="A11" s="12" t="s">
        <v>10</v>
      </c>
      <c r="B11" s="116">
        <v>3414.45</v>
      </c>
      <c r="C11" s="27">
        <v>3568.17</v>
      </c>
      <c r="D11" s="27">
        <v>3619.19</v>
      </c>
      <c r="E11" s="19">
        <f t="shared" si="0"/>
        <v>1.4298646084687672E-2</v>
      </c>
      <c r="F11" s="19">
        <f t="shared" si="1"/>
        <v>5.9962805136991371E-2</v>
      </c>
      <c r="G11" s="25"/>
      <c r="H11" s="13" t="s">
        <v>7</v>
      </c>
      <c r="I11" s="15">
        <v>4.0900509741040647E-2</v>
      </c>
      <c r="J11" s="15">
        <v>0.15789159094321792</v>
      </c>
    </row>
    <row r="12" spans="1:10" s="16" customFormat="1" ht="19.149999999999999" customHeight="1">
      <c r="A12" s="13" t="s">
        <v>1</v>
      </c>
      <c r="B12" s="150">
        <v>499.74829999999997</v>
      </c>
      <c r="C12" s="29">
        <v>526.24649999999997</v>
      </c>
      <c r="D12" s="29">
        <v>522.76620000000003</v>
      </c>
      <c r="E12" s="15">
        <f t="shared" si="0"/>
        <v>-6.6134406594626771E-3</v>
      </c>
      <c r="F12" s="15">
        <f t="shared" si="1"/>
        <v>4.6058986093599597E-2</v>
      </c>
      <c r="G12" s="152"/>
      <c r="H12" s="12" t="s">
        <v>9</v>
      </c>
      <c r="I12" s="19">
        <v>7.5468799122560437E-2</v>
      </c>
      <c r="J12" s="19">
        <v>0.19692886052938618</v>
      </c>
    </row>
    <row r="13" spans="1:10" s="18" customFormat="1" ht="19.149999999999999" customHeight="1">
      <c r="A13" s="12" t="s">
        <v>31</v>
      </c>
      <c r="B13" s="116">
        <v>47746.22</v>
      </c>
      <c r="C13" s="27">
        <v>59126.36</v>
      </c>
      <c r="D13" s="27">
        <v>58253.82</v>
      </c>
      <c r="E13" s="19">
        <f t="shared" si="0"/>
        <v>-1.475720812172443E-2</v>
      </c>
      <c r="F13" s="19">
        <f t="shared" si="1"/>
        <v>0.22007187165811248</v>
      </c>
      <c r="G13" s="25"/>
      <c r="H13" s="12" t="s">
        <v>13</v>
      </c>
      <c r="I13" s="19">
        <v>2.5388291517323802E-2</v>
      </c>
      <c r="J13" s="19">
        <v>0.20097953472100749</v>
      </c>
    </row>
    <row r="14" spans="1:10" s="18" customFormat="1" ht="19.149999999999999" customHeight="1">
      <c r="A14" s="12" t="s">
        <v>6</v>
      </c>
      <c r="B14" s="116">
        <v>1983.98</v>
      </c>
      <c r="C14" s="27">
        <v>2310.29</v>
      </c>
      <c r="D14" s="27">
        <v>2266.92</v>
      </c>
      <c r="E14" s="15">
        <f t="shared" si="0"/>
        <v>-1.8772535049712324E-2</v>
      </c>
      <c r="F14" s="15">
        <f t="shared" si="1"/>
        <v>0.14261232472101537</v>
      </c>
      <c r="G14" s="25"/>
      <c r="H14" s="12" t="s">
        <v>31</v>
      </c>
      <c r="I14" s="19">
        <v>-1.475720812172443E-2</v>
      </c>
      <c r="J14" s="19">
        <v>0.22007187165811248</v>
      </c>
    </row>
    <row r="15" spans="1:10" s="16" customFormat="1" ht="19.149999999999999" customHeight="1">
      <c r="A15" s="12" t="s">
        <v>3</v>
      </c>
      <c r="B15" s="116">
        <v>27444.17</v>
      </c>
      <c r="C15" s="27">
        <v>29452.66</v>
      </c>
      <c r="D15" s="27">
        <v>28791.71</v>
      </c>
      <c r="E15" s="15">
        <f t="shared" si="0"/>
        <v>-2.2441097001085875E-2</v>
      </c>
      <c r="F15" s="15">
        <f t="shared" si="1"/>
        <v>4.9101138784667153E-2</v>
      </c>
      <c r="G15" s="25"/>
      <c r="H15" s="12" t="s">
        <v>12</v>
      </c>
      <c r="I15" s="19">
        <v>0.14666086512552479</v>
      </c>
      <c r="J15" s="19">
        <v>0.23601033823633233</v>
      </c>
    </row>
    <row r="16" spans="1:10" s="16" customFormat="1" ht="19.149999999999999" customHeight="1">
      <c r="A16" s="13" t="s">
        <v>5</v>
      </c>
      <c r="B16" s="150">
        <v>1617.08</v>
      </c>
      <c r="C16" s="29">
        <v>1832.31</v>
      </c>
      <c r="D16" s="29">
        <v>1738.24</v>
      </c>
      <c r="E16" s="15">
        <f t="shared" si="0"/>
        <v>-5.1339565903149587E-2</v>
      </c>
      <c r="F16" s="15">
        <f t="shared" si="1"/>
        <v>7.4925173770005182E-2</v>
      </c>
      <c r="G16" s="152"/>
      <c r="H16" s="12" t="s">
        <v>14</v>
      </c>
      <c r="I16" s="19">
        <v>0.32086405620062708</v>
      </c>
      <c r="J16" s="19">
        <v>0.25524525140042309</v>
      </c>
    </row>
    <row r="17" spans="1:10" s="18" customFormat="1" ht="19.149999999999999" customHeight="1">
      <c r="A17" s="12" t="s">
        <v>15</v>
      </c>
      <c r="B17" s="116">
        <v>119017.2</v>
      </c>
      <c r="C17" s="27">
        <v>110979.1</v>
      </c>
      <c r="D17" s="27">
        <v>104822.44</v>
      </c>
      <c r="E17" s="19">
        <f t="shared" si="0"/>
        <v>-5.5475850858404896E-2</v>
      </c>
      <c r="F17" s="19">
        <f t="shared" si="1"/>
        <v>-0.11926645896559485</v>
      </c>
      <c r="G17" s="25"/>
      <c r="H17" s="13" t="s">
        <v>2</v>
      </c>
      <c r="I17" s="15">
        <v>0.10938726047813829</v>
      </c>
      <c r="J17" s="15">
        <v>0.28046055240565471</v>
      </c>
    </row>
    <row r="18" spans="1:10" s="14" customFormat="1" ht="19.149999999999999" customHeight="1" thickBot="1">
      <c r="A18" s="140" t="s">
        <v>57</v>
      </c>
      <c r="B18" s="117">
        <v>27147.11</v>
      </c>
      <c r="C18" s="67">
        <v>24575.64</v>
      </c>
      <c r="D18" s="67">
        <v>23112.01</v>
      </c>
      <c r="E18" s="20">
        <f t="shared" si="0"/>
        <v>-5.9556129565700111E-2</v>
      </c>
      <c r="F18" s="20">
        <f t="shared" si="1"/>
        <v>-0.14863828967429693</v>
      </c>
      <c r="G18" s="25"/>
      <c r="H18" s="140" t="s">
        <v>8</v>
      </c>
      <c r="I18" s="181">
        <v>0.1001869629034311</v>
      </c>
      <c r="J18" s="181">
        <v>0.28106889833035975</v>
      </c>
    </row>
    <row r="19" spans="1:10" s="23" customFormat="1" ht="13.15" customHeight="1">
      <c r="A19" s="141" t="s">
        <v>81</v>
      </c>
      <c r="E19" s="142"/>
      <c r="F19" s="142"/>
      <c r="G19" s="25"/>
      <c r="H19" s="180" t="s">
        <v>102</v>
      </c>
    </row>
    <row r="20" spans="1:10" s="23" customFormat="1">
      <c r="A20" s="143" t="s">
        <v>23</v>
      </c>
      <c r="E20" s="115"/>
      <c r="H20" s="141"/>
    </row>
    <row r="21" spans="1:10" s="23" customFormat="1">
      <c r="A21" s="141" t="s">
        <v>49</v>
      </c>
      <c r="C21" s="25"/>
      <c r="D21" s="25"/>
    </row>
    <row r="22" spans="1:10" s="14" customFormat="1">
      <c r="A22" s="144"/>
      <c r="C22" s="25"/>
      <c r="D22" s="25"/>
      <c r="E22" s="139"/>
      <c r="F22" s="151"/>
      <c r="G22" s="151"/>
    </row>
    <row r="23" spans="1:10">
      <c r="D23" s="25"/>
    </row>
    <row r="24" spans="1:10">
      <c r="D24" s="25"/>
    </row>
  </sheetData>
  <sortState ref="H3:J18">
    <sortCondition ref="J3:J18"/>
    <sortCondition ref="I3:I18"/>
  </sortState>
  <mergeCells count="1">
    <mergeCell ref="A1:XFD1"/>
  </mergeCells>
  <phoneticPr fontId="0" type="noConversion"/>
  <conditionalFormatting sqref="E3:F18 I3:J18">
    <cfRule type="cellIs" dxfId="8" priority="6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1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/>
  <cols>
    <col min="1" max="1" width="62.42578125" style="30" customWidth="1"/>
    <col min="2" max="3" width="10.7109375" style="50" customWidth="1"/>
    <col min="4" max="5" width="10.7109375" style="30" customWidth="1"/>
    <col min="6" max="6" width="10.7109375" style="30" customWidth="1" collapsed="1"/>
    <col min="7" max="8" width="10.7109375" style="30" customWidth="1"/>
    <col min="9" max="9" width="10.7109375" style="178" customWidth="1"/>
    <col min="10" max="241" width="8.85546875" style="30"/>
    <col min="242" max="242" width="62.140625" style="30" customWidth="1"/>
    <col min="243" max="245" width="11" style="30" customWidth="1"/>
    <col min="246" max="247" width="11.42578125" style="30" customWidth="1"/>
    <col min="248" max="248" width="11.28515625" style="30" customWidth="1"/>
    <col min="249" max="249" width="12" style="30" customWidth="1"/>
    <col min="250" max="251" width="10.28515625" style="30" customWidth="1"/>
    <col min="252" max="252" width="12.7109375" style="30" customWidth="1"/>
    <col min="253" max="497" width="8.85546875" style="30"/>
    <col min="498" max="498" width="62.140625" style="30" customWidth="1"/>
    <col min="499" max="501" width="11" style="30" customWidth="1"/>
    <col min="502" max="503" width="11.42578125" style="30" customWidth="1"/>
    <col min="504" max="504" width="11.28515625" style="30" customWidth="1"/>
    <col min="505" max="505" width="12" style="30" customWidth="1"/>
    <col min="506" max="507" width="10.28515625" style="30" customWidth="1"/>
    <col min="508" max="508" width="12.7109375" style="30" customWidth="1"/>
    <col min="509" max="753" width="8.85546875" style="30"/>
    <col min="754" max="754" width="62.140625" style="30" customWidth="1"/>
    <col min="755" max="757" width="11" style="30" customWidth="1"/>
    <col min="758" max="759" width="11.42578125" style="30" customWidth="1"/>
    <col min="760" max="760" width="11.28515625" style="30" customWidth="1"/>
    <col min="761" max="761" width="12" style="30" customWidth="1"/>
    <col min="762" max="763" width="10.28515625" style="30" customWidth="1"/>
    <col min="764" max="764" width="12.7109375" style="30" customWidth="1"/>
    <col min="765" max="1009" width="8.85546875" style="30"/>
    <col min="1010" max="1010" width="62.140625" style="30" customWidth="1"/>
    <col min="1011" max="1013" width="11" style="30" customWidth="1"/>
    <col min="1014" max="1015" width="11.42578125" style="30" customWidth="1"/>
    <col min="1016" max="1016" width="11.28515625" style="30" customWidth="1"/>
    <col min="1017" max="1017" width="12" style="30" customWidth="1"/>
    <col min="1018" max="1019" width="10.28515625" style="30" customWidth="1"/>
    <col min="1020" max="1020" width="12.7109375" style="30" customWidth="1"/>
    <col min="1021" max="1265" width="8.85546875" style="30"/>
    <col min="1266" max="1266" width="62.140625" style="30" customWidth="1"/>
    <col min="1267" max="1269" width="11" style="30" customWidth="1"/>
    <col min="1270" max="1271" width="11.42578125" style="30" customWidth="1"/>
    <col min="1272" max="1272" width="11.28515625" style="30" customWidth="1"/>
    <col min="1273" max="1273" width="12" style="30" customWidth="1"/>
    <col min="1274" max="1275" width="10.28515625" style="30" customWidth="1"/>
    <col min="1276" max="1276" width="12.7109375" style="30" customWidth="1"/>
    <col min="1277" max="1521" width="8.85546875" style="30"/>
    <col min="1522" max="1522" width="62.140625" style="30" customWidth="1"/>
    <col min="1523" max="1525" width="11" style="30" customWidth="1"/>
    <col min="1526" max="1527" width="11.42578125" style="30" customWidth="1"/>
    <col min="1528" max="1528" width="11.28515625" style="30" customWidth="1"/>
    <col min="1529" max="1529" width="12" style="30" customWidth="1"/>
    <col min="1530" max="1531" width="10.28515625" style="30" customWidth="1"/>
    <col min="1532" max="1532" width="12.7109375" style="30" customWidth="1"/>
    <col min="1533" max="1777" width="8.85546875" style="30"/>
    <col min="1778" max="1778" width="62.140625" style="30" customWidth="1"/>
    <col min="1779" max="1781" width="11" style="30" customWidth="1"/>
    <col min="1782" max="1783" width="11.42578125" style="30" customWidth="1"/>
    <col min="1784" max="1784" width="11.28515625" style="30" customWidth="1"/>
    <col min="1785" max="1785" width="12" style="30" customWidth="1"/>
    <col min="1786" max="1787" width="10.28515625" style="30" customWidth="1"/>
    <col min="1788" max="1788" width="12.7109375" style="30" customWidth="1"/>
    <col min="1789" max="2033" width="8.85546875" style="30"/>
    <col min="2034" max="2034" width="62.140625" style="30" customWidth="1"/>
    <col min="2035" max="2037" width="11" style="30" customWidth="1"/>
    <col min="2038" max="2039" width="11.42578125" style="30" customWidth="1"/>
    <col min="2040" max="2040" width="11.28515625" style="30" customWidth="1"/>
    <col min="2041" max="2041" width="12" style="30" customWidth="1"/>
    <col min="2042" max="2043" width="10.28515625" style="30" customWidth="1"/>
    <col min="2044" max="2044" width="12.7109375" style="30" customWidth="1"/>
    <col min="2045" max="2289" width="8.85546875" style="30"/>
    <col min="2290" max="2290" width="62.140625" style="30" customWidth="1"/>
    <col min="2291" max="2293" width="11" style="30" customWidth="1"/>
    <col min="2294" max="2295" width="11.42578125" style="30" customWidth="1"/>
    <col min="2296" max="2296" width="11.28515625" style="30" customWidth="1"/>
    <col min="2297" max="2297" width="12" style="30" customWidth="1"/>
    <col min="2298" max="2299" width="10.28515625" style="30" customWidth="1"/>
    <col min="2300" max="2300" width="12.7109375" style="30" customWidth="1"/>
    <col min="2301" max="2545" width="8.85546875" style="30"/>
    <col min="2546" max="2546" width="62.140625" style="30" customWidth="1"/>
    <col min="2547" max="2549" width="11" style="30" customWidth="1"/>
    <col min="2550" max="2551" width="11.42578125" style="30" customWidth="1"/>
    <col min="2552" max="2552" width="11.28515625" style="30" customWidth="1"/>
    <col min="2553" max="2553" width="12" style="30" customWidth="1"/>
    <col min="2554" max="2555" width="10.28515625" style="30" customWidth="1"/>
    <col min="2556" max="2556" width="12.7109375" style="30" customWidth="1"/>
    <col min="2557" max="2801" width="8.85546875" style="30"/>
    <col min="2802" max="2802" width="62.140625" style="30" customWidth="1"/>
    <col min="2803" max="2805" width="11" style="30" customWidth="1"/>
    <col min="2806" max="2807" width="11.42578125" style="30" customWidth="1"/>
    <col min="2808" max="2808" width="11.28515625" style="30" customWidth="1"/>
    <col min="2809" max="2809" width="12" style="30" customWidth="1"/>
    <col min="2810" max="2811" width="10.28515625" style="30" customWidth="1"/>
    <col min="2812" max="2812" width="12.7109375" style="30" customWidth="1"/>
    <col min="2813" max="3057" width="8.85546875" style="30"/>
    <col min="3058" max="3058" width="62.140625" style="30" customWidth="1"/>
    <col min="3059" max="3061" width="11" style="30" customWidth="1"/>
    <col min="3062" max="3063" width="11.42578125" style="30" customWidth="1"/>
    <col min="3064" max="3064" width="11.28515625" style="30" customWidth="1"/>
    <col min="3065" max="3065" width="12" style="30" customWidth="1"/>
    <col min="3066" max="3067" width="10.28515625" style="30" customWidth="1"/>
    <col min="3068" max="3068" width="12.7109375" style="30" customWidth="1"/>
    <col min="3069" max="3313" width="8.85546875" style="30"/>
    <col min="3314" max="3314" width="62.140625" style="30" customWidth="1"/>
    <col min="3315" max="3317" width="11" style="30" customWidth="1"/>
    <col min="3318" max="3319" width="11.42578125" style="30" customWidth="1"/>
    <col min="3320" max="3320" width="11.28515625" style="30" customWidth="1"/>
    <col min="3321" max="3321" width="12" style="30" customWidth="1"/>
    <col min="3322" max="3323" width="10.28515625" style="30" customWidth="1"/>
    <col min="3324" max="3324" width="12.7109375" style="30" customWidth="1"/>
    <col min="3325" max="3569" width="8.85546875" style="30"/>
    <col min="3570" max="3570" width="62.140625" style="30" customWidth="1"/>
    <col min="3571" max="3573" width="11" style="30" customWidth="1"/>
    <col min="3574" max="3575" width="11.42578125" style="30" customWidth="1"/>
    <col min="3576" max="3576" width="11.28515625" style="30" customWidth="1"/>
    <col min="3577" max="3577" width="12" style="30" customWidth="1"/>
    <col min="3578" max="3579" width="10.28515625" style="30" customWidth="1"/>
    <col min="3580" max="3580" width="12.7109375" style="30" customWidth="1"/>
    <col min="3581" max="3825" width="8.85546875" style="30"/>
    <col min="3826" max="3826" width="62.140625" style="30" customWidth="1"/>
    <col min="3827" max="3829" width="11" style="30" customWidth="1"/>
    <col min="3830" max="3831" width="11.42578125" style="30" customWidth="1"/>
    <col min="3832" max="3832" width="11.28515625" style="30" customWidth="1"/>
    <col min="3833" max="3833" width="12" style="30" customWidth="1"/>
    <col min="3834" max="3835" width="10.28515625" style="30" customWidth="1"/>
    <col min="3836" max="3836" width="12.7109375" style="30" customWidth="1"/>
    <col min="3837" max="4081" width="8.85546875" style="30"/>
    <col min="4082" max="4082" width="62.140625" style="30" customWidth="1"/>
    <col min="4083" max="4085" width="11" style="30" customWidth="1"/>
    <col min="4086" max="4087" width="11.42578125" style="30" customWidth="1"/>
    <col min="4088" max="4088" width="11.28515625" style="30" customWidth="1"/>
    <col min="4089" max="4089" width="12" style="30" customWidth="1"/>
    <col min="4090" max="4091" width="10.28515625" style="30" customWidth="1"/>
    <col min="4092" max="4092" width="12.7109375" style="30" customWidth="1"/>
    <col min="4093" max="4337" width="8.85546875" style="30"/>
    <col min="4338" max="4338" width="62.140625" style="30" customWidth="1"/>
    <col min="4339" max="4341" width="11" style="30" customWidth="1"/>
    <col min="4342" max="4343" width="11.42578125" style="30" customWidth="1"/>
    <col min="4344" max="4344" width="11.28515625" style="30" customWidth="1"/>
    <col min="4345" max="4345" width="12" style="30" customWidth="1"/>
    <col min="4346" max="4347" width="10.28515625" style="30" customWidth="1"/>
    <col min="4348" max="4348" width="12.7109375" style="30" customWidth="1"/>
    <col min="4349" max="4593" width="8.85546875" style="30"/>
    <col min="4594" max="4594" width="62.140625" style="30" customWidth="1"/>
    <col min="4595" max="4597" width="11" style="30" customWidth="1"/>
    <col min="4598" max="4599" width="11.42578125" style="30" customWidth="1"/>
    <col min="4600" max="4600" width="11.28515625" style="30" customWidth="1"/>
    <col min="4601" max="4601" width="12" style="30" customWidth="1"/>
    <col min="4602" max="4603" width="10.28515625" style="30" customWidth="1"/>
    <col min="4604" max="4604" width="12.7109375" style="30" customWidth="1"/>
    <col min="4605" max="4849" width="8.85546875" style="30"/>
    <col min="4850" max="4850" width="62.140625" style="30" customWidth="1"/>
    <col min="4851" max="4853" width="11" style="30" customWidth="1"/>
    <col min="4854" max="4855" width="11.42578125" style="30" customWidth="1"/>
    <col min="4856" max="4856" width="11.28515625" style="30" customWidth="1"/>
    <col min="4857" max="4857" width="12" style="30" customWidth="1"/>
    <col min="4858" max="4859" width="10.28515625" style="30" customWidth="1"/>
    <col min="4860" max="4860" width="12.7109375" style="30" customWidth="1"/>
    <col min="4861" max="5105" width="8.85546875" style="30"/>
    <col min="5106" max="5106" width="62.140625" style="30" customWidth="1"/>
    <col min="5107" max="5109" width="11" style="30" customWidth="1"/>
    <col min="5110" max="5111" width="11.42578125" style="30" customWidth="1"/>
    <col min="5112" max="5112" width="11.28515625" style="30" customWidth="1"/>
    <col min="5113" max="5113" width="12" style="30" customWidth="1"/>
    <col min="5114" max="5115" width="10.28515625" style="30" customWidth="1"/>
    <col min="5116" max="5116" width="12.7109375" style="30" customWidth="1"/>
    <col min="5117" max="5361" width="8.85546875" style="30"/>
    <col min="5362" max="5362" width="62.140625" style="30" customWidth="1"/>
    <col min="5363" max="5365" width="11" style="30" customWidth="1"/>
    <col min="5366" max="5367" width="11.42578125" style="30" customWidth="1"/>
    <col min="5368" max="5368" width="11.28515625" style="30" customWidth="1"/>
    <col min="5369" max="5369" width="12" style="30" customWidth="1"/>
    <col min="5370" max="5371" width="10.28515625" style="30" customWidth="1"/>
    <col min="5372" max="5372" width="12.7109375" style="30" customWidth="1"/>
    <col min="5373" max="5617" width="8.85546875" style="30"/>
    <col min="5618" max="5618" width="62.140625" style="30" customWidth="1"/>
    <col min="5619" max="5621" width="11" style="30" customWidth="1"/>
    <col min="5622" max="5623" width="11.42578125" style="30" customWidth="1"/>
    <col min="5624" max="5624" width="11.28515625" style="30" customWidth="1"/>
    <col min="5625" max="5625" width="12" style="30" customWidth="1"/>
    <col min="5626" max="5627" width="10.28515625" style="30" customWidth="1"/>
    <col min="5628" max="5628" width="12.7109375" style="30" customWidth="1"/>
    <col min="5629" max="5873" width="8.85546875" style="30"/>
    <col min="5874" max="5874" width="62.140625" style="30" customWidth="1"/>
    <col min="5875" max="5877" width="11" style="30" customWidth="1"/>
    <col min="5878" max="5879" width="11.42578125" style="30" customWidth="1"/>
    <col min="5880" max="5880" width="11.28515625" style="30" customWidth="1"/>
    <col min="5881" max="5881" width="12" style="30" customWidth="1"/>
    <col min="5882" max="5883" width="10.28515625" style="30" customWidth="1"/>
    <col min="5884" max="5884" width="12.7109375" style="30" customWidth="1"/>
    <col min="5885" max="6129" width="8.85546875" style="30"/>
    <col min="6130" max="6130" width="62.140625" style="30" customWidth="1"/>
    <col min="6131" max="6133" width="11" style="30" customWidth="1"/>
    <col min="6134" max="6135" width="11.42578125" style="30" customWidth="1"/>
    <col min="6136" max="6136" width="11.28515625" style="30" customWidth="1"/>
    <col min="6137" max="6137" width="12" style="30" customWidth="1"/>
    <col min="6138" max="6139" width="10.28515625" style="30" customWidth="1"/>
    <col min="6140" max="6140" width="12.7109375" style="30" customWidth="1"/>
    <col min="6141" max="6385" width="8.85546875" style="30"/>
    <col min="6386" max="6386" width="62.140625" style="30" customWidth="1"/>
    <col min="6387" max="6389" width="11" style="30" customWidth="1"/>
    <col min="6390" max="6391" width="11.42578125" style="30" customWidth="1"/>
    <col min="6392" max="6392" width="11.28515625" style="30" customWidth="1"/>
    <col min="6393" max="6393" width="12" style="30" customWidth="1"/>
    <col min="6394" max="6395" width="10.28515625" style="30" customWidth="1"/>
    <col min="6396" max="6396" width="12.7109375" style="30" customWidth="1"/>
    <col min="6397" max="6641" width="8.85546875" style="30"/>
    <col min="6642" max="6642" width="62.140625" style="30" customWidth="1"/>
    <col min="6643" max="6645" width="11" style="30" customWidth="1"/>
    <col min="6646" max="6647" width="11.42578125" style="30" customWidth="1"/>
    <col min="6648" max="6648" width="11.28515625" style="30" customWidth="1"/>
    <col min="6649" max="6649" width="12" style="30" customWidth="1"/>
    <col min="6650" max="6651" width="10.28515625" style="30" customWidth="1"/>
    <col min="6652" max="6652" width="12.7109375" style="30" customWidth="1"/>
    <col min="6653" max="6897" width="8.85546875" style="30"/>
    <col min="6898" max="6898" width="62.140625" style="30" customWidth="1"/>
    <col min="6899" max="6901" width="11" style="30" customWidth="1"/>
    <col min="6902" max="6903" width="11.42578125" style="30" customWidth="1"/>
    <col min="6904" max="6904" width="11.28515625" style="30" customWidth="1"/>
    <col min="6905" max="6905" width="12" style="30" customWidth="1"/>
    <col min="6906" max="6907" width="10.28515625" style="30" customWidth="1"/>
    <col min="6908" max="6908" width="12.7109375" style="30" customWidth="1"/>
    <col min="6909" max="7153" width="8.85546875" style="30"/>
    <col min="7154" max="7154" width="62.140625" style="30" customWidth="1"/>
    <col min="7155" max="7157" width="11" style="30" customWidth="1"/>
    <col min="7158" max="7159" width="11.42578125" style="30" customWidth="1"/>
    <col min="7160" max="7160" width="11.28515625" style="30" customWidth="1"/>
    <col min="7161" max="7161" width="12" style="30" customWidth="1"/>
    <col min="7162" max="7163" width="10.28515625" style="30" customWidth="1"/>
    <col min="7164" max="7164" width="12.7109375" style="30" customWidth="1"/>
    <col min="7165" max="7409" width="8.85546875" style="30"/>
    <col min="7410" max="7410" width="62.140625" style="30" customWidth="1"/>
    <col min="7411" max="7413" width="11" style="30" customWidth="1"/>
    <col min="7414" max="7415" width="11.42578125" style="30" customWidth="1"/>
    <col min="7416" max="7416" width="11.28515625" style="30" customWidth="1"/>
    <col min="7417" max="7417" width="12" style="30" customWidth="1"/>
    <col min="7418" max="7419" width="10.28515625" style="30" customWidth="1"/>
    <col min="7420" max="7420" width="12.7109375" style="30" customWidth="1"/>
    <col min="7421" max="7665" width="8.85546875" style="30"/>
    <col min="7666" max="7666" width="62.140625" style="30" customWidth="1"/>
    <col min="7667" max="7669" width="11" style="30" customWidth="1"/>
    <col min="7670" max="7671" width="11.42578125" style="30" customWidth="1"/>
    <col min="7672" max="7672" width="11.28515625" style="30" customWidth="1"/>
    <col min="7673" max="7673" width="12" style="30" customWidth="1"/>
    <col min="7674" max="7675" width="10.28515625" style="30" customWidth="1"/>
    <col min="7676" max="7676" width="12.7109375" style="30" customWidth="1"/>
    <col min="7677" max="7921" width="8.85546875" style="30"/>
    <col min="7922" max="7922" width="62.140625" style="30" customWidth="1"/>
    <col min="7923" max="7925" width="11" style="30" customWidth="1"/>
    <col min="7926" max="7927" width="11.42578125" style="30" customWidth="1"/>
    <col min="7928" max="7928" width="11.28515625" style="30" customWidth="1"/>
    <col min="7929" max="7929" width="12" style="30" customWidth="1"/>
    <col min="7930" max="7931" width="10.28515625" style="30" customWidth="1"/>
    <col min="7932" max="7932" width="12.7109375" style="30" customWidth="1"/>
    <col min="7933" max="8177" width="8.85546875" style="30"/>
    <col min="8178" max="8178" width="62.140625" style="30" customWidth="1"/>
    <col min="8179" max="8181" width="11" style="30" customWidth="1"/>
    <col min="8182" max="8183" width="11.42578125" style="30" customWidth="1"/>
    <col min="8184" max="8184" width="11.28515625" style="30" customWidth="1"/>
    <col min="8185" max="8185" width="12" style="30" customWidth="1"/>
    <col min="8186" max="8187" width="10.28515625" style="30" customWidth="1"/>
    <col min="8188" max="8188" width="12.7109375" style="30" customWidth="1"/>
    <col min="8189" max="8433" width="8.85546875" style="30"/>
    <col min="8434" max="8434" width="62.140625" style="30" customWidth="1"/>
    <col min="8435" max="8437" width="11" style="30" customWidth="1"/>
    <col min="8438" max="8439" width="11.42578125" style="30" customWidth="1"/>
    <col min="8440" max="8440" width="11.28515625" style="30" customWidth="1"/>
    <col min="8441" max="8441" width="12" style="30" customWidth="1"/>
    <col min="8442" max="8443" width="10.28515625" style="30" customWidth="1"/>
    <col min="8444" max="8444" width="12.7109375" style="30" customWidth="1"/>
    <col min="8445" max="8689" width="8.85546875" style="30"/>
    <col min="8690" max="8690" width="62.140625" style="30" customWidth="1"/>
    <col min="8691" max="8693" width="11" style="30" customWidth="1"/>
    <col min="8694" max="8695" width="11.42578125" style="30" customWidth="1"/>
    <col min="8696" max="8696" width="11.28515625" style="30" customWidth="1"/>
    <col min="8697" max="8697" width="12" style="30" customWidth="1"/>
    <col min="8698" max="8699" width="10.28515625" style="30" customWidth="1"/>
    <col min="8700" max="8700" width="12.7109375" style="30" customWidth="1"/>
    <col min="8701" max="8945" width="8.85546875" style="30"/>
    <col min="8946" max="8946" width="62.140625" style="30" customWidth="1"/>
    <col min="8947" max="8949" width="11" style="30" customWidth="1"/>
    <col min="8950" max="8951" width="11.42578125" style="30" customWidth="1"/>
    <col min="8952" max="8952" width="11.28515625" style="30" customWidth="1"/>
    <col min="8953" max="8953" width="12" style="30" customWidth="1"/>
    <col min="8954" max="8955" width="10.28515625" style="30" customWidth="1"/>
    <col min="8956" max="8956" width="12.7109375" style="30" customWidth="1"/>
    <col min="8957" max="9201" width="8.85546875" style="30"/>
    <col min="9202" max="9202" width="62.140625" style="30" customWidth="1"/>
    <col min="9203" max="9205" width="11" style="30" customWidth="1"/>
    <col min="9206" max="9207" width="11.42578125" style="30" customWidth="1"/>
    <col min="9208" max="9208" width="11.28515625" style="30" customWidth="1"/>
    <col min="9209" max="9209" width="12" style="30" customWidth="1"/>
    <col min="9210" max="9211" width="10.28515625" style="30" customWidth="1"/>
    <col min="9212" max="9212" width="12.7109375" style="30" customWidth="1"/>
    <col min="9213" max="9457" width="8.85546875" style="30"/>
    <col min="9458" max="9458" width="62.140625" style="30" customWidth="1"/>
    <col min="9459" max="9461" width="11" style="30" customWidth="1"/>
    <col min="9462" max="9463" width="11.42578125" style="30" customWidth="1"/>
    <col min="9464" max="9464" width="11.28515625" style="30" customWidth="1"/>
    <col min="9465" max="9465" width="12" style="30" customWidth="1"/>
    <col min="9466" max="9467" width="10.28515625" style="30" customWidth="1"/>
    <col min="9468" max="9468" width="12.7109375" style="30" customWidth="1"/>
    <col min="9469" max="9713" width="8.85546875" style="30"/>
    <col min="9714" max="9714" width="62.140625" style="30" customWidth="1"/>
    <col min="9715" max="9717" width="11" style="30" customWidth="1"/>
    <col min="9718" max="9719" width="11.42578125" style="30" customWidth="1"/>
    <col min="9720" max="9720" width="11.28515625" style="30" customWidth="1"/>
    <col min="9721" max="9721" width="12" style="30" customWidth="1"/>
    <col min="9722" max="9723" width="10.28515625" style="30" customWidth="1"/>
    <col min="9724" max="9724" width="12.7109375" style="30" customWidth="1"/>
    <col min="9725" max="9969" width="8.85546875" style="30"/>
    <col min="9970" max="9970" width="62.140625" style="30" customWidth="1"/>
    <col min="9971" max="9973" width="11" style="30" customWidth="1"/>
    <col min="9974" max="9975" width="11.42578125" style="30" customWidth="1"/>
    <col min="9976" max="9976" width="11.28515625" style="30" customWidth="1"/>
    <col min="9977" max="9977" width="12" style="30" customWidth="1"/>
    <col min="9978" max="9979" width="10.28515625" style="30" customWidth="1"/>
    <col min="9980" max="9980" width="12.7109375" style="30" customWidth="1"/>
    <col min="9981" max="10225" width="8.85546875" style="30"/>
    <col min="10226" max="10226" width="62.140625" style="30" customWidth="1"/>
    <col min="10227" max="10229" width="11" style="30" customWidth="1"/>
    <col min="10230" max="10231" width="11.42578125" style="30" customWidth="1"/>
    <col min="10232" max="10232" width="11.28515625" style="30" customWidth="1"/>
    <col min="10233" max="10233" width="12" style="30" customWidth="1"/>
    <col min="10234" max="10235" width="10.28515625" style="30" customWidth="1"/>
    <col min="10236" max="10236" width="12.7109375" style="30" customWidth="1"/>
    <col min="10237" max="10481" width="8.85546875" style="30"/>
    <col min="10482" max="10482" width="62.140625" style="30" customWidth="1"/>
    <col min="10483" max="10485" width="11" style="30" customWidth="1"/>
    <col min="10486" max="10487" width="11.42578125" style="30" customWidth="1"/>
    <col min="10488" max="10488" width="11.28515625" style="30" customWidth="1"/>
    <col min="10489" max="10489" width="12" style="30" customWidth="1"/>
    <col min="10490" max="10491" width="10.28515625" style="30" customWidth="1"/>
    <col min="10492" max="10492" width="12.7109375" style="30" customWidth="1"/>
    <col min="10493" max="10737" width="8.85546875" style="30"/>
    <col min="10738" max="10738" width="62.140625" style="30" customWidth="1"/>
    <col min="10739" max="10741" width="11" style="30" customWidth="1"/>
    <col min="10742" max="10743" width="11.42578125" style="30" customWidth="1"/>
    <col min="10744" max="10744" width="11.28515625" style="30" customWidth="1"/>
    <col min="10745" max="10745" width="12" style="30" customWidth="1"/>
    <col min="10746" max="10747" width="10.28515625" style="30" customWidth="1"/>
    <col min="10748" max="10748" width="12.7109375" style="30" customWidth="1"/>
    <col min="10749" max="10993" width="8.85546875" style="30"/>
    <col min="10994" max="10994" width="62.140625" style="30" customWidth="1"/>
    <col min="10995" max="10997" width="11" style="30" customWidth="1"/>
    <col min="10998" max="10999" width="11.42578125" style="30" customWidth="1"/>
    <col min="11000" max="11000" width="11.28515625" style="30" customWidth="1"/>
    <col min="11001" max="11001" width="12" style="30" customWidth="1"/>
    <col min="11002" max="11003" width="10.28515625" style="30" customWidth="1"/>
    <col min="11004" max="11004" width="12.7109375" style="30" customWidth="1"/>
    <col min="11005" max="11249" width="8.85546875" style="30"/>
    <col min="11250" max="11250" width="62.140625" style="30" customWidth="1"/>
    <col min="11251" max="11253" width="11" style="30" customWidth="1"/>
    <col min="11254" max="11255" width="11.42578125" style="30" customWidth="1"/>
    <col min="11256" max="11256" width="11.28515625" style="30" customWidth="1"/>
    <col min="11257" max="11257" width="12" style="30" customWidth="1"/>
    <col min="11258" max="11259" width="10.28515625" style="30" customWidth="1"/>
    <col min="11260" max="11260" width="12.7109375" style="30" customWidth="1"/>
    <col min="11261" max="11505" width="8.85546875" style="30"/>
    <col min="11506" max="11506" width="62.140625" style="30" customWidth="1"/>
    <col min="11507" max="11509" width="11" style="30" customWidth="1"/>
    <col min="11510" max="11511" width="11.42578125" style="30" customWidth="1"/>
    <col min="11512" max="11512" width="11.28515625" style="30" customWidth="1"/>
    <col min="11513" max="11513" width="12" style="30" customWidth="1"/>
    <col min="11514" max="11515" width="10.28515625" style="30" customWidth="1"/>
    <col min="11516" max="11516" width="12.7109375" style="30" customWidth="1"/>
    <col min="11517" max="11761" width="8.85546875" style="30"/>
    <col min="11762" max="11762" width="62.140625" style="30" customWidth="1"/>
    <col min="11763" max="11765" width="11" style="30" customWidth="1"/>
    <col min="11766" max="11767" width="11.42578125" style="30" customWidth="1"/>
    <col min="11768" max="11768" width="11.28515625" style="30" customWidth="1"/>
    <col min="11769" max="11769" width="12" style="30" customWidth="1"/>
    <col min="11770" max="11771" width="10.28515625" style="30" customWidth="1"/>
    <col min="11772" max="11772" width="12.7109375" style="30" customWidth="1"/>
    <col min="11773" max="12017" width="8.85546875" style="30"/>
    <col min="12018" max="12018" width="62.140625" style="30" customWidth="1"/>
    <col min="12019" max="12021" width="11" style="30" customWidth="1"/>
    <col min="12022" max="12023" width="11.42578125" style="30" customWidth="1"/>
    <col min="12024" max="12024" width="11.28515625" style="30" customWidth="1"/>
    <col min="12025" max="12025" width="12" style="30" customWidth="1"/>
    <col min="12026" max="12027" width="10.28515625" style="30" customWidth="1"/>
    <col min="12028" max="12028" width="12.7109375" style="30" customWidth="1"/>
    <col min="12029" max="12273" width="8.85546875" style="30"/>
    <col min="12274" max="12274" width="62.140625" style="30" customWidth="1"/>
    <col min="12275" max="12277" width="11" style="30" customWidth="1"/>
    <col min="12278" max="12279" width="11.42578125" style="30" customWidth="1"/>
    <col min="12280" max="12280" width="11.28515625" style="30" customWidth="1"/>
    <col min="12281" max="12281" width="12" style="30" customWidth="1"/>
    <col min="12282" max="12283" width="10.28515625" style="30" customWidth="1"/>
    <col min="12284" max="12284" width="12.7109375" style="30" customWidth="1"/>
    <col min="12285" max="12529" width="8.85546875" style="30"/>
    <col min="12530" max="12530" width="62.140625" style="30" customWidth="1"/>
    <col min="12531" max="12533" width="11" style="30" customWidth="1"/>
    <col min="12534" max="12535" width="11.42578125" style="30" customWidth="1"/>
    <col min="12536" max="12536" width="11.28515625" style="30" customWidth="1"/>
    <col min="12537" max="12537" width="12" style="30" customWidth="1"/>
    <col min="12538" max="12539" width="10.28515625" style="30" customWidth="1"/>
    <col min="12540" max="12540" width="12.7109375" style="30" customWidth="1"/>
    <col min="12541" max="12785" width="8.85546875" style="30"/>
    <col min="12786" max="12786" width="62.140625" style="30" customWidth="1"/>
    <col min="12787" max="12789" width="11" style="30" customWidth="1"/>
    <col min="12790" max="12791" width="11.42578125" style="30" customWidth="1"/>
    <col min="12792" max="12792" width="11.28515625" style="30" customWidth="1"/>
    <col min="12793" max="12793" width="12" style="30" customWidth="1"/>
    <col min="12794" max="12795" width="10.28515625" style="30" customWidth="1"/>
    <col min="12796" max="12796" width="12.7109375" style="30" customWidth="1"/>
    <col min="12797" max="13041" width="8.85546875" style="30"/>
    <col min="13042" max="13042" width="62.140625" style="30" customWidth="1"/>
    <col min="13043" max="13045" width="11" style="30" customWidth="1"/>
    <col min="13046" max="13047" width="11.42578125" style="30" customWidth="1"/>
    <col min="13048" max="13048" width="11.28515625" style="30" customWidth="1"/>
    <col min="13049" max="13049" width="12" style="30" customWidth="1"/>
    <col min="13050" max="13051" width="10.28515625" style="30" customWidth="1"/>
    <col min="13052" max="13052" width="12.7109375" style="30" customWidth="1"/>
    <col min="13053" max="13297" width="8.85546875" style="30"/>
    <col min="13298" max="13298" width="62.140625" style="30" customWidth="1"/>
    <col min="13299" max="13301" width="11" style="30" customWidth="1"/>
    <col min="13302" max="13303" width="11.42578125" style="30" customWidth="1"/>
    <col min="13304" max="13304" width="11.28515625" style="30" customWidth="1"/>
    <col min="13305" max="13305" width="12" style="30" customWidth="1"/>
    <col min="13306" max="13307" width="10.28515625" style="30" customWidth="1"/>
    <col min="13308" max="13308" width="12.7109375" style="30" customWidth="1"/>
    <col min="13309" max="13553" width="8.85546875" style="30"/>
    <col min="13554" max="13554" width="62.140625" style="30" customWidth="1"/>
    <col min="13555" max="13557" width="11" style="30" customWidth="1"/>
    <col min="13558" max="13559" width="11.42578125" style="30" customWidth="1"/>
    <col min="13560" max="13560" width="11.28515625" style="30" customWidth="1"/>
    <col min="13561" max="13561" width="12" style="30" customWidth="1"/>
    <col min="13562" max="13563" width="10.28515625" style="30" customWidth="1"/>
    <col min="13564" max="13564" width="12.7109375" style="30" customWidth="1"/>
    <col min="13565" max="13809" width="8.85546875" style="30"/>
    <col min="13810" max="13810" width="62.140625" style="30" customWidth="1"/>
    <col min="13811" max="13813" width="11" style="30" customWidth="1"/>
    <col min="13814" max="13815" width="11.42578125" style="30" customWidth="1"/>
    <col min="13816" max="13816" width="11.28515625" style="30" customWidth="1"/>
    <col min="13817" max="13817" width="12" style="30" customWidth="1"/>
    <col min="13818" max="13819" width="10.28515625" style="30" customWidth="1"/>
    <col min="13820" max="13820" width="12.7109375" style="30" customWidth="1"/>
    <col min="13821" max="14065" width="8.85546875" style="30"/>
    <col min="14066" max="14066" width="62.140625" style="30" customWidth="1"/>
    <col min="14067" max="14069" width="11" style="30" customWidth="1"/>
    <col min="14070" max="14071" width="11.42578125" style="30" customWidth="1"/>
    <col min="14072" max="14072" width="11.28515625" style="30" customWidth="1"/>
    <col min="14073" max="14073" width="12" style="30" customWidth="1"/>
    <col min="14074" max="14075" width="10.28515625" style="30" customWidth="1"/>
    <col min="14076" max="14076" width="12.7109375" style="30" customWidth="1"/>
    <col min="14077" max="14321" width="8.85546875" style="30"/>
    <col min="14322" max="14322" width="62.140625" style="30" customWidth="1"/>
    <col min="14323" max="14325" width="11" style="30" customWidth="1"/>
    <col min="14326" max="14327" width="11.42578125" style="30" customWidth="1"/>
    <col min="14328" max="14328" width="11.28515625" style="30" customWidth="1"/>
    <col min="14329" max="14329" width="12" style="30" customWidth="1"/>
    <col min="14330" max="14331" width="10.28515625" style="30" customWidth="1"/>
    <col min="14332" max="14332" width="12.7109375" style="30" customWidth="1"/>
    <col min="14333" max="14577" width="8.85546875" style="30"/>
    <col min="14578" max="14578" width="62.140625" style="30" customWidth="1"/>
    <col min="14579" max="14581" width="11" style="30" customWidth="1"/>
    <col min="14582" max="14583" width="11.42578125" style="30" customWidth="1"/>
    <col min="14584" max="14584" width="11.28515625" style="30" customWidth="1"/>
    <col min="14585" max="14585" width="12" style="30" customWidth="1"/>
    <col min="14586" max="14587" width="10.28515625" style="30" customWidth="1"/>
    <col min="14588" max="14588" width="12.7109375" style="30" customWidth="1"/>
    <col min="14589" max="14833" width="8.85546875" style="30"/>
    <col min="14834" max="14834" width="62.140625" style="30" customWidth="1"/>
    <col min="14835" max="14837" width="11" style="30" customWidth="1"/>
    <col min="14838" max="14839" width="11.42578125" style="30" customWidth="1"/>
    <col min="14840" max="14840" width="11.28515625" style="30" customWidth="1"/>
    <col min="14841" max="14841" width="12" style="30" customWidth="1"/>
    <col min="14842" max="14843" width="10.28515625" style="30" customWidth="1"/>
    <col min="14844" max="14844" width="12.7109375" style="30" customWidth="1"/>
    <col min="14845" max="15089" width="8.85546875" style="30"/>
    <col min="15090" max="15090" width="62.140625" style="30" customWidth="1"/>
    <col min="15091" max="15093" width="11" style="30" customWidth="1"/>
    <col min="15094" max="15095" width="11.42578125" style="30" customWidth="1"/>
    <col min="15096" max="15096" width="11.28515625" style="30" customWidth="1"/>
    <col min="15097" max="15097" width="12" style="30" customWidth="1"/>
    <col min="15098" max="15099" width="10.28515625" style="30" customWidth="1"/>
    <col min="15100" max="15100" width="12.7109375" style="30" customWidth="1"/>
    <col min="15101" max="15345" width="8.85546875" style="30"/>
    <col min="15346" max="15346" width="62.140625" style="30" customWidth="1"/>
    <col min="15347" max="15349" width="11" style="30" customWidth="1"/>
    <col min="15350" max="15351" width="11.42578125" style="30" customWidth="1"/>
    <col min="15352" max="15352" width="11.28515625" style="30" customWidth="1"/>
    <col min="15353" max="15353" width="12" style="30" customWidth="1"/>
    <col min="15354" max="15355" width="10.28515625" style="30" customWidth="1"/>
    <col min="15356" max="15356" width="12.7109375" style="30" customWidth="1"/>
    <col min="15357" max="15601" width="8.85546875" style="30"/>
    <col min="15602" max="15602" width="62.140625" style="30" customWidth="1"/>
    <col min="15603" max="15605" width="11" style="30" customWidth="1"/>
    <col min="15606" max="15607" width="11.42578125" style="30" customWidth="1"/>
    <col min="15608" max="15608" width="11.28515625" style="30" customWidth="1"/>
    <col min="15609" max="15609" width="12" style="30" customWidth="1"/>
    <col min="15610" max="15611" width="10.28515625" style="30" customWidth="1"/>
    <col min="15612" max="15612" width="12.7109375" style="30" customWidth="1"/>
    <col min="15613" max="15857" width="8.85546875" style="30"/>
    <col min="15858" max="15858" width="62.140625" style="30" customWidth="1"/>
    <col min="15859" max="15861" width="11" style="30" customWidth="1"/>
    <col min="15862" max="15863" width="11.42578125" style="30" customWidth="1"/>
    <col min="15864" max="15864" width="11.28515625" style="30" customWidth="1"/>
    <col min="15865" max="15865" width="12" style="30" customWidth="1"/>
    <col min="15866" max="15867" width="10.28515625" style="30" customWidth="1"/>
    <col min="15868" max="15868" width="12.7109375" style="30" customWidth="1"/>
    <col min="15869" max="16113" width="8.85546875" style="30"/>
    <col min="16114" max="16114" width="62.140625" style="30" customWidth="1"/>
    <col min="16115" max="16117" width="11" style="30" customWidth="1"/>
    <col min="16118" max="16119" width="11.42578125" style="30" customWidth="1"/>
    <col min="16120" max="16120" width="11.28515625" style="30" customWidth="1"/>
    <col min="16121" max="16121" width="12" style="30" customWidth="1"/>
    <col min="16122" max="16123" width="10.28515625" style="30" customWidth="1"/>
    <col min="16124" max="16124" width="12.7109375" style="30" customWidth="1"/>
    <col min="16125" max="16384" width="8.85546875" style="30"/>
  </cols>
  <sheetData>
    <row r="1" spans="1:10" s="243" customFormat="1" ht="26.45" customHeight="1" thickBot="1">
      <c r="A1" s="242" t="s">
        <v>85</v>
      </c>
    </row>
    <row r="2" spans="1:10" ht="42.6" customHeight="1" thickBot="1">
      <c r="A2" s="182" t="s">
        <v>22</v>
      </c>
      <c r="B2" s="183" t="s">
        <v>94</v>
      </c>
      <c r="C2" s="184" t="s">
        <v>65</v>
      </c>
      <c r="D2" s="185" t="s">
        <v>82</v>
      </c>
      <c r="E2" s="186" t="s">
        <v>90</v>
      </c>
      <c r="F2" s="187" t="s">
        <v>95</v>
      </c>
      <c r="G2" s="188" t="s">
        <v>92</v>
      </c>
      <c r="H2" s="189" t="s">
        <v>96</v>
      </c>
      <c r="I2" s="177" t="s">
        <v>91</v>
      </c>
    </row>
    <row r="3" spans="1:10" ht="20.45" customHeight="1">
      <c r="A3" s="64" t="s">
        <v>78</v>
      </c>
      <c r="B3" s="165">
        <v>511</v>
      </c>
      <c r="C3" s="32">
        <v>511</v>
      </c>
      <c r="D3" s="31">
        <v>488</v>
      </c>
      <c r="E3" s="118">
        <v>400</v>
      </c>
      <c r="F3" s="172">
        <v>400</v>
      </c>
      <c r="G3" s="132">
        <f>E3/D3-1</f>
        <v>-0.18032786885245899</v>
      </c>
      <c r="H3" s="124">
        <f>E3/C3-1</f>
        <v>-0.21722113502935425</v>
      </c>
      <c r="I3" s="156">
        <f>F3/B3-1</f>
        <v>-0.21722113502935425</v>
      </c>
    </row>
    <row r="4" spans="1:10" ht="20.45" customHeight="1">
      <c r="A4" s="65" t="s">
        <v>21</v>
      </c>
      <c r="B4" s="166">
        <v>206</v>
      </c>
      <c r="C4" s="33">
        <v>206</v>
      </c>
      <c r="D4" s="34">
        <v>186</v>
      </c>
      <c r="E4" s="119">
        <v>183</v>
      </c>
      <c r="F4" s="173">
        <v>183</v>
      </c>
      <c r="G4" s="132">
        <f t="shared" ref="G4:G15" si="0">E4/D4-1</f>
        <v>-1.6129032258064502E-2</v>
      </c>
      <c r="H4" s="124">
        <f t="shared" ref="H4:H15" si="1">E4/C4-1</f>
        <v>-0.11165048543689315</v>
      </c>
      <c r="I4" s="156">
        <f t="shared" ref="I4:I15" si="2">F4/B4-1</f>
        <v>-0.11165048543689315</v>
      </c>
    </row>
    <row r="5" spans="1:10" s="37" customFormat="1" ht="18" hidden="1" customHeight="1" outlineLevel="1">
      <c r="A5" s="35" t="s">
        <v>46</v>
      </c>
      <c r="B5" s="167">
        <v>0.40313111545988256</v>
      </c>
      <c r="C5" s="36">
        <v>0.40313111545988256</v>
      </c>
      <c r="D5" s="68">
        <v>0.38114754098360654</v>
      </c>
      <c r="E5" s="120">
        <f>E4/$E$3</f>
        <v>0.45750000000000002</v>
      </c>
      <c r="F5" s="174">
        <v>0.45750000000000002</v>
      </c>
      <c r="G5" s="138">
        <f t="shared" si="0"/>
        <v>0.2003225806451614</v>
      </c>
      <c r="H5" s="125">
        <f t="shared" si="1"/>
        <v>0.13486650485436913</v>
      </c>
      <c r="I5" s="233">
        <f t="shared" si="2"/>
        <v>0.13486650485436913</v>
      </c>
      <c r="J5" s="24"/>
    </row>
    <row r="6" spans="1:10" ht="18" customHeight="1" collapsed="1">
      <c r="A6" s="190" t="s">
        <v>45</v>
      </c>
      <c r="B6" s="191">
        <v>192</v>
      </c>
      <c r="C6" s="192">
        <v>192</v>
      </c>
      <c r="D6" s="193">
        <v>176</v>
      </c>
      <c r="E6" s="194">
        <v>181</v>
      </c>
      <c r="F6" s="195">
        <v>181</v>
      </c>
      <c r="G6" s="134">
        <f t="shared" si="0"/>
        <v>2.8409090909090828E-2</v>
      </c>
      <c r="H6" s="126">
        <f t="shared" si="1"/>
        <v>-5.729166666666663E-2</v>
      </c>
      <c r="I6" s="234">
        <f t="shared" si="2"/>
        <v>-5.729166666666663E-2</v>
      </c>
    </row>
    <row r="7" spans="1:10" s="41" customFormat="1" ht="18" hidden="1" customHeight="1" outlineLevel="1">
      <c r="A7" s="35" t="s">
        <v>47</v>
      </c>
      <c r="B7" s="167">
        <v>0.93203883495145634</v>
      </c>
      <c r="C7" s="38">
        <v>0.93203883495145634</v>
      </c>
      <c r="D7" s="39">
        <v>0.94623655913978499</v>
      </c>
      <c r="E7" s="121">
        <f>E6/$E$4</f>
        <v>0.98907103825136611</v>
      </c>
      <c r="F7" s="175">
        <v>0.98907103825136611</v>
      </c>
      <c r="G7" s="40">
        <f t="shared" si="0"/>
        <v>4.5268256333830026E-2</v>
      </c>
      <c r="H7" s="128">
        <f t="shared" si="1"/>
        <v>6.119080145719491E-2</v>
      </c>
      <c r="I7" s="235">
        <f t="shared" si="2"/>
        <v>6.119080145719491E-2</v>
      </c>
    </row>
    <row r="8" spans="1:10" ht="18" customHeight="1" collapsed="1">
      <c r="A8" s="196" t="s">
        <v>60</v>
      </c>
      <c r="B8" s="155">
        <v>2</v>
      </c>
      <c r="C8" s="197">
        <v>2</v>
      </c>
      <c r="D8" s="198">
        <v>0</v>
      </c>
      <c r="E8" s="199">
        <v>0</v>
      </c>
      <c r="F8" s="200">
        <v>0</v>
      </c>
      <c r="G8" s="136" t="s">
        <v>63</v>
      </c>
      <c r="H8" s="127">
        <f t="shared" si="1"/>
        <v>-1</v>
      </c>
      <c r="I8" s="235">
        <f t="shared" si="2"/>
        <v>-1</v>
      </c>
    </row>
    <row r="9" spans="1:10" s="41" customFormat="1" ht="18" hidden="1" customHeight="1" outlineLevel="1">
      <c r="A9" s="35" t="s">
        <v>47</v>
      </c>
      <c r="B9" s="164">
        <v>9.7087378640776691E-3</v>
      </c>
      <c r="C9" s="38">
        <v>9.7087378640776691E-3</v>
      </c>
      <c r="D9" s="39">
        <v>0</v>
      </c>
      <c r="E9" s="121">
        <f>E8/$E$4</f>
        <v>0</v>
      </c>
      <c r="F9" s="175">
        <v>0</v>
      </c>
      <c r="G9" s="136" t="s">
        <v>63</v>
      </c>
      <c r="H9" s="127">
        <f t="shared" si="1"/>
        <v>-1</v>
      </c>
      <c r="I9" s="236">
        <f t="shared" si="2"/>
        <v>-1</v>
      </c>
    </row>
    <row r="10" spans="1:10" ht="18" customHeight="1" collapsed="1">
      <c r="A10" s="196" t="s">
        <v>87</v>
      </c>
      <c r="B10" s="155">
        <v>8</v>
      </c>
      <c r="C10" s="197">
        <v>8</v>
      </c>
      <c r="D10" s="198">
        <v>7</v>
      </c>
      <c r="E10" s="199">
        <v>2</v>
      </c>
      <c r="F10" s="200">
        <v>2</v>
      </c>
      <c r="G10" s="40">
        <f t="shared" si="0"/>
        <v>-0.7142857142857143</v>
      </c>
      <c r="H10" s="127">
        <f t="shared" si="1"/>
        <v>-0.75</v>
      </c>
      <c r="I10" s="235">
        <f t="shared" si="2"/>
        <v>-0.75</v>
      </c>
    </row>
    <row r="11" spans="1:10" s="41" customFormat="1" ht="18" hidden="1" customHeight="1" outlineLevel="1">
      <c r="A11" s="35" t="s">
        <v>47</v>
      </c>
      <c r="B11" s="164">
        <v>3.8834951456310676E-2</v>
      </c>
      <c r="C11" s="38">
        <v>3.8834951456310676E-2</v>
      </c>
      <c r="D11" s="39">
        <v>3.7634408602150539E-2</v>
      </c>
      <c r="E11" s="121">
        <f>E10/$E$4</f>
        <v>1.092896174863388E-2</v>
      </c>
      <c r="F11" s="175">
        <v>1.092896174863388E-2</v>
      </c>
      <c r="G11" s="40">
        <f t="shared" si="0"/>
        <v>-0.70960187353629978</v>
      </c>
      <c r="H11" s="128">
        <f t="shared" si="1"/>
        <v>-0.71857923497267762</v>
      </c>
      <c r="I11" s="237">
        <f t="shared" si="2"/>
        <v>-0.71857923497267762</v>
      </c>
    </row>
    <row r="12" spans="1:10" ht="18" customHeight="1" collapsed="1">
      <c r="A12" s="196" t="s">
        <v>79</v>
      </c>
      <c r="B12" s="155">
        <v>3</v>
      </c>
      <c r="C12" s="197">
        <v>3</v>
      </c>
      <c r="D12" s="198">
        <v>2</v>
      </c>
      <c r="E12" s="199">
        <v>1</v>
      </c>
      <c r="F12" s="200">
        <v>1</v>
      </c>
      <c r="G12" s="40">
        <f t="shared" si="0"/>
        <v>-0.5</v>
      </c>
      <c r="H12" s="127">
        <f t="shared" si="1"/>
        <v>-0.66666666666666674</v>
      </c>
      <c r="I12" s="235">
        <f t="shared" si="2"/>
        <v>-0.66666666666666674</v>
      </c>
    </row>
    <row r="13" spans="1:10" s="41" customFormat="1" ht="18" hidden="1" customHeight="1" outlineLevel="1">
      <c r="A13" s="35" t="s">
        <v>47</v>
      </c>
      <c r="B13" s="164">
        <v>1.4563106796116505E-2</v>
      </c>
      <c r="C13" s="38">
        <v>1.4563106796116505E-2</v>
      </c>
      <c r="D13" s="39">
        <v>1.0752688172043012E-2</v>
      </c>
      <c r="E13" s="121">
        <f>E12/$E$4</f>
        <v>5.4644808743169399E-3</v>
      </c>
      <c r="F13" s="175">
        <v>5.4644808743169399E-3</v>
      </c>
      <c r="G13" s="40">
        <f t="shared" si="0"/>
        <v>-0.49180327868852458</v>
      </c>
      <c r="H13" s="161">
        <f t="shared" si="1"/>
        <v>-0.62477231329690341</v>
      </c>
      <c r="I13" s="237">
        <f t="shared" si="2"/>
        <v>-0.62477231329690341</v>
      </c>
    </row>
    <row r="14" spans="1:10" ht="18" customHeight="1" collapsed="1">
      <c r="A14" s="72" t="s">
        <v>61</v>
      </c>
      <c r="B14" s="155">
        <v>1</v>
      </c>
      <c r="C14" s="197">
        <v>1</v>
      </c>
      <c r="D14" s="198">
        <v>1</v>
      </c>
      <c r="E14" s="199">
        <v>0</v>
      </c>
      <c r="F14" s="200">
        <v>0</v>
      </c>
      <c r="G14" s="40">
        <f t="shared" si="0"/>
        <v>-1</v>
      </c>
      <c r="H14" s="127">
        <f t="shared" si="1"/>
        <v>-1</v>
      </c>
      <c r="I14" s="235">
        <f t="shared" si="2"/>
        <v>-1</v>
      </c>
    </row>
    <row r="15" spans="1:10" s="41" customFormat="1" ht="18" hidden="1" customHeight="1" outlineLevel="1">
      <c r="A15" s="42" t="s">
        <v>47</v>
      </c>
      <c r="B15" s="164">
        <v>4.8543689320388345E-3</v>
      </c>
      <c r="C15" s="38">
        <v>4.8543689320388345E-3</v>
      </c>
      <c r="D15" s="39">
        <v>5.3763440860215058E-3</v>
      </c>
      <c r="E15" s="121">
        <f>E14/$E$4</f>
        <v>0</v>
      </c>
      <c r="F15" s="175">
        <v>0</v>
      </c>
      <c r="G15" s="40">
        <f t="shared" si="0"/>
        <v>-1</v>
      </c>
      <c r="H15" s="127">
        <f t="shared" si="1"/>
        <v>-1</v>
      </c>
      <c r="I15" s="235">
        <f t="shared" si="2"/>
        <v>-1</v>
      </c>
    </row>
    <row r="16" spans="1:10" ht="18" customHeight="1" collapsed="1">
      <c r="A16" s="72" t="s">
        <v>59</v>
      </c>
      <c r="B16" s="155">
        <v>0</v>
      </c>
      <c r="C16" s="201">
        <v>0</v>
      </c>
      <c r="D16" s="202">
        <v>0</v>
      </c>
      <c r="E16" s="203">
        <v>0</v>
      </c>
      <c r="F16" s="204">
        <v>0</v>
      </c>
      <c r="G16" s="135" t="s">
        <v>63</v>
      </c>
      <c r="H16" s="129" t="s">
        <v>63</v>
      </c>
      <c r="I16" s="238" t="s">
        <v>50</v>
      </c>
    </row>
    <row r="17" spans="1:9" s="41" customFormat="1" ht="18" hidden="1" customHeight="1" outlineLevel="1">
      <c r="A17" s="42" t="s">
        <v>47</v>
      </c>
      <c r="B17" s="168">
        <v>0</v>
      </c>
      <c r="C17" s="38">
        <v>0</v>
      </c>
      <c r="D17" s="39">
        <v>0</v>
      </c>
      <c r="E17" s="121">
        <f>E16/$E$4</f>
        <v>0</v>
      </c>
      <c r="F17" s="175">
        <v>0</v>
      </c>
      <c r="G17" s="136" t="s">
        <v>63</v>
      </c>
      <c r="H17" s="127" t="s">
        <v>63</v>
      </c>
      <c r="I17" s="235" t="s">
        <v>50</v>
      </c>
    </row>
    <row r="18" spans="1:9" ht="18" hidden="1" customHeight="1" outlineLevel="1">
      <c r="A18" s="43" t="s">
        <v>24</v>
      </c>
      <c r="B18" s="169">
        <v>1</v>
      </c>
      <c r="C18" s="44">
        <v>1</v>
      </c>
      <c r="D18" s="45">
        <v>1</v>
      </c>
      <c r="E18" s="122">
        <f>SUM(E7,E13,E11,E9,E17,E15)</f>
        <v>1.0054644808743169</v>
      </c>
      <c r="F18" s="176">
        <v>1.0054644808743169</v>
      </c>
      <c r="G18" s="162">
        <f t="shared" ref="G18:G32" si="3">E18/D18-1</f>
        <v>5.464480874316946E-3</v>
      </c>
      <c r="H18" s="130">
        <f t="shared" ref="H18:H32" si="4">E18/C18-1</f>
        <v>5.464480874316946E-3</v>
      </c>
      <c r="I18" s="157">
        <f t="shared" ref="I18:I32" si="5">F18/B18-1</f>
        <v>5.464480874316946E-3</v>
      </c>
    </row>
    <row r="19" spans="1:9" ht="18" customHeight="1" collapsed="1">
      <c r="A19" s="205" t="s">
        <v>86</v>
      </c>
      <c r="B19" s="206">
        <v>335410.40999999997</v>
      </c>
      <c r="C19" s="207">
        <v>96334.309999999983</v>
      </c>
      <c r="D19" s="208">
        <v>113301.88999999998</v>
      </c>
      <c r="E19" s="209">
        <v>134516</v>
      </c>
      <c r="F19" s="210">
        <v>451960.56999999995</v>
      </c>
      <c r="G19" s="132">
        <f t="shared" si="3"/>
        <v>0.18723527030308151</v>
      </c>
      <c r="H19" s="124">
        <f t="shared" si="4"/>
        <v>0.39634570486880549</v>
      </c>
      <c r="I19" s="156">
        <f t="shared" si="5"/>
        <v>0.34748521967460699</v>
      </c>
    </row>
    <row r="20" spans="1:9" ht="18" customHeight="1">
      <c r="A20" s="211" t="s">
        <v>44</v>
      </c>
      <c r="B20" s="212">
        <v>329809.26</v>
      </c>
      <c r="C20" s="213">
        <v>94429.22</v>
      </c>
      <c r="D20" s="214">
        <v>112460.40000000001</v>
      </c>
      <c r="E20" s="215">
        <v>132274.88</v>
      </c>
      <c r="F20" s="216">
        <v>446541.56000000006</v>
      </c>
      <c r="G20" s="133">
        <f t="shared" si="3"/>
        <v>0.17619073024815846</v>
      </c>
      <c r="H20" s="125">
        <f t="shared" si="4"/>
        <v>0.40078335921868247</v>
      </c>
      <c r="I20" s="233">
        <f t="shared" si="5"/>
        <v>0.35393881906166014</v>
      </c>
    </row>
    <row r="21" spans="1:9" s="41" customFormat="1" ht="18" hidden="1" customHeight="1" outlineLevel="1">
      <c r="A21" s="35" t="s">
        <v>48</v>
      </c>
      <c r="B21" s="164">
        <v>0.98330060775394545</v>
      </c>
      <c r="C21" s="38">
        <v>0.98022417973409492</v>
      </c>
      <c r="D21" s="39">
        <v>0.99257302768735833</v>
      </c>
      <c r="E21" s="121">
        <f>E20/$E$19</f>
        <v>0.98333937970204288</v>
      </c>
      <c r="F21" s="175">
        <f>F20/$F$19</f>
        <v>0.98800999388066113</v>
      </c>
      <c r="G21" s="40">
        <f t="shared" si="3"/>
        <v>-9.3027391715744256E-3</v>
      </c>
      <c r="H21" s="128">
        <f t="shared" si="4"/>
        <v>3.1780484835550737E-3</v>
      </c>
      <c r="I21" s="237">
        <f t="shared" si="5"/>
        <v>4.7893656218447322E-3</v>
      </c>
    </row>
    <row r="22" spans="1:9" ht="18" customHeight="1" collapsed="1">
      <c r="A22" s="196" t="s">
        <v>27</v>
      </c>
      <c r="B22" s="217">
        <v>3856.4999999999995</v>
      </c>
      <c r="C22" s="218">
        <v>1510.1</v>
      </c>
      <c r="D22" s="219">
        <v>6.35</v>
      </c>
      <c r="E22" s="220">
        <v>1133.68</v>
      </c>
      <c r="F22" s="221">
        <v>1916.02</v>
      </c>
      <c r="G22" s="40">
        <f>E22/D22-1</f>
        <v>177.53228346456694</v>
      </c>
      <c r="H22" s="128">
        <f t="shared" si="4"/>
        <v>-0.24926826038010719</v>
      </c>
      <c r="I22" s="235">
        <f t="shared" si="5"/>
        <v>-0.50317126928562161</v>
      </c>
    </row>
    <row r="23" spans="1:9" s="41" customFormat="1" ht="18" hidden="1" customHeight="1" outlineLevel="1">
      <c r="A23" s="35" t="s">
        <v>48</v>
      </c>
      <c r="B23" s="170">
        <v>1.149785422581249E-2</v>
      </c>
      <c r="C23" s="38">
        <v>1.5675619620880661E-2</v>
      </c>
      <c r="D23" s="39">
        <v>5.6044960944605607E-5</v>
      </c>
      <c r="E23" s="121">
        <f>E22/$E$19</f>
        <v>8.427845014719439E-3</v>
      </c>
      <c r="F23" s="175">
        <f>F22/$F$19</f>
        <v>4.2393521187036294E-3</v>
      </c>
      <c r="G23" s="40">
        <f t="shared" si="3"/>
        <v>149.3764990228016</v>
      </c>
      <c r="H23" s="128">
        <f t="shared" si="4"/>
        <v>-0.4623596885769572</v>
      </c>
      <c r="I23" s="235">
        <f t="shared" si="5"/>
        <v>-0.63129188843024686</v>
      </c>
    </row>
    <row r="24" spans="1:9" ht="18" customHeight="1" collapsed="1">
      <c r="A24" s="196" t="s">
        <v>88</v>
      </c>
      <c r="B24" s="222">
        <v>998.91000000000008</v>
      </c>
      <c r="C24" s="223">
        <v>182.17</v>
      </c>
      <c r="D24" s="224">
        <v>636.66999999999996</v>
      </c>
      <c r="E24" s="225">
        <v>852.76</v>
      </c>
      <c r="F24" s="226">
        <v>2504.5000000000005</v>
      </c>
      <c r="G24" s="40">
        <f t="shared" si="3"/>
        <v>0.3394065999654452</v>
      </c>
      <c r="H24" s="128">
        <f t="shared" si="4"/>
        <v>3.6811220288741291</v>
      </c>
      <c r="I24" s="237">
        <f t="shared" si="5"/>
        <v>1.5072328838433897</v>
      </c>
    </row>
    <row r="25" spans="1:9" s="41" customFormat="1" ht="18" hidden="1" customHeight="1" outlineLevel="1">
      <c r="A25" s="35" t="s">
        <v>48</v>
      </c>
      <c r="B25" s="170">
        <v>2.9781723232740454E-3</v>
      </c>
      <c r="C25" s="38">
        <v>1.8910188903621152E-3</v>
      </c>
      <c r="D25" s="39">
        <v>5.6192354778900871E-3</v>
      </c>
      <c r="E25" s="121">
        <f>E24/$E$19</f>
        <v>6.3394689107615452E-3</v>
      </c>
      <c r="F25" s="175">
        <f>F24/$F$19</f>
        <v>5.5414126059713589E-3</v>
      </c>
      <c r="G25" s="40">
        <f t="shared" si="3"/>
        <v>0.12817285121888</v>
      </c>
      <c r="H25" s="128">
        <f t="shared" si="4"/>
        <v>2.3524090864833123</v>
      </c>
      <c r="I25" s="237">
        <f t="shared" si="5"/>
        <v>0.86067561056353603</v>
      </c>
    </row>
    <row r="26" spans="1:9" ht="18" customHeight="1" collapsed="1">
      <c r="A26" s="196" t="s">
        <v>25</v>
      </c>
      <c r="B26" s="222">
        <v>601.06000000000006</v>
      </c>
      <c r="C26" s="223">
        <v>189.05999999999997</v>
      </c>
      <c r="D26" s="224">
        <v>183.99</v>
      </c>
      <c r="E26" s="225">
        <v>239.75</v>
      </c>
      <c r="F26" s="226">
        <v>695.24</v>
      </c>
      <c r="G26" s="40">
        <f t="shared" si="3"/>
        <v>0.30305994891026677</v>
      </c>
      <c r="H26" s="128">
        <f t="shared" si="4"/>
        <v>0.26811594202898559</v>
      </c>
      <c r="I26" s="237">
        <f t="shared" si="5"/>
        <v>0.15668984793531426</v>
      </c>
    </row>
    <row r="27" spans="1:9" s="41" customFormat="1" ht="18" hidden="1" customHeight="1" outlineLevel="1">
      <c r="A27" s="35" t="s">
        <v>48</v>
      </c>
      <c r="B27" s="170">
        <v>1.7920135513981219E-3</v>
      </c>
      <c r="C27" s="38">
        <v>1.9625406565947274E-3</v>
      </c>
      <c r="D27" s="39">
        <v>1.6238917108973207E-3</v>
      </c>
      <c r="E27" s="121">
        <f>E26/$E$19</f>
        <v>1.7823158583365549E-3</v>
      </c>
      <c r="F27" s="175">
        <f>F26/$F$19</f>
        <v>1.5382757836596235E-3</v>
      </c>
      <c r="G27" s="40">
        <f t="shared" si="3"/>
        <v>9.7558320161442946E-2</v>
      </c>
      <c r="H27" s="128">
        <f t="shared" si="4"/>
        <v>-9.1832389638687451E-2</v>
      </c>
      <c r="I27" s="237">
        <f t="shared" si="5"/>
        <v>-0.14159366570667575</v>
      </c>
    </row>
    <row r="28" spans="1:9" ht="18" customHeight="1" collapsed="1">
      <c r="A28" s="72" t="s">
        <v>62</v>
      </c>
      <c r="B28" s="217">
        <v>54.589999999999996</v>
      </c>
      <c r="C28" s="218">
        <v>2.04</v>
      </c>
      <c r="D28" s="219">
        <v>2.2599999999999998</v>
      </c>
      <c r="E28" s="220">
        <v>1.72</v>
      </c>
      <c r="F28" s="221">
        <v>15.879999999999997</v>
      </c>
      <c r="G28" s="40">
        <f t="shared" si="3"/>
        <v>-0.23893805309734506</v>
      </c>
      <c r="H28" s="128">
        <f t="shared" si="4"/>
        <v>-0.15686274509803921</v>
      </c>
      <c r="I28" s="237">
        <f t="shared" si="5"/>
        <v>-0.70910423154423885</v>
      </c>
    </row>
    <row r="29" spans="1:9" s="41" customFormat="1" ht="18" hidden="1" customHeight="1" outlineLevel="1">
      <c r="A29" s="35" t="s">
        <v>48</v>
      </c>
      <c r="B29" s="170">
        <v>1.6275583098330191E-4</v>
      </c>
      <c r="C29" s="38">
        <v>2.1176255894706678E-5</v>
      </c>
      <c r="D29" s="39">
        <v>1.9946710509418687E-5</v>
      </c>
      <c r="E29" s="121">
        <f>E28/$E$19</f>
        <v>1.2786583008712719E-5</v>
      </c>
      <c r="F29" s="175">
        <f>F28/$F$19</f>
        <v>3.5135808417977697E-5</v>
      </c>
      <c r="G29" s="40">
        <f t="shared" si="3"/>
        <v>-0.35896282233228427</v>
      </c>
      <c r="H29" s="128">
        <f t="shared" si="4"/>
        <v>-0.39618301401859635</v>
      </c>
      <c r="I29" s="237">
        <f t="shared" si="5"/>
        <v>-0.78411951076835773</v>
      </c>
    </row>
    <row r="30" spans="1:9" ht="18" customHeight="1" collapsed="1" thickBot="1">
      <c r="A30" s="227" t="s">
        <v>26</v>
      </c>
      <c r="B30" s="228">
        <v>83.19</v>
      </c>
      <c r="C30" s="229">
        <v>18.71</v>
      </c>
      <c r="D30" s="230">
        <v>11.93</v>
      </c>
      <c r="E30" s="231">
        <v>7.8100000000000005</v>
      </c>
      <c r="F30" s="232">
        <v>59.3</v>
      </c>
      <c r="G30" s="159">
        <f t="shared" si="3"/>
        <v>-0.34534786253143335</v>
      </c>
      <c r="H30" s="163">
        <f t="shared" si="4"/>
        <v>-0.58257616247995725</v>
      </c>
      <c r="I30" s="158">
        <f t="shared" si="5"/>
        <v>-0.2871739391753817</v>
      </c>
    </row>
    <row r="31" spans="1:9" s="41" customFormat="1" ht="18" hidden="1" customHeight="1" outlineLevel="1">
      <c r="A31" s="42" t="s">
        <v>48</v>
      </c>
      <c r="B31" s="170">
        <v>2.4802450228065371E-4</v>
      </c>
      <c r="C31" s="38">
        <v>1.9421948421076565E-4</v>
      </c>
      <c r="D31" s="39">
        <v>1.0529391875104644E-4</v>
      </c>
      <c r="E31" s="121">
        <f>E30/$E$19</f>
        <v>5.806000773142229E-5</v>
      </c>
      <c r="F31" s="153">
        <f>F30/$F$19</f>
        <v>1.312061359688966E-4</v>
      </c>
      <c r="G31" s="40">
        <f t="shared" si="3"/>
        <v>-0.44859106375651658</v>
      </c>
      <c r="H31" s="128">
        <f t="shared" si="4"/>
        <v>-0.70105981916615545</v>
      </c>
      <c r="I31" s="239">
        <f t="shared" si="5"/>
        <v>-0.47099526553860616</v>
      </c>
    </row>
    <row r="32" spans="1:9" ht="18" hidden="1" customHeight="1" outlineLevel="1" thickBot="1">
      <c r="A32" s="46" t="s">
        <v>24</v>
      </c>
      <c r="B32" s="171">
        <v>0.99997942818769414</v>
      </c>
      <c r="C32" s="47">
        <v>0.99996875464203794</v>
      </c>
      <c r="D32" s="48">
        <v>0.99999744046635075</v>
      </c>
      <c r="E32" s="123">
        <f>SUM(E21,E27,E25,E23,E29,E31)</f>
        <v>0.99995985607660065</v>
      </c>
      <c r="F32" s="154">
        <f>SUM(F21,F27,F25,F23,F29,F31)</f>
        <v>0.99949537633338259</v>
      </c>
      <c r="G32" s="69">
        <f t="shared" si="3"/>
        <v>-3.7584485948816138E-5</v>
      </c>
      <c r="H32" s="131">
        <f t="shared" si="4"/>
        <v>-8.8988434848724651E-6</v>
      </c>
      <c r="I32" s="160">
        <f t="shared" si="5"/>
        <v>-4.8406181234028622E-4</v>
      </c>
    </row>
    <row r="33" spans="1:9" s="21" customFormat="1" ht="22.5" customHeight="1" collapsed="1">
      <c r="A33" s="244" t="s">
        <v>29</v>
      </c>
      <c r="B33" s="244"/>
      <c r="C33" s="244"/>
      <c r="D33" s="244"/>
      <c r="E33" s="244"/>
      <c r="F33" s="244"/>
      <c r="G33" s="244"/>
      <c r="H33" s="244"/>
      <c r="I33" s="244"/>
    </row>
    <row r="34" spans="1:9" ht="22.5" customHeight="1">
      <c r="A34" s="245" t="s">
        <v>93</v>
      </c>
      <c r="B34" s="245"/>
      <c r="C34" s="245"/>
      <c r="D34" s="245"/>
      <c r="E34" s="245"/>
      <c r="F34" s="245"/>
      <c r="G34" s="245"/>
      <c r="H34" s="245"/>
      <c r="I34" s="245"/>
    </row>
    <row r="35" spans="1:9" s="49" customFormat="1" ht="22.5" customHeight="1" collapsed="1">
      <c r="A35" s="245" t="s">
        <v>66</v>
      </c>
      <c r="B35" s="245"/>
      <c r="C35" s="245"/>
      <c r="D35" s="245"/>
      <c r="E35" s="245"/>
      <c r="F35" s="245"/>
      <c r="G35" s="245"/>
      <c r="H35" s="245"/>
      <c r="I35" s="245"/>
    </row>
    <row r="115" spans="1:1">
      <c r="A115" s="30" t="s">
        <v>51</v>
      </c>
    </row>
  </sheetData>
  <mergeCells count="4">
    <mergeCell ref="A1:XFD1"/>
    <mergeCell ref="A33:I33"/>
    <mergeCell ref="A34:I34"/>
    <mergeCell ref="A35:I35"/>
  </mergeCells>
  <conditionalFormatting sqref="G3:H32">
    <cfRule type="cellIs" dxfId="7" priority="7" operator="lessThan">
      <formula>0</formula>
    </cfRule>
  </conditionalFormatting>
  <conditionalFormatting sqref="I3:I32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1"/>
  <sheetViews>
    <sheetView zoomScaleNormal="100" workbookViewId="0">
      <selection activeCell="A2" sqref="A2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20" width="12.8554687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1" s="247" customFormat="1" ht="26.45" customHeight="1" thickBot="1">
      <c r="A1" s="246" t="s">
        <v>103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ht="79.5" customHeight="1" thickBot="1">
      <c r="A2" s="10" t="s">
        <v>28</v>
      </c>
      <c r="B2" s="22" t="s">
        <v>52</v>
      </c>
      <c r="C2" s="22" t="s">
        <v>34</v>
      </c>
      <c r="D2" s="22" t="s">
        <v>32</v>
      </c>
      <c r="E2" s="22" t="s">
        <v>76</v>
      </c>
      <c r="F2" s="22" t="s">
        <v>77</v>
      </c>
      <c r="G2" s="22" t="s">
        <v>67</v>
      </c>
      <c r="H2" s="22" t="s">
        <v>68</v>
      </c>
      <c r="I2" s="22" t="s">
        <v>53</v>
      </c>
      <c r="J2" s="22" t="s">
        <v>39</v>
      </c>
      <c r="K2" s="22" t="s">
        <v>40</v>
      </c>
    </row>
    <row r="3" spans="1:11" ht="19.899999999999999" hidden="1" customHeight="1" outlineLevel="1">
      <c r="A3" s="145">
        <v>40908</v>
      </c>
      <c r="B3" s="51">
        <v>341</v>
      </c>
      <c r="C3" s="54">
        <v>325</v>
      </c>
      <c r="D3" s="51">
        <v>16</v>
      </c>
      <c r="E3" s="54" t="s">
        <v>73</v>
      </c>
      <c r="F3" s="54" t="s">
        <v>73</v>
      </c>
      <c r="G3" s="51">
        <v>1270</v>
      </c>
      <c r="H3" s="52">
        <v>3.9076923076923076</v>
      </c>
      <c r="I3" s="53">
        <v>1125</v>
      </c>
      <c r="J3" s="51">
        <v>85</v>
      </c>
      <c r="K3" s="70">
        <v>3</v>
      </c>
    </row>
    <row r="4" spans="1:11" ht="19.899999999999999" hidden="1" customHeight="1" outlineLevel="1">
      <c r="A4" s="145">
        <v>41274</v>
      </c>
      <c r="B4" s="51">
        <v>353</v>
      </c>
      <c r="C4" s="51">
        <v>328</v>
      </c>
      <c r="D4" s="51">
        <v>25</v>
      </c>
      <c r="E4" s="51" t="s">
        <v>73</v>
      </c>
      <c r="F4" s="51" t="s">
        <v>73</v>
      </c>
      <c r="G4" s="51">
        <v>1319</v>
      </c>
      <c r="H4" s="52">
        <v>4.0213414634146343</v>
      </c>
      <c r="I4" s="53">
        <v>1222</v>
      </c>
      <c r="J4" s="51">
        <v>83</v>
      </c>
      <c r="K4" s="53">
        <v>6</v>
      </c>
    </row>
    <row r="5" spans="1:11" ht="19.899999999999999" hidden="1" customHeight="1" outlineLevel="1">
      <c r="A5" s="145">
        <v>41639</v>
      </c>
      <c r="B5" s="51">
        <v>347</v>
      </c>
      <c r="C5" s="51">
        <v>328</v>
      </c>
      <c r="D5" s="51">
        <v>19</v>
      </c>
      <c r="E5" s="51" t="s">
        <v>73</v>
      </c>
      <c r="F5" s="51" t="s">
        <v>73</v>
      </c>
      <c r="G5" s="51">
        <v>1333</v>
      </c>
      <c r="H5" s="52">
        <v>4.0640243902439028</v>
      </c>
      <c r="I5" s="53">
        <v>1250</v>
      </c>
      <c r="J5" s="51">
        <v>76</v>
      </c>
      <c r="K5" s="53">
        <v>5</v>
      </c>
    </row>
    <row r="6" spans="1:11" ht="19.899999999999999" hidden="1" customHeight="1" outlineLevel="1">
      <c r="A6" s="145">
        <v>42004</v>
      </c>
      <c r="B6" s="51">
        <v>336</v>
      </c>
      <c r="C6" s="51">
        <v>319</v>
      </c>
      <c r="D6" s="51">
        <v>17</v>
      </c>
      <c r="E6" s="51" t="s">
        <v>73</v>
      </c>
      <c r="F6" s="51" t="s">
        <v>73</v>
      </c>
      <c r="G6" s="54">
        <v>1237</v>
      </c>
      <c r="H6" s="52">
        <v>3.8777429467084641</v>
      </c>
      <c r="I6" s="53">
        <v>1188</v>
      </c>
      <c r="J6" s="51">
        <v>74</v>
      </c>
      <c r="K6" s="53">
        <v>7</v>
      </c>
    </row>
    <row r="7" spans="1:11" ht="19.899999999999999" hidden="1" customHeight="1" outlineLevel="1">
      <c r="A7" s="145">
        <v>42369</v>
      </c>
      <c r="B7" s="51">
        <v>313</v>
      </c>
      <c r="C7" s="51">
        <v>298</v>
      </c>
      <c r="D7" s="51">
        <v>15</v>
      </c>
      <c r="E7" s="51" t="s">
        <v>73</v>
      </c>
      <c r="F7" s="51" t="s">
        <v>73</v>
      </c>
      <c r="G7" s="54">
        <v>1193</v>
      </c>
      <c r="H7" s="52">
        <v>4.0033557046979862</v>
      </c>
      <c r="I7" s="53">
        <v>1147</v>
      </c>
      <c r="J7" s="51">
        <v>71</v>
      </c>
      <c r="K7" s="53">
        <v>5</v>
      </c>
    </row>
    <row r="8" spans="1:11" ht="19.899999999999999" hidden="1" customHeight="1" outlineLevel="1">
      <c r="A8" s="145">
        <v>42735</v>
      </c>
      <c r="B8" s="51">
        <v>295</v>
      </c>
      <c r="C8" s="51">
        <v>279</v>
      </c>
      <c r="D8" s="51">
        <v>16</v>
      </c>
      <c r="E8" s="51" t="s">
        <v>73</v>
      </c>
      <c r="F8" s="51" t="s">
        <v>73</v>
      </c>
      <c r="G8" s="54">
        <v>1183</v>
      </c>
      <c r="H8" s="52">
        <v>4.2401433691756276</v>
      </c>
      <c r="I8" s="53">
        <v>1130</v>
      </c>
      <c r="J8" s="51">
        <v>62</v>
      </c>
      <c r="K8" s="53">
        <v>7</v>
      </c>
    </row>
    <row r="9" spans="1:11" ht="18.600000000000001" hidden="1" customHeight="1" outlineLevel="1">
      <c r="A9" s="145">
        <v>43100</v>
      </c>
      <c r="B9" s="55">
        <v>296</v>
      </c>
      <c r="C9" s="55">
        <v>284</v>
      </c>
      <c r="D9" s="51">
        <v>12</v>
      </c>
      <c r="E9" s="55" t="s">
        <v>73</v>
      </c>
      <c r="F9" s="55" t="s">
        <v>73</v>
      </c>
      <c r="G9" s="110">
        <v>1224</v>
      </c>
      <c r="H9" s="52">
        <v>4.3098591549295771</v>
      </c>
      <c r="I9" s="56">
        <v>1167</v>
      </c>
      <c r="J9" s="51">
        <v>58</v>
      </c>
      <c r="K9" s="56">
        <v>6</v>
      </c>
    </row>
    <row r="10" spans="1:11" s="71" customFormat="1" ht="18.600000000000001" hidden="1" customHeight="1" outlineLevel="1">
      <c r="A10" s="145">
        <v>43465</v>
      </c>
      <c r="B10" s="55">
        <v>296</v>
      </c>
      <c r="C10" s="55">
        <v>283</v>
      </c>
      <c r="D10" s="55">
        <v>13</v>
      </c>
      <c r="E10" s="55" t="s">
        <v>73</v>
      </c>
      <c r="F10" s="55" t="s">
        <v>73</v>
      </c>
      <c r="G10" s="110">
        <v>1276</v>
      </c>
      <c r="H10" s="52">
        <v>4.5088339222614842</v>
      </c>
      <c r="I10" s="56">
        <v>1228</v>
      </c>
      <c r="J10" s="55">
        <v>58</v>
      </c>
      <c r="K10" s="56">
        <v>2</v>
      </c>
    </row>
    <row r="11" spans="1:11" s="60" customFormat="1" ht="18.600000000000001" hidden="1" customHeight="1" outlineLevel="1">
      <c r="A11" s="145">
        <v>43830</v>
      </c>
      <c r="B11" s="57">
        <v>293</v>
      </c>
      <c r="C11" s="57">
        <v>278</v>
      </c>
      <c r="D11" s="57">
        <v>15</v>
      </c>
      <c r="E11" s="57" t="s">
        <v>73</v>
      </c>
      <c r="F11" s="57" t="s">
        <v>73</v>
      </c>
      <c r="G11" s="58">
        <v>1374</v>
      </c>
      <c r="H11" s="52">
        <v>4.942446043165468</v>
      </c>
      <c r="I11" s="59">
        <v>1326</v>
      </c>
      <c r="J11" s="57">
        <v>60</v>
      </c>
      <c r="K11" s="59">
        <v>2</v>
      </c>
    </row>
    <row r="12" spans="1:11" s="60" customFormat="1" ht="18.600000000000001" customHeight="1" collapsed="1">
      <c r="A12" s="145">
        <v>44196</v>
      </c>
      <c r="B12" s="57">
        <v>303</v>
      </c>
      <c r="C12" s="57">
        <v>279</v>
      </c>
      <c r="D12" s="57">
        <v>24</v>
      </c>
      <c r="E12" s="57">
        <v>19</v>
      </c>
      <c r="F12" s="57">
        <v>7</v>
      </c>
      <c r="G12" s="58">
        <v>1533</v>
      </c>
      <c r="H12" s="52">
        <v>5.4946236559139781</v>
      </c>
      <c r="I12" s="59">
        <v>1478</v>
      </c>
      <c r="J12" s="57">
        <v>59</v>
      </c>
      <c r="K12" s="59">
        <v>2</v>
      </c>
    </row>
    <row r="13" spans="1:11" s="60" customFormat="1" ht="18.600000000000001" customHeight="1">
      <c r="A13" s="179">
        <v>44286</v>
      </c>
      <c r="B13" s="57">
        <v>306</v>
      </c>
      <c r="C13" s="57">
        <v>278</v>
      </c>
      <c r="D13" s="57">
        <v>28</v>
      </c>
      <c r="E13" s="57">
        <v>19</v>
      </c>
      <c r="F13" s="57">
        <v>6</v>
      </c>
      <c r="G13" s="58">
        <v>1578</v>
      </c>
      <c r="H13" s="52">
        <v>5.6762589928057556</v>
      </c>
      <c r="I13" s="59">
        <v>1523</v>
      </c>
      <c r="J13" s="57">
        <v>57</v>
      </c>
      <c r="K13" s="59">
        <v>2</v>
      </c>
    </row>
    <row r="14" spans="1:11" s="60" customFormat="1" ht="18.600000000000001" customHeight="1">
      <c r="A14" s="146">
        <v>44377</v>
      </c>
      <c r="B14" s="57">
        <v>307</v>
      </c>
      <c r="C14" s="57">
        <v>287</v>
      </c>
      <c r="D14" s="57">
        <v>20</v>
      </c>
      <c r="E14" s="57">
        <v>19</v>
      </c>
      <c r="F14" s="57">
        <v>6</v>
      </c>
      <c r="G14" s="58">
        <v>1623</v>
      </c>
      <c r="H14" s="52">
        <v>5.6550522648083623</v>
      </c>
      <c r="I14" s="59">
        <v>1560</v>
      </c>
      <c r="J14" s="57">
        <v>54</v>
      </c>
      <c r="K14" s="59">
        <v>2</v>
      </c>
    </row>
    <row r="15" spans="1:11" s="60" customFormat="1" ht="18.600000000000001" customHeight="1">
      <c r="A15" s="146">
        <v>44469</v>
      </c>
      <c r="B15" s="57">
        <v>313</v>
      </c>
      <c r="C15" s="57">
        <v>286</v>
      </c>
      <c r="D15" s="57">
        <v>27</v>
      </c>
      <c r="E15" s="57">
        <v>19</v>
      </c>
      <c r="F15" s="57">
        <v>6</v>
      </c>
      <c r="G15" s="58">
        <v>1676</v>
      </c>
      <c r="H15" s="52">
        <v>5.86013986013986</v>
      </c>
      <c r="I15" s="59">
        <v>1624</v>
      </c>
      <c r="J15" s="57">
        <v>54</v>
      </c>
      <c r="K15" s="59">
        <v>2</v>
      </c>
    </row>
    <row r="16" spans="1:11" s="63" customFormat="1" ht="18.600000000000001" customHeight="1" thickBot="1">
      <c r="A16" s="147">
        <v>44561</v>
      </c>
      <c r="B16" s="112">
        <v>312</v>
      </c>
      <c r="C16" s="112">
        <v>244</v>
      </c>
      <c r="D16" s="112">
        <v>68</v>
      </c>
      <c r="E16" s="112">
        <v>19</v>
      </c>
      <c r="F16" s="112">
        <v>6</v>
      </c>
      <c r="G16" s="112">
        <v>1765</v>
      </c>
      <c r="H16" s="113">
        <v>7.2336065573770494</v>
      </c>
      <c r="I16" s="114">
        <v>1711</v>
      </c>
      <c r="J16" s="112">
        <v>54</v>
      </c>
      <c r="K16" s="114">
        <v>2</v>
      </c>
    </row>
    <row r="17" spans="1:11" ht="24" customHeight="1">
      <c r="A17" s="249" t="s">
        <v>74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</row>
    <row r="18" spans="1:11" ht="24" customHeight="1">
      <c r="A18" s="249" t="s">
        <v>75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</row>
    <row r="19" spans="1:11" ht="15" customHeight="1">
      <c r="A19" s="248" t="s">
        <v>18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</row>
    <row r="20" spans="1:11" ht="18.600000000000001" customHeight="1">
      <c r="A20" s="61" t="s">
        <v>19</v>
      </c>
      <c r="B20" s="62" t="s">
        <v>54</v>
      </c>
    </row>
    <row r="21" spans="1:11" ht="18.600000000000001" customHeight="1">
      <c r="A21" s="61" t="s">
        <v>20</v>
      </c>
      <c r="B21" s="62" t="s">
        <v>55</v>
      </c>
    </row>
  </sheetData>
  <mergeCells count="4">
    <mergeCell ref="A1:XFD1"/>
    <mergeCell ref="A19:K19"/>
    <mergeCell ref="A17:K17"/>
    <mergeCell ref="A18:K18"/>
  </mergeCells>
  <hyperlinks>
    <hyperlink ref="B20" r:id="rId1"/>
    <hyperlink ref="B21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43"/>
  <sheetViews>
    <sheetView zoomScaleNormal="100" workbookViewId="0">
      <selection activeCell="G9" sqref="G9"/>
    </sheetView>
  </sheetViews>
  <sheetFormatPr defaultColWidth="9.140625" defaultRowHeight="12.75" outlineLevelRow="1"/>
  <cols>
    <col min="1" max="1" width="25" style="4" customWidth="1"/>
    <col min="2" max="5" width="15.28515625" style="4" customWidth="1"/>
    <col min="6" max="8" width="13.57031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7" s="251" customFormat="1" ht="25.9" customHeight="1">
      <c r="A1" s="251" t="s">
        <v>36</v>
      </c>
    </row>
    <row r="2" spans="1:37" s="75" customFormat="1" ht="13.5" outlineLevel="1" thickBot="1">
      <c r="D2" s="76"/>
      <c r="E2" s="76" t="s">
        <v>69</v>
      </c>
      <c r="F2" s="77"/>
      <c r="G2" s="77"/>
      <c r="H2" s="97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</row>
    <row r="3" spans="1:37" s="75" customFormat="1" ht="44.45" customHeight="1" outlineLevel="1" thickBot="1">
      <c r="A3" s="79" t="s">
        <v>0</v>
      </c>
      <c r="B3" s="80">
        <v>44196</v>
      </c>
      <c r="C3" s="80">
        <v>44377</v>
      </c>
      <c r="D3" s="80">
        <v>44469</v>
      </c>
      <c r="E3" s="80" t="s">
        <v>100</v>
      </c>
      <c r="F3" s="81" t="s">
        <v>97</v>
      </c>
      <c r="G3" s="81" t="s">
        <v>98</v>
      </c>
      <c r="H3" s="97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</row>
    <row r="4" spans="1:37" s="75" customFormat="1" ht="18.600000000000001" customHeight="1" outlineLevel="1">
      <c r="A4" s="82" t="s">
        <v>37</v>
      </c>
      <c r="B4" s="83">
        <v>414192.85</v>
      </c>
      <c r="C4" s="83">
        <v>467860.58</v>
      </c>
      <c r="D4" s="83">
        <v>496066.4</v>
      </c>
      <c r="E4" s="83">
        <v>482096.39</v>
      </c>
      <c r="F4" s="84">
        <f>E4/D4-1</f>
        <v>-2.8161572724941686E-2</v>
      </c>
      <c r="G4" s="84">
        <f>E4/B4-1</f>
        <v>0.16394184496424802</v>
      </c>
      <c r="H4" s="9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</row>
    <row r="5" spans="1:37" s="75" customFormat="1" ht="18.600000000000001" customHeight="1" outlineLevel="1">
      <c r="A5" s="85" t="s">
        <v>41</v>
      </c>
      <c r="B5" s="86">
        <v>111.66</v>
      </c>
      <c r="C5" s="86">
        <v>174.87</v>
      </c>
      <c r="D5" s="86">
        <v>180.04</v>
      </c>
      <c r="E5" s="86">
        <v>184.28</v>
      </c>
      <c r="F5" s="87">
        <f t="shared" ref="F5:F9" si="0">E5/D5-1</f>
        <v>2.3550322150633241E-2</v>
      </c>
      <c r="G5" s="87">
        <f t="shared" ref="G5:G9" si="1">E5/B5-1</f>
        <v>0.6503671861006628</v>
      </c>
      <c r="H5" s="97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7" s="75" customFormat="1" ht="18.600000000000001" customHeight="1" outlineLevel="1">
      <c r="A6" s="85" t="s">
        <v>11</v>
      </c>
      <c r="B6" s="86">
        <v>399103.17</v>
      </c>
      <c r="C6" s="86">
        <v>444027.69</v>
      </c>
      <c r="D6" s="86">
        <v>471598.28</v>
      </c>
      <c r="E6" s="86">
        <v>457188.26</v>
      </c>
      <c r="F6" s="87">
        <f t="shared" si="0"/>
        <v>-3.0555709405895248E-2</v>
      </c>
      <c r="G6" s="87">
        <f t="shared" si="1"/>
        <v>0.14553903443062111</v>
      </c>
      <c r="H6" s="9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7" s="75" customFormat="1" ht="18.600000000000001" customHeight="1" outlineLevel="1">
      <c r="A7" s="88" t="s">
        <v>42</v>
      </c>
      <c r="B7" s="89">
        <v>1924.17</v>
      </c>
      <c r="C7" s="89">
        <v>2052.42</v>
      </c>
      <c r="D7" s="89">
        <v>2119.69</v>
      </c>
      <c r="E7" s="89">
        <v>2193.91</v>
      </c>
      <c r="F7" s="90">
        <f t="shared" si="0"/>
        <v>3.5014554014973776E-2</v>
      </c>
      <c r="G7" s="90">
        <f t="shared" si="1"/>
        <v>0.14018511877848616</v>
      </c>
      <c r="H7" s="97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7" s="75" customFormat="1" ht="18.600000000000001" customHeight="1" outlineLevel="1">
      <c r="A8" s="91" t="s">
        <v>43</v>
      </c>
      <c r="B8" s="89">
        <v>170.68</v>
      </c>
      <c r="C8" s="89">
        <v>176.24</v>
      </c>
      <c r="D8" s="89">
        <v>187.51</v>
      </c>
      <c r="E8" s="89">
        <v>191.48</v>
      </c>
      <c r="F8" s="90">
        <f t="shared" si="0"/>
        <v>2.1172204149112028E-2</v>
      </c>
      <c r="G8" s="90">
        <f>E8/B8-1</f>
        <v>0.1218654792594327</v>
      </c>
      <c r="H8" s="97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7" s="75" customFormat="1" ht="18.600000000000001" customHeight="1" outlineLevel="1" thickBot="1">
      <c r="A9" s="92" t="s">
        <v>33</v>
      </c>
      <c r="B9" s="93">
        <v>416287.69999999995</v>
      </c>
      <c r="C9" s="93">
        <v>470089.24</v>
      </c>
      <c r="D9" s="93">
        <v>498373.60000000003</v>
      </c>
      <c r="E9" s="93">
        <f>SUM(E4,E7:E8)</f>
        <v>484481.77999999997</v>
      </c>
      <c r="F9" s="94">
        <f t="shared" si="0"/>
        <v>-2.7874309554117738E-2</v>
      </c>
      <c r="G9" s="95">
        <f t="shared" si="1"/>
        <v>0.16381478482309242</v>
      </c>
      <c r="H9" s="97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</row>
    <row r="10" spans="1:37" ht="27.75" customHeight="1" outlineLevel="1">
      <c r="A10" s="254" t="s">
        <v>84</v>
      </c>
      <c r="B10" s="254"/>
      <c r="C10" s="254"/>
      <c r="D10" s="254"/>
      <c r="E10" s="254"/>
      <c r="F10" s="254"/>
      <c r="G10" s="254"/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7" s="25" customFormat="1" ht="27.75" customHeight="1" outlineLevel="1">
      <c r="A11" s="255" t="s">
        <v>101</v>
      </c>
      <c r="B11" s="255"/>
      <c r="C11" s="255"/>
      <c r="D11" s="255"/>
      <c r="E11" s="255"/>
      <c r="F11" s="255"/>
      <c r="G11" s="255"/>
      <c r="H11" s="78"/>
    </row>
    <row r="12" spans="1:37" s="253" customFormat="1" ht="27.6" customHeight="1"/>
    <row r="13" spans="1:37" s="252" customFormat="1" ht="25.9" customHeight="1">
      <c r="A13" s="252" t="s">
        <v>17</v>
      </c>
    </row>
    <row r="14" spans="1:37" ht="16.5" outlineLevel="1" thickBot="1">
      <c r="B14" s="25"/>
      <c r="C14" s="17"/>
      <c r="D14" s="76"/>
      <c r="E14" s="76" t="s">
        <v>69</v>
      </c>
      <c r="F14" s="17"/>
      <c r="G14" s="17"/>
      <c r="I14" s="5"/>
      <c r="J14" s="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s="75" customFormat="1" ht="46.9" customHeight="1" outlineLevel="1" thickBot="1">
      <c r="A15" s="79" t="s">
        <v>0</v>
      </c>
      <c r="B15" s="80">
        <v>44196</v>
      </c>
      <c r="C15" s="80">
        <v>44377</v>
      </c>
      <c r="D15" s="80">
        <v>44469</v>
      </c>
      <c r="E15" s="80" t="s">
        <v>100</v>
      </c>
      <c r="F15" s="81" t="s">
        <v>97</v>
      </c>
      <c r="G15" s="81" t="s">
        <v>98</v>
      </c>
      <c r="H15" s="96"/>
      <c r="I15" s="97"/>
      <c r="J15" s="97"/>
      <c r="K15" s="97"/>
      <c r="L15" s="97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7" s="75" customFormat="1" ht="18.600000000000001" customHeight="1" outlineLevel="1">
      <c r="A16" s="82" t="s">
        <v>37</v>
      </c>
      <c r="B16" s="83">
        <v>322028.71000000002</v>
      </c>
      <c r="C16" s="83">
        <v>355173.22</v>
      </c>
      <c r="D16" s="83">
        <v>373066.18</v>
      </c>
      <c r="E16" s="83">
        <v>370923.60525254463</v>
      </c>
      <c r="F16" s="84">
        <f>E16/D16-1</f>
        <v>-5.7431492381736504E-3</v>
      </c>
      <c r="G16" s="84">
        <f>E16/B16-1</f>
        <v>0.15183396304181884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8" s="75" customFormat="1" ht="18.600000000000001" customHeight="1" outlineLevel="1">
      <c r="A17" s="85" t="s">
        <v>4</v>
      </c>
      <c r="B17" s="148">
        <v>110.77</v>
      </c>
      <c r="C17" s="86">
        <v>170.4</v>
      </c>
      <c r="D17" s="86">
        <v>178.81</v>
      </c>
      <c r="E17" s="86">
        <v>180.50136996020004</v>
      </c>
      <c r="F17" s="87">
        <f>E17/D17-1</f>
        <v>9.4590345070189041E-3</v>
      </c>
      <c r="G17" s="87">
        <f>E17/B17-1</f>
        <v>0.62951494050916357</v>
      </c>
      <c r="H17" s="96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8" s="75" customFormat="1" ht="18.600000000000001" customHeight="1" outlineLevel="1" thickBot="1">
      <c r="A18" s="98" t="s">
        <v>11</v>
      </c>
      <c r="B18" s="86">
        <v>307360.37</v>
      </c>
      <c r="C18" s="86">
        <v>332049.7</v>
      </c>
      <c r="D18" s="86">
        <v>349344.19</v>
      </c>
      <c r="E18" s="86">
        <v>346597.93044870207</v>
      </c>
      <c r="F18" s="87">
        <f t="shared" ref="F18" si="2">E18/D18-1</f>
        <v>-7.8611857014079245E-3</v>
      </c>
      <c r="G18" s="137">
        <f>E18/B18-1</f>
        <v>0.12765979052114651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38" ht="28.5" customHeight="1" outlineLevel="1">
      <c r="A19" s="254" t="s">
        <v>84</v>
      </c>
      <c r="B19" s="254"/>
      <c r="C19" s="254"/>
      <c r="D19" s="254"/>
      <c r="E19" s="254"/>
      <c r="F19" s="254"/>
      <c r="G19" s="254"/>
      <c r="H19" s="78"/>
    </row>
    <row r="20" spans="1:38" s="25" customFormat="1" ht="28.5" customHeight="1" outlineLevel="1">
      <c r="A20" s="255" t="s">
        <v>101</v>
      </c>
      <c r="B20" s="255"/>
      <c r="C20" s="255"/>
      <c r="D20" s="255"/>
      <c r="E20" s="255"/>
      <c r="F20" s="255"/>
      <c r="G20" s="255"/>
      <c r="H20" s="78"/>
    </row>
    <row r="21" spans="1:38" s="250" customFormat="1" ht="13.9" customHeight="1"/>
    <row r="22" spans="1:38" s="241" customFormat="1" ht="24.6" customHeight="1" thickBot="1">
      <c r="A22" s="240" t="s">
        <v>38</v>
      </c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</row>
    <row r="23" spans="1:38" s="26" customFormat="1" ht="73.900000000000006" customHeight="1" outlineLevel="1" thickBot="1">
      <c r="A23" s="99" t="s">
        <v>56</v>
      </c>
      <c r="B23" s="100" t="s">
        <v>72</v>
      </c>
      <c r="C23" s="66"/>
      <c r="D23" s="66"/>
      <c r="E23" s="66"/>
      <c r="F23" s="66"/>
      <c r="G23" s="66"/>
      <c r="H23" s="66"/>
      <c r="I23" s="66"/>
    </row>
    <row r="24" spans="1:38" s="8" customFormat="1" ht="18" customHeight="1" outlineLevel="1">
      <c r="A24" s="101" t="s">
        <v>71</v>
      </c>
      <c r="B24" s="102">
        <v>3.93</v>
      </c>
    </row>
    <row r="25" spans="1:38" s="8" customFormat="1" ht="18" customHeight="1" outlineLevel="1">
      <c r="A25" s="103" t="s">
        <v>70</v>
      </c>
      <c r="B25" s="104">
        <v>60.53</v>
      </c>
    </row>
    <row r="26" spans="1:38" s="8" customFormat="1" ht="18" customHeight="1" outlineLevel="1">
      <c r="A26" s="103" t="s">
        <v>80</v>
      </c>
      <c r="B26" s="104">
        <v>-9.56</v>
      </c>
    </row>
    <row r="27" spans="1:38" s="66" customFormat="1" ht="18" customHeight="1" outlineLevel="1">
      <c r="A27" s="103" t="s">
        <v>83</v>
      </c>
      <c r="B27" s="104">
        <v>5.76</v>
      </c>
    </row>
    <row r="28" spans="1:38" s="8" customFormat="1" ht="18" customHeight="1" outlineLevel="1" thickBot="1">
      <c r="A28" s="105" t="s">
        <v>99</v>
      </c>
      <c r="B28" s="111">
        <v>0.18</v>
      </c>
    </row>
    <row r="29" spans="1:38" s="74" customFormat="1" ht="28.9" customHeight="1" outlineLevel="1">
      <c r="A29" s="106" t="s">
        <v>58</v>
      </c>
      <c r="B29" s="107">
        <f>SUM(B25:B28)</f>
        <v>56.91</v>
      </c>
    </row>
    <row r="30" spans="1:38" s="74" customFormat="1" ht="28.9" customHeight="1" outlineLevel="1">
      <c r="A30" s="108" t="s">
        <v>64</v>
      </c>
      <c r="B30" s="109">
        <f>SUM(B24:B27)</f>
        <v>60.660000000000004</v>
      </c>
    </row>
    <row r="31" spans="1:38" outlineLevel="1">
      <c r="B31" s="25"/>
    </row>
    <row r="32" spans="1:38" outlineLevel="1">
      <c r="B32" s="25"/>
    </row>
    <row r="33" spans="1:5" outlineLevel="1">
      <c r="A33" s="73"/>
      <c r="B33" s="25"/>
    </row>
    <row r="34" spans="1:5" outlineLevel="1">
      <c r="B34" s="25"/>
      <c r="C34" s="25"/>
      <c r="D34" s="25"/>
      <c r="E34" s="25"/>
    </row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</sheetData>
  <mergeCells count="9">
    <mergeCell ref="A21:XFD21"/>
    <mergeCell ref="A1:XFD1"/>
    <mergeCell ref="A13:XFD13"/>
    <mergeCell ref="A22:XFD22"/>
    <mergeCell ref="A12:XFD12"/>
    <mergeCell ref="A10:G10"/>
    <mergeCell ref="A19:G19"/>
    <mergeCell ref="A20:G20"/>
    <mergeCell ref="A11:G11"/>
  </mergeCells>
  <phoneticPr fontId="22" type="noConversion"/>
  <conditionalFormatting sqref="G4:G9 G16 G18">
    <cfRule type="cellIs" dxfId="5" priority="9" operator="lessThan">
      <formula>0</formula>
    </cfRule>
  </conditionalFormatting>
  <conditionalFormatting sqref="G17">
    <cfRule type="cellIs" dxfId="4" priority="8" operator="lessThan">
      <formula>0</formula>
    </cfRule>
  </conditionalFormatting>
  <conditionalFormatting sqref="F4 F6:F9">
    <cfRule type="cellIs" dxfId="3" priority="5" operator="lessThan">
      <formula>0</formula>
    </cfRule>
  </conditionalFormatting>
  <conditionalFormatting sqref="F5">
    <cfRule type="cellIs" dxfId="2" priority="4" operator="lessThan">
      <formula>0</formula>
    </cfRule>
  </conditionalFormatting>
  <conditionalFormatting sqref="F16 F18">
    <cfRule type="cellIs" dxfId="1" priority="3" operator="lessThan">
      <formula>0</formula>
    </cfRule>
  </conditionalFormatting>
  <conditionalFormatting sqref="F17">
    <cfRule type="cellIs" dxfId="0" priority="2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2022-11-30T12:38:57Z</dcterms:modified>
</cp:coreProperties>
</file>