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! Work\2020-24 (coronavirus quarantine-war)\! 2024\Q2 2024\ANALYTICAL FILES\! final\"/>
    </mc:Choice>
  </mc:AlternateContent>
  <bookViews>
    <workbookView xWindow="3348" yWindow="0" windowWidth="21732" windowHeight="9696" tabRatio="917"/>
  </bookViews>
  <sheets>
    <sheet name="НПФ в управлінні" sheetId="47" r:id="rId1"/>
    <sheet name="Адміністрування НПФ" sheetId="48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localSheetId="1" hidden="1">{#N/A,#N/A,FALSE,"т02бд"}</definedName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1" hidden="1">{#N/A,#N/A,FALSE,"т04"}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1" hidden="1">{#N/A,#N/A,FALSE,"т02бд"}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1" hidden="1">{#N/A,#N/A,FALSE,"т04"}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1" hidden="1">{#N/A,#N/A,FALSE,"т02бд"}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1" hidden="1">{#N/A,#N/A,FALSE,"т04"}</definedName>
    <definedName name="________________t06" localSheetId="0" hidden="1">{#N/A,#N/A,FALSE,"т04"}</definedName>
    <definedName name="________________t06" hidden="1">{#N/A,#N/A,FALSE,"т04"}</definedName>
    <definedName name="______________a11" localSheetId="1" hidden="1">{#N/A,#N/A,FALSE,"т02бд"}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1" hidden="1">{#N/A,#N/A,FALSE,"т04"}</definedName>
    <definedName name="______________t06" localSheetId="0" hidden="1">{#N/A,#N/A,FALSE,"т04"}</definedName>
    <definedName name="______________t06" hidden="1">{#N/A,#N/A,FALSE,"т04"}</definedName>
    <definedName name="____________a11" localSheetId="1" hidden="1">{#N/A,#N/A,FALSE,"т02бд"}</definedName>
    <definedName name="____________a11" localSheetId="0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0" hidden="1">{#N/A,#N/A,FALSE,"т04"}</definedName>
    <definedName name="____________t06" hidden="1">{#N/A,#N/A,FALSE,"т04"}</definedName>
    <definedName name="___________a11" localSheetId="1" hidden="1">{#N/A,#N/A,FALSE,"т02бд"}</definedName>
    <definedName name="___________a11" localSheetId="0" hidden="1">{#N/A,#N/A,FALSE,"т02бд"}</definedName>
    <definedName name="___________a11" hidden="1">{#N/A,#N/A,FALSE,"т02бд"}</definedName>
    <definedName name="___________t06" localSheetId="1" hidden="1">{#N/A,#N/A,FALSE,"т04"}</definedName>
    <definedName name="___________t06" localSheetId="0" hidden="1">{#N/A,#N/A,FALSE,"т04"}</definedName>
    <definedName name="___________t06" hidden="1">{#N/A,#N/A,FALSE,"т04"}</definedName>
    <definedName name="__________a11" localSheetId="1" hidden="1">{#N/A,#N/A,FALSE,"т02бд"}</definedName>
    <definedName name="__________a11" localSheetId="0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0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0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0" hidden="1">{#N/A,#N/A,FALSE,"т04"}</definedName>
    <definedName name="________t06" hidden="1">{#N/A,#N/A,FALSE,"т04"}</definedName>
    <definedName name="_______a11" localSheetId="1" hidden="1">{#N/A,#N/A,FALSE,"т02бд"}</definedName>
    <definedName name="_______a11" localSheetId="0" hidden="1">{#N/A,#N/A,FALSE,"т02бд"}</definedName>
    <definedName name="_______a11" hidden="1">{#N/A,#N/A,FALSE,"т02бд"}</definedName>
    <definedName name="_______t06" localSheetId="1" hidden="1">{#N/A,#N/A,FALSE,"т04"}</definedName>
    <definedName name="_______t06" localSheetId="0" hidden="1">{#N/A,#N/A,FALSE,"т04"}</definedName>
    <definedName name="_______t06" hidden="1">{#N/A,#N/A,FALSE,"т04"}</definedName>
    <definedName name="______a11" localSheetId="1" hidden="1">{#N/A,#N/A,FALSE,"т02бд"}</definedName>
    <definedName name="______a11" localSheetId="0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0" hidden="1">{#N/A,#N/A,FALSE,"т04"}</definedName>
    <definedName name="______t06" hidden="1">{#N/A,#N/A,FALSE,"т04"}</definedName>
    <definedName name="____a11" localSheetId="1" hidden="1">{#N/A,#N/A,FALSE,"т02бд"}</definedName>
    <definedName name="____a11" localSheetId="0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0" hidden="1">{#N/A,#N/A,FALSE,"т04"}</definedName>
    <definedName name="____t06" hidden="1">{#N/A,#N/A,FALSE,"т04"}</definedName>
    <definedName name="___a11" localSheetId="1" hidden="1">{#N/A,#N/A,FALSE,"т02бд"}</definedName>
    <definedName name="___a11" localSheetId="0" hidden="1">{#N/A,#N/A,FALSE,"т02бд"}</definedName>
    <definedName name="___a11" hidden="1">{#N/A,#N/A,FALSE,"т02бд"}</definedName>
    <definedName name="___t06" localSheetId="1" hidden="1">{#N/A,#N/A,FALSE,"т04"}</definedName>
    <definedName name="___t06" localSheetId="0" hidden="1">{#N/A,#N/A,FALSE,"т04"}</definedName>
    <definedName name="___t06" hidden="1">{#N/A,#N/A,FALSE,"т04"}</definedName>
    <definedName name="__a11" localSheetId="1" hidden="1">{#N/A,#N/A,FALSE,"т02бд"}</definedName>
    <definedName name="__a11" localSheetId="0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0" hidden="1">{#N/A,#N/A,FALSE,"т04"}</definedName>
    <definedName name="__t06" hidden="1">{#N/A,#N/A,FALSE,"т04"}</definedName>
    <definedName name="_18_Лют_09" localSheetId="1">#REF!</definedName>
    <definedName name="_18_Лют_09" localSheetId="0">#REF!</definedName>
    <definedName name="_18_Лют_09">#REF!</definedName>
    <definedName name="_19_Лют_09" localSheetId="1">#REF!</definedName>
    <definedName name="_19_Лют_09" localSheetId="0">#REF!</definedName>
    <definedName name="_19_Лют_09">#REF!</definedName>
    <definedName name="_19_Лют_09_ВЧА" localSheetId="1">#REF!</definedName>
    <definedName name="_19_Лют_09_ВЧА" localSheetId="0">#REF!</definedName>
    <definedName name="_19_Лют_09_ВЧА">#REF!</definedName>
    <definedName name="_a11" localSheetId="1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1" hidden="1">{#N/A,#N/A,FALSE,"т04"}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1">[2]табл1!#REF!</definedName>
    <definedName name="cevv" localSheetId="0">[3]табл1!#REF!</definedName>
    <definedName name="cevv">[2]табл1!#REF!</definedName>
    <definedName name="d" localSheetId="1" hidden="1">{#N/A,#N/A,FALSE,"т02бд"}</definedName>
    <definedName name="d" localSheetId="0" hidden="1">{#N/A,#N/A,FALSE,"т02бд"}</definedName>
    <definedName name="d" hidden="1">{#N/A,#N/A,FALSE,"т02бд"}</definedName>
    <definedName name="_xlnm.Database" localSheetId="1">#REF!</definedName>
    <definedName name="_xlnm.Database" localSheetId="0">#REF!</definedName>
    <definedName name="_xlnm.Database">#REF!</definedName>
    <definedName name="ic" localSheetId="1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1" hidden="1">{#N/A,#N/A,FALSE,"т02бд"}</definedName>
    <definedName name="q" localSheetId="0" hidden="1">{#N/A,#N/A,FALSE,"т02бд"}</definedName>
    <definedName name="q" hidden="1">{#N/A,#N/A,FALSE,"т02бд"}</definedName>
    <definedName name="tt" localSheetId="1" hidden="1">{#N/A,#N/A,FALSE,"т02бд"}</definedName>
    <definedName name="tt" localSheetId="0" hidden="1">{#N/A,#N/A,FALSE,"т02бд"}</definedName>
    <definedName name="tt" hidden="1">{#N/A,#N/A,FALSE,"т02бд"}</definedName>
    <definedName name="V">'[4]146024'!$A$1:$K$1</definedName>
    <definedName name="ven_vcha" localSheetId="1" hidden="1">{#N/A,#N/A,FALSE,"т02бд"}</definedName>
    <definedName name="ven_vcha" localSheetId="0" hidden="1">{#N/A,#N/A,FALSE,"т02бд"}</definedName>
    <definedName name="ven_vcha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hidden="1">{#N/A,#N/A,FALSE,"т17-1банки (2)"}</definedName>
    <definedName name="ГЦ" localSheetId="1" hidden="1">{#N/A,#N/A,FALSE,"т02бд"}</definedName>
    <definedName name="ГЦ" localSheetId="0" hidden="1">{#N/A,#N/A,FALSE,"т02бд"}</definedName>
    <definedName name="ГЦ" hidden="1">{#N/A,#N/A,FALSE,"т02бд"}</definedName>
    <definedName name="д17.1">'[5]д17-1'!$A$1:$H$1</definedName>
    <definedName name="ее" localSheetId="1" hidden="1">{#N/A,#N/A,FALSE,"т02бд"}</definedName>
    <definedName name="ее" localSheetId="0" hidden="1">{#N/A,#N/A,FALSE,"т02бд"}</definedName>
    <definedName name="ее" hidden="1">{#N/A,#N/A,FALSE,"т02бд"}</definedName>
    <definedName name="збз1998" localSheetId="1">#REF!</definedName>
    <definedName name="збз1998" localSheetId="0">#REF!</definedName>
    <definedName name="збз1998">#REF!</definedName>
    <definedName name="ии" localSheetId="1" hidden="1">{#N/A,#N/A,FALSE,"т02бд"}</definedName>
    <definedName name="ии" localSheetId="0" hidden="1">{#N/A,#N/A,FALSE,"т02бд"}</definedName>
    <definedName name="ии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1" hidden="1">{#N/A,#N/A,FALSE,"т02бд"}</definedName>
    <definedName name="нн" localSheetId="0" hidden="1">{#N/A,#N/A,FALSE,"т02бд"}</definedName>
    <definedName name="нн" hidden="1">{#N/A,#N/A,FALSE,"т02бд"}</definedName>
    <definedName name="Список">'[4]146024'!$A$8:$A$88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0">#REF!</definedName>
    <definedName name="т01">#REF!</definedName>
    <definedName name="т05" localSheetId="1" hidden="1">{#N/A,#N/A,FALSE,"т04"}</definedName>
    <definedName name="т05" localSheetId="0" hidden="1">{#N/A,#N/A,FALSE,"т04"}</definedName>
    <definedName name="т05" hidden="1">{#N/A,#N/A,FALSE,"т04"}</definedName>
    <definedName name="т06" localSheetId="1">#REF!</definedName>
    <definedName name="т06" localSheetId="0">#REF!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 localSheetId="1">#REF!</definedName>
    <definedName name="т17.2" localSheetId="0">#REF!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 localSheetId="1">#REF!</definedName>
    <definedName name="т17.4" localSheetId="0">#REF!</definedName>
    <definedName name="т17.4">#REF!</definedName>
    <definedName name="т17.4.1999" localSheetId="1">#REF!</definedName>
    <definedName name="т17.4.1999" localSheetId="0">#REF!</definedName>
    <definedName name="т17.4.1999">#REF!</definedName>
    <definedName name="т17.4.2001" localSheetId="1">#REF!</definedName>
    <definedName name="т17.4.2001" localSheetId="0">#REF!</definedName>
    <definedName name="т17.4.2001">#REF!</definedName>
    <definedName name="т17.5" localSheetId="1">#REF!</definedName>
    <definedName name="т17.5" localSheetId="0">#REF!</definedName>
    <definedName name="т17.5">#REF!</definedName>
    <definedName name="т17.5.2001" localSheetId="1">#REF!</definedName>
    <definedName name="т17.5.2001" localSheetId="0">#REF!</definedName>
    <definedName name="т17.5.2001">#REF!</definedName>
    <definedName name="т17.7" localSheetId="1">#REF!</definedName>
    <definedName name="т17.7" localSheetId="0">#REF!</definedName>
    <definedName name="т17.7">#REF!</definedName>
    <definedName name="т17мб">'[11]т17мб(шаблон)'!$A$1</definedName>
    <definedName name="Усі_банки">'[4]146024'!$A$8:$K$88</definedName>
    <definedName name="ц" localSheetId="1" hidden="1">{#N/A,#N/A,FALSE,"т02бд"}</definedName>
    <definedName name="ц" localSheetId="0" hidden="1">{#N/A,#N/A,FALSE,"т02бд"}</definedName>
    <definedName name="ц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E325" i="48" l="1"/>
  <c r="H323" i="48"/>
  <c r="J216" i="48"/>
  <c r="J215" i="48"/>
  <c r="I216" i="48"/>
  <c r="I215" i="48"/>
  <c r="I213" i="48"/>
  <c r="I217" i="48"/>
  <c r="H216" i="48"/>
  <c r="H215" i="48"/>
  <c r="H217" i="48"/>
  <c r="H213" i="48"/>
  <c r="F195" i="48"/>
  <c r="G195" i="48"/>
  <c r="G174" i="48"/>
  <c r="G153" i="48"/>
  <c r="F174" i="48"/>
  <c r="M119" i="48"/>
  <c r="N119" i="48"/>
  <c r="G69" i="48"/>
  <c r="F69" i="48"/>
  <c r="E87" i="48"/>
  <c r="N18" i="48"/>
  <c r="F87" i="48"/>
  <c r="F101" i="48"/>
  <c r="E101" i="48"/>
  <c r="J26" i="47" l="1"/>
  <c r="J24" i="47"/>
  <c r="J21" i="47"/>
  <c r="H26" i="47"/>
  <c r="H21" i="47"/>
  <c r="I323" i="48"/>
  <c r="I322" i="48"/>
  <c r="H322" i="48"/>
  <c r="I321" i="48"/>
  <c r="H321" i="48"/>
  <c r="I320" i="48"/>
  <c r="H320" i="48"/>
  <c r="I319" i="48"/>
  <c r="H319" i="48"/>
  <c r="I318" i="48"/>
  <c r="H318" i="48"/>
  <c r="I317" i="48"/>
  <c r="H317" i="48"/>
  <c r="I316" i="48"/>
  <c r="H316" i="48"/>
  <c r="F234" i="48" l="1"/>
  <c r="E234" i="48"/>
  <c r="D234" i="48"/>
  <c r="C234" i="48"/>
  <c r="B234" i="48"/>
  <c r="F241" i="48"/>
  <c r="E241" i="48"/>
  <c r="D241" i="48"/>
  <c r="C241" i="48"/>
  <c r="B241" i="48"/>
  <c r="B193" i="48"/>
  <c r="B172" i="48"/>
  <c r="B151" i="48"/>
  <c r="D117" i="48"/>
  <c r="C117" i="48"/>
  <c r="B117" i="48" s="1"/>
  <c r="C24" i="47"/>
  <c r="C26" i="47" s="1"/>
  <c r="B24" i="47"/>
  <c r="B26" i="47" s="1"/>
  <c r="B15" i="47"/>
  <c r="E24" i="47" l="1"/>
  <c r="E26" i="47" s="1"/>
  <c r="D24" i="47"/>
  <c r="D26" i="47" s="1"/>
  <c r="H13" i="47"/>
  <c r="G12" i="47"/>
  <c r="G14" i="47"/>
  <c r="G13" i="47"/>
  <c r="D15" i="47"/>
  <c r="C15" i="47"/>
  <c r="F8" i="47"/>
  <c r="G8" i="47"/>
  <c r="G7" i="47"/>
  <c r="G6" i="47"/>
  <c r="G5" i="47"/>
  <c r="F5" i="47"/>
  <c r="I212" i="48" l="1"/>
  <c r="H212" i="48"/>
  <c r="I21" i="47"/>
  <c r="B326" i="48" l="1"/>
  <c r="F13" i="47" l="1"/>
  <c r="H5" i="47"/>
  <c r="J225" i="48" l="1"/>
  <c r="H224" i="48"/>
  <c r="N226" i="48" l="1"/>
  <c r="O226" i="48" s="1"/>
  <c r="N225" i="48"/>
  <c r="O225" i="48" s="1"/>
  <c r="N224" i="48"/>
  <c r="O224" i="48" s="1"/>
  <c r="J226" i="48"/>
  <c r="K226" i="48" s="1"/>
  <c r="K225" i="48"/>
  <c r="J224" i="48"/>
  <c r="K224" i="48" s="1"/>
  <c r="H22" i="47" l="1"/>
  <c r="H14" i="47"/>
  <c r="H12" i="47"/>
  <c r="H8" i="47"/>
  <c r="F6" i="47"/>
  <c r="H6" i="47"/>
  <c r="F7" i="47"/>
  <c r="H7" i="47"/>
  <c r="F12" i="47"/>
  <c r="F14" i="47"/>
  <c r="E15" i="47"/>
  <c r="G15" i="47" s="1"/>
  <c r="K21" i="47"/>
  <c r="H15" i="47" l="1"/>
  <c r="F15" i="47"/>
  <c r="J25" i="47"/>
  <c r="G24" i="47" l="1"/>
  <c r="F24" i="47"/>
  <c r="I24" i="47" s="1"/>
  <c r="B188" i="48" l="1"/>
  <c r="B167" i="48"/>
  <c r="B146" i="48"/>
  <c r="D112" i="48"/>
  <c r="C112" i="48"/>
  <c r="B112" i="48" l="1"/>
  <c r="I25" i="47"/>
  <c r="J23" i="47"/>
  <c r="I23" i="47"/>
  <c r="J22" i="47"/>
  <c r="I22" i="47"/>
  <c r="L226" i="48" l="1"/>
  <c r="M226" i="48" s="1"/>
  <c r="L225" i="48"/>
  <c r="M225" i="48" s="1"/>
  <c r="L224" i="48"/>
  <c r="M224" i="48" s="1"/>
  <c r="H226" i="48"/>
  <c r="I226" i="48" s="1"/>
  <c r="H225" i="48"/>
  <c r="I225" i="48" s="1"/>
  <c r="I224" i="48"/>
  <c r="H25" i="47" l="1"/>
  <c r="H23" i="47"/>
  <c r="C326" i="48" l="1"/>
  <c r="D18" i="48"/>
  <c r="C18" i="48"/>
  <c r="G285" i="48"/>
  <c r="B18" i="48" l="1"/>
  <c r="M18" i="48" l="1"/>
  <c r="D9" i="48"/>
  <c r="C9" i="48"/>
  <c r="B9" i="48" l="1"/>
  <c r="D108" i="48" l="1"/>
  <c r="C108" i="48"/>
  <c r="B108" i="48" l="1"/>
  <c r="D107" i="48" l="1"/>
  <c r="C107" i="48"/>
  <c r="B44" i="48"/>
  <c r="B107" i="48" l="1"/>
  <c r="E227" i="48" l="1"/>
  <c r="D227" i="48"/>
  <c r="C227" i="48"/>
  <c r="N227" i="48" l="1"/>
  <c r="O227" i="48" s="1"/>
  <c r="L227" i="48"/>
  <c r="M227" i="48" s="1"/>
  <c r="B227" i="48"/>
  <c r="F227" i="48"/>
  <c r="B324" i="48"/>
  <c r="C324" i="48"/>
  <c r="C325" i="48" s="1"/>
  <c r="D324" i="48"/>
  <c r="F324" i="48"/>
  <c r="I324" i="48" s="1"/>
  <c r="D326" i="48"/>
  <c r="F326" i="48"/>
  <c r="I326" i="48" s="1"/>
  <c r="H24" i="47"/>
  <c r="H227" i="48" l="1"/>
  <c r="I227" i="48" s="1"/>
  <c r="J227" i="48"/>
  <c r="K227" i="48" s="1"/>
  <c r="B325" i="48"/>
  <c r="F26" i="47"/>
  <c r="F325" i="48"/>
  <c r="I325" i="48" s="1"/>
  <c r="D325" i="48"/>
  <c r="E324" i="48"/>
  <c r="H324" i="48" s="1"/>
  <c r="E326" i="48"/>
  <c r="H326" i="48" s="1"/>
  <c r="I26" i="47" l="1"/>
  <c r="H325" i="48"/>
  <c r="B195" i="48" l="1"/>
  <c r="B153" i="48"/>
  <c r="B174" i="48"/>
  <c r="F153" i="48" l="1"/>
  <c r="D119" i="48"/>
  <c r="C119" i="48"/>
  <c r="B88" i="48"/>
  <c r="B56" i="48"/>
  <c r="D106" i="48"/>
  <c r="C106" i="48"/>
  <c r="B42" i="48"/>
  <c r="D5" i="48"/>
  <c r="C5" i="48"/>
  <c r="B119" i="48" l="1"/>
  <c r="B5" i="48"/>
  <c r="B106" i="48"/>
  <c r="K22" i="47" l="1"/>
  <c r="K23" i="47" l="1"/>
  <c r="G26" i="47" l="1"/>
  <c r="K24" i="47"/>
  <c r="K26" i="47" l="1"/>
</calcChain>
</file>

<file path=xl/sharedStrings.xml><?xml version="1.0" encoding="utf-8"?>
<sst xmlns="http://schemas.openxmlformats.org/spreadsheetml/2006/main" count="287" uniqueCount="121">
  <si>
    <t>Всього</t>
  </si>
  <si>
    <t>Відкриті</t>
  </si>
  <si>
    <t>Інші активи</t>
  </si>
  <si>
    <t>Нерухомість</t>
  </si>
  <si>
    <t>Акції</t>
  </si>
  <si>
    <t>Цінні папери</t>
  </si>
  <si>
    <t>Банківські метали</t>
  </si>
  <si>
    <t>-</t>
  </si>
  <si>
    <t>Грошові кошти</t>
  </si>
  <si>
    <t>Вид НПФ</t>
  </si>
  <si>
    <t>Корпоративні</t>
  </si>
  <si>
    <t>Професійні</t>
  </si>
  <si>
    <t>Кількість НПФ, щодо яких подано звітність</t>
  </si>
  <si>
    <t>Актив / Вид НПФ</t>
  </si>
  <si>
    <t>Кількість КУА, що мають активи НПФ в управлінні</t>
  </si>
  <si>
    <t>Облігації державні (у т. ч. ОВДП)</t>
  </si>
  <si>
    <t xml:space="preserve"> </t>
  </si>
  <si>
    <t>Дата</t>
  </si>
  <si>
    <t>Разом</t>
  </si>
  <si>
    <t>Усі НПФ (без КНПФ НБУ)</t>
  </si>
  <si>
    <t>Усі НПФ (із КНПФ НБУ)*</t>
  </si>
  <si>
    <t>частка ЦП</t>
  </si>
  <si>
    <t>КНПФ НБУ</t>
  </si>
  <si>
    <t>Активи, млн грн</t>
  </si>
  <si>
    <t>(млн грн)</t>
  </si>
  <si>
    <t>Всього*</t>
  </si>
  <si>
    <t>Разом**</t>
  </si>
  <si>
    <t>Кількість учасників НПФ*</t>
  </si>
  <si>
    <t>Всього, осіб</t>
  </si>
  <si>
    <t>жінок</t>
  </si>
  <si>
    <t>чоловіків</t>
  </si>
  <si>
    <t>жінок віком до 25 років включно</t>
  </si>
  <si>
    <t>жінок віком від 25 до 50 років включно</t>
  </si>
  <si>
    <t>жінок віком від 50 до 60 років включно</t>
  </si>
  <si>
    <t>жінок віком понад 60 років</t>
  </si>
  <si>
    <t>чоловіків віком до 25 років включно</t>
  </si>
  <si>
    <t>чоловіків віком від 25 до 50 років включно</t>
  </si>
  <si>
    <t>чоловіків віком від 50 до 60 років включно</t>
  </si>
  <si>
    <t>чоловіків віком понад 60 років</t>
  </si>
  <si>
    <t>Дата / Період</t>
  </si>
  <si>
    <t>Кількість укладених пенсійних контрактів, шт.</t>
  </si>
  <si>
    <t>3 кв. 2020</t>
  </si>
  <si>
    <t>Кількість вкладників НПФ, осіб</t>
  </si>
  <si>
    <t>юридичних осіб та ФОП</t>
  </si>
  <si>
    <t>фізичних осіб</t>
  </si>
  <si>
    <t>Період</t>
  </si>
  <si>
    <t>на визначений строк</t>
  </si>
  <si>
    <t xml:space="preserve"> одноразові</t>
  </si>
  <si>
    <t>перераховані до банку, страховика, іншого НПФ</t>
  </si>
  <si>
    <t>Кількість укладених пенсійних контрактів*</t>
  </si>
  <si>
    <t>4 кв. 2020</t>
  </si>
  <si>
    <t>Кількість вкладників НПФ*</t>
  </si>
  <si>
    <t>Пенсійні внески*</t>
  </si>
  <si>
    <t>Пенсійні виплати*</t>
  </si>
  <si>
    <t>Вартість активів НПФ в управлінні</t>
  </si>
  <si>
    <t>Кількість НПФ в управлінні*</t>
  </si>
  <si>
    <t>Загальна сума пенсійних коштів на індивідуальних пенсійних рахунках учасників - Сукупна ЧВА фондів, млн грн</t>
  </si>
  <si>
    <t>від юридичних осіб</t>
  </si>
  <si>
    <t>від ФОПів</t>
  </si>
  <si>
    <t>Пенсійні внески всього, млн грн</t>
  </si>
  <si>
    <t>від фізичних осіб (у т. ч. переведені до фонду)</t>
  </si>
  <si>
    <t>Пенсійні виплати всього, млн грн</t>
  </si>
  <si>
    <t>н.д.</t>
  </si>
  <si>
    <t>із вкладниками - фізичними особами (крім ФОП)</t>
  </si>
  <si>
    <t>із вкладниками - ФОП</t>
  </si>
  <si>
    <t>із вкладниками - юридичними особами</t>
  </si>
  <si>
    <t>* Без урахування корпоративного пенсійного фонду НБУ.</t>
  </si>
  <si>
    <t>1 кв. 2021</t>
  </si>
  <si>
    <t>Пенсійні активи, інвестиційний прибуток*</t>
  </si>
  <si>
    <t>Сума прибутку (збитку) від інвестування активів пенсійних фондів, млн грн</t>
  </si>
  <si>
    <t>н.д</t>
  </si>
  <si>
    <t>** За даними звітів АНПФ щодо НПФ та даними КНПФ НБУ.</t>
  </si>
  <si>
    <t>Структура активів НПФ*</t>
  </si>
  <si>
    <t>Агрегований портфель активів НПФ (із КНПФ НБУ)*</t>
  </si>
  <si>
    <t>Агрегований портфель активів НПФ (без КНПФ НБУ)</t>
  </si>
  <si>
    <t>2 кв. 2021</t>
  </si>
  <si>
    <t>Всього, млн грн</t>
  </si>
  <si>
    <t>3 кв. 2021</t>
  </si>
  <si>
    <t>Облігації місцевих рад</t>
  </si>
  <si>
    <t>Корпоративні облігації</t>
  </si>
  <si>
    <t>Агрегований портфель активів НПФ (без КНПФ НБУ)*</t>
  </si>
  <si>
    <t>* За даними звітів АНПФ щодо НПФ в адмініструванні та даними КНПФ НБУ.</t>
  </si>
  <si>
    <t>4 кв. 2021</t>
  </si>
  <si>
    <t>4 кв. 2022</t>
  </si>
  <si>
    <t>Зміна активів у ЦП за квартал</t>
  </si>
  <si>
    <t>Зміна за квартал, %</t>
  </si>
  <si>
    <t>Зміна обсягу грошей за квартал</t>
  </si>
  <si>
    <t>1 кв. 2023</t>
  </si>
  <si>
    <t>2 кв. 2023</t>
  </si>
  <si>
    <t>Зміна за рік, %</t>
  </si>
  <si>
    <t>3 кв. 2023</t>
  </si>
  <si>
    <t>3 кв. 2022</t>
  </si>
  <si>
    <t>Зміна активів у ЦП за рік</t>
  </si>
  <si>
    <t>Зміна обсягу грошей за рік</t>
  </si>
  <si>
    <t xml:space="preserve">** За даними звітів КУА щодо НПФ в управлінні та даними КНПФ НБУ. </t>
  </si>
  <si>
    <t>4 кв. 2023</t>
  </si>
  <si>
    <t>31.12.2023**</t>
  </si>
  <si>
    <t>Зміна за рік</t>
  </si>
  <si>
    <t>Зміна за рік, млн грн</t>
  </si>
  <si>
    <t>31.03.2024**</t>
  </si>
  <si>
    <t>1 кв. 2024</t>
  </si>
  <si>
    <t>Адміністрування НПФ за 2-й квартал 2024 року</t>
  </si>
  <si>
    <t>Статистика ринку управління активами НПФ за 2-й квартал 2024 року</t>
  </si>
  <si>
    <t>Зміна за 2-й квартал 2024 року</t>
  </si>
  <si>
    <t>Зміна з початку року</t>
  </si>
  <si>
    <t>Зміна активів НПФ в управлінні за 2-й квартал 2024 року, %</t>
  </si>
  <si>
    <t xml:space="preserve">Cередній розмір фонду на 30.06.2024, млн грн </t>
  </si>
  <si>
    <t>30.06.2024**</t>
  </si>
  <si>
    <t>2 кв. 2024</t>
  </si>
  <si>
    <t>* За даними 48 фондів станом на 30.09.2020, 54-х фондів - на 31.12.2020, 55-ти фондів - на 31.03.2021, на 30.06.2021-30.09.2023 - 57-ми фондів (окрім 31.03.2023 - 56-ти фондів із 99.99% активів усіх НПФ, крім КНПФ НБУ), на 31.12.2023-31.03.2024 - 54-х фондів, 30.06.2024 - 52-х фондів. **У трьох фондах, дані яких відсутні на 31.12.2023 й далі, сукупна кількість учасників на 30.09.2023 дорівнювала 4 682 особи (0.5% від загальної).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</si>
  <si>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30.06.2024 - 52-х фондів. **У трьох фондах, дані яких відсутні на 31.12.2023 й далі, сукупна кількість укладених ПК на 30.09.2023 дорівнювала 482 (0.5% від загальної).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</si>
  <si>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30.06.2024 - 52-х фондів. **У трьох фондах, дані яких відсутні на 31.12.2023 й далі, сукупна кількість вкладників на 30.09.2023 дорівнювала 472 (0.5% від загальної).</t>
  </si>
  <si>
    <t xml:space="preserve">* За даними 48 фондів за 3 кв. 2020, 54-х фондів - 4 кв. 2020, 55-ти фондів - 1 кв. 2021, за 2 кв. 2021-3 кв. 2023 - 57-ми фондів (окрім 1 кв. 2023 - 56-ти фондів), за 4 кв. 2023-1 кв. 2024 - 54-х фондів, 2 кв. 2024 - 52-х фондів. 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</si>
  <si>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30.06.2024 - 52-х фондів. **У трьох фондах, дані яких відсутні на 31.12.2023 й далі, сукупні пенсійні внески на 30.09.2023 дорівнювали 23.9 млн грн (1.3% від усіх).</t>
  </si>
  <si>
    <t>* За даними 48 фондів за 3 кв. 2020, 54-х фондів - 4 кв. 2020, 55-ти фондів - 1 кв. 2021, за 2 кв. 2021-3 кв. 2023 - 57-ми фондів (окрім 1 кв. 2023 - 56-ти фондів), за 4 кв. 2023-1 кв. 2024 - 54-х фондів, 2 кв. 2024 - 52-х фондів.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</si>
  <si>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30.06.2024 - 52-х фондів. **У трьох фондах, дані яких відсутні на 31.12.2023 й далі, сукупні пенсійні виплати на 30.09.2023 дорівнювали 11.5 млн грн (1.6% від усіх).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</si>
  <si>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30.06.2024 - 52-х фондів. **У трьох фондах, дані яких відсутні на 31.12.2023 й далі, сукупна ЧВА на 30.09.2023 дорівнювала 23.1 млн грн (0.8% від загальної), сукупний прибуток від інвестування пенсійних активів - 10.7 млн грн (0.6% від загального).</t>
  </si>
  <si>
    <t>* Активи НПФ в управлінні КУА, за даними звітів АНПФ щодо НПФ в адмініструванні (станом на 31.12.2021-30.09.2023 - для 57-ми фондів, на 31.12.2023-31.03.2024 - 54-х фондів, 30.06.2024 - 52-х фондів. Три фонди, дані яких відсутні на 31.12.2023 й пізніше, на 30.09.2023 мали 0.9% активів усіх НПФ, крім КНПФ НБУ).</t>
  </si>
  <si>
    <t>Динаміка найбільших складових пенсійних активів за 2-й кв. 2024 року та за рік</t>
  </si>
  <si>
    <t>Структура активів НПФ за видами фондів та інструментами станом на 30.06.2024</t>
  </si>
  <si>
    <t>за 2-й квартал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</si>
</sst>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#,##0.0"/>
    <numFmt numFmtId="169" formatCode="_-* #,##0_₴_-;\-* #,##0_₴_-;_-* &quot;-&quot;??_₴_-;_-@_-"/>
    <numFmt numFmtId="170" formatCode="#,##0_ ;\-#,##0\ "/>
    <numFmt numFmtId="171" formatCode="_-* #,##0.0_₴_-;\-* #,##0.0_₴_-;_-* &quot;-&quot;??_₴_-;_-@_-"/>
    <numFmt numFmtId="172" formatCode="_-* #,##0.000_₴_-;\-* #,##0.000_₴_-;_-* &quot;-&quot;??_₴_-;_-@_-"/>
    <numFmt numFmtId="173" formatCode="_-* #,##0.0_₴_-;\-* #,##0.0_₴_-;_-* &quot;-&quot;?_₴_-;_-@_-"/>
  </numFmts>
  <fonts count="63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u/>
      <sz val="8"/>
      <color indexed="12"/>
      <name val="Arial"/>
      <family val="2"/>
      <charset val="204"/>
    </font>
    <font>
      <i/>
      <sz val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6"/>
      <color theme="0"/>
      <name val="Arial"/>
      <family val="2"/>
      <charset val="204"/>
    </font>
    <font>
      <i/>
      <sz val="9"/>
      <color theme="5" tint="-0.249977111117893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2"/>
      <color theme="7" tint="-0.499984740745262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10"/>
      <name val="Arial"/>
      <family val="2"/>
      <charset val="204"/>
    </font>
    <font>
      <i/>
      <u/>
      <sz val="10"/>
      <color indexed="12"/>
      <name val="Arial"/>
      <family val="2"/>
      <charset val="204"/>
    </font>
    <font>
      <b/>
      <sz val="16"/>
      <color theme="7" tint="-0.499984740745262"/>
      <name val="Arial"/>
      <family val="2"/>
      <charset val="204"/>
    </font>
    <font>
      <i/>
      <sz val="12"/>
      <color indexed="8"/>
      <name val="Arial"/>
      <family val="2"/>
      <charset val="204"/>
    </font>
    <font>
      <sz val="10"/>
      <color rgb="FFFF0000"/>
      <name val="Arial"/>
      <family val="2"/>
      <charset val="204"/>
    </font>
    <font>
      <i/>
      <sz val="11"/>
      <color indexed="8"/>
      <name val="Arial"/>
      <family val="2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1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theme="0" tint="-0.24994659260841701"/>
      </left>
      <right/>
      <top style="medium">
        <color indexed="20"/>
      </top>
      <bottom/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/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theme="0" tint="-0.34998626667073579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rgb="FF002060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/>
      <right/>
      <top style="dotted">
        <color theme="0" tint="-0.34998626667073579"/>
      </top>
      <bottom style="medium">
        <color rgb="FF002060"/>
      </bottom>
      <diagonal/>
    </border>
    <border>
      <left/>
      <right/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/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 style="dotted">
        <color theme="0" tint="-0.34998626667073579"/>
      </right>
      <top/>
      <bottom/>
      <diagonal/>
    </border>
    <border>
      <left style="thin">
        <color rgb="FF002060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thin">
        <color rgb="FF002060"/>
      </right>
      <top/>
      <bottom/>
      <diagonal/>
    </border>
    <border>
      <left/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/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/>
      <top style="medium">
        <color rgb="FF002060"/>
      </top>
      <bottom/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/>
      <top/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rgb="FF002060"/>
      </bottom>
      <diagonal/>
    </border>
    <border>
      <left style="dotted">
        <color indexed="23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indexed="23"/>
      </left>
      <right style="dotted">
        <color theme="0" tint="-0.24994659260841701"/>
      </right>
      <top/>
      <bottom style="medium">
        <color indexed="20"/>
      </bottom>
      <diagonal/>
    </border>
    <border>
      <left/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/>
      <top style="medium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indexed="23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indexed="23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indexed="20"/>
      </bottom>
      <diagonal/>
    </border>
    <border>
      <left/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thin">
        <color rgb="FF002060"/>
      </top>
      <bottom style="dotted">
        <color theme="0" tint="-0.34998626667073579"/>
      </bottom>
      <diagonal/>
    </border>
    <border>
      <left style="thin">
        <color rgb="FF002060"/>
      </left>
      <right/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/>
      <diagonal/>
    </border>
    <border>
      <left style="dotted">
        <color theme="0" tint="-0.34998626667073579"/>
      </left>
      <right/>
      <top/>
      <bottom style="thin">
        <color rgb="FF00206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</borders>
  <cellStyleXfs count="102">
    <xf numFmtId="0" fontId="0" fillId="0" borderId="0"/>
    <xf numFmtId="49" fontId="14" fillId="0" borderId="0">
      <alignment horizontal="centerContinuous" vertical="top" wrapText="1"/>
    </xf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3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2" fillId="7" borderId="1" applyNumberFormat="0" applyAlignment="0" applyProtection="0"/>
    <xf numFmtId="0" fontId="23" fillId="20" borderId="2" applyNumberFormat="0" applyAlignment="0" applyProtection="0"/>
    <xf numFmtId="0" fontId="24" fillId="20" borderId="1" applyNumberFormat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14" fillId="0" borderId="3">
      <alignment horizontal="centerContinuous" vertical="top" wrapText="1"/>
    </xf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7" applyNumberFormat="0" applyFill="0" applyAlignment="0" applyProtection="0"/>
    <xf numFmtId="0" fontId="29" fillId="21" borderId="8" applyNumberFormat="0" applyAlignment="0" applyProtection="0"/>
    <xf numFmtId="0" fontId="30" fillId="0" borderId="0" applyNumberFormat="0" applyFill="0" applyBorder="0" applyAlignment="0" applyProtection="0"/>
    <xf numFmtId="0" fontId="31" fillId="22" borderId="0" applyNumberFormat="0" applyBorder="0" applyAlignment="0" applyProtection="0"/>
    <xf numFmtId="0" fontId="10" fillId="0" borderId="0"/>
    <xf numFmtId="0" fontId="7" fillId="0" borderId="0"/>
    <xf numFmtId="0" fontId="7" fillId="0" borderId="0"/>
    <xf numFmtId="0" fontId="11" fillId="0" borderId="0"/>
    <xf numFmtId="0" fontId="42" fillId="0" borderId="0"/>
    <xf numFmtId="0" fontId="7" fillId="0" borderId="0"/>
    <xf numFmtId="0" fontId="11" fillId="0" borderId="0"/>
    <xf numFmtId="0" fontId="7" fillId="0" borderId="0"/>
    <xf numFmtId="0" fontId="9" fillId="0" borderId="0"/>
    <xf numFmtId="0" fontId="9" fillId="0" borderId="0"/>
    <xf numFmtId="0" fontId="38" fillId="0" borderId="0"/>
    <xf numFmtId="0" fontId="20" fillId="0" borderId="0"/>
    <xf numFmtId="0" fontId="42" fillId="0" borderId="0"/>
    <xf numFmtId="0" fontId="7" fillId="0" borderId="0"/>
    <xf numFmtId="0" fontId="7" fillId="0" borderId="0"/>
    <xf numFmtId="0" fontId="32" fillId="3" borderId="0" applyNumberFormat="0" applyBorder="0" applyAlignment="0" applyProtection="0"/>
    <xf numFmtId="0" fontId="33" fillId="0" borderId="0" applyNumberFormat="0" applyFill="0" applyBorder="0" applyAlignment="0" applyProtection="0"/>
    <xf numFmtId="0" fontId="7" fillId="23" borderId="9" applyNumberFormat="0" applyFont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4" fillId="0" borderId="10" applyNumberFormat="0" applyFill="0" applyAlignment="0" applyProtection="0"/>
    <xf numFmtId="0" fontId="35" fillId="0" borderId="0" applyNumberFormat="0" applyFill="0" applyBorder="0" applyAlignment="0" applyProtection="0"/>
    <xf numFmtId="38" fontId="15" fillId="0" borderId="0" applyFont="0" applyFill="0" applyBorder="0" applyAlignment="0" applyProtection="0"/>
    <xf numFmtId="40" fontId="15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36" fillId="4" borderId="0" applyNumberFormat="0" applyBorder="0" applyAlignment="0" applyProtection="0"/>
    <xf numFmtId="49" fontId="14" fillId="0" borderId="11">
      <alignment horizontal="center" vertical="center" wrapText="1"/>
    </xf>
    <xf numFmtId="0" fontId="4" fillId="0" borderId="0"/>
    <xf numFmtId="0" fontId="5" fillId="0" borderId="0"/>
    <xf numFmtId="9" fontId="5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45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380">
    <xf numFmtId="0" fontId="0" fillId="0" borderId="0" xfId="0"/>
    <xf numFmtId="0" fontId="7" fillId="0" borderId="0" xfId="57" applyFont="1" applyAlignment="1">
      <alignment vertical="center"/>
    </xf>
    <xf numFmtId="3" fontId="7" fillId="0" borderId="0" xfId="57" applyNumberFormat="1" applyFont="1" applyAlignment="1">
      <alignment vertical="center"/>
    </xf>
    <xf numFmtId="0" fontId="16" fillId="0" borderId="0" xfId="57" applyFont="1" applyAlignment="1">
      <alignment vertical="center"/>
    </xf>
    <xf numFmtId="0" fontId="7" fillId="0" borderId="0" xfId="57" applyFont="1" applyBorder="1" applyAlignment="1">
      <alignment vertical="center"/>
    </xf>
    <xf numFmtId="14" fontId="8" fillId="0" borderId="0" xfId="57" applyNumberFormat="1" applyFont="1" applyAlignment="1">
      <alignment horizontal="left"/>
    </xf>
    <xf numFmtId="0" fontId="19" fillId="0" borderId="0" xfId="57" applyFont="1" applyAlignment="1">
      <alignment horizontal="left" vertical="center"/>
    </xf>
    <xf numFmtId="165" fontId="16" fillId="0" borderId="0" xfId="57" applyNumberFormat="1" applyFont="1" applyAlignment="1">
      <alignment vertical="center"/>
    </xf>
    <xf numFmtId="0" fontId="8" fillId="0" borderId="0" xfId="57" applyFont="1" applyAlignment="1">
      <alignment vertical="center"/>
    </xf>
    <xf numFmtId="0" fontId="13" fillId="0" borderId="0" xfId="57" applyFont="1" applyFill="1" applyAlignment="1">
      <alignment horizontal="left" vertical="center"/>
    </xf>
    <xf numFmtId="0" fontId="19" fillId="0" borderId="0" xfId="57" applyFont="1" applyFill="1" applyAlignment="1">
      <alignment horizontal="left" vertical="center"/>
    </xf>
    <xf numFmtId="0" fontId="8" fillId="0" borderId="16" xfId="57" applyFont="1" applyBorder="1" applyAlignment="1">
      <alignment horizontal="center" vertical="center" wrapText="1"/>
    </xf>
    <xf numFmtId="14" fontId="8" fillId="0" borderId="17" xfId="57" applyNumberFormat="1" applyFont="1" applyBorder="1" applyAlignment="1">
      <alignment horizontal="center" vertical="center" wrapText="1"/>
    </xf>
    <xf numFmtId="14" fontId="8" fillId="0" borderId="18" xfId="57" applyNumberFormat="1" applyFont="1" applyBorder="1" applyAlignment="1">
      <alignment horizontal="center" vertical="center" wrapText="1"/>
    </xf>
    <xf numFmtId="168" fontId="7" fillId="0" borderId="15" xfId="57" applyNumberFormat="1" applyFont="1" applyBorder="1" applyAlignment="1">
      <alignment vertical="center"/>
    </xf>
    <xf numFmtId="168" fontId="8" fillId="0" borderId="22" xfId="57" applyNumberFormat="1" applyFont="1" applyBorder="1" applyAlignment="1">
      <alignment vertical="center"/>
    </xf>
    <xf numFmtId="0" fontId="7" fillId="0" borderId="12" xfId="57" applyFont="1" applyBorder="1" applyAlignment="1">
      <alignment horizontal="left" vertical="center" wrapText="1"/>
    </xf>
    <xf numFmtId="0" fontId="7" fillId="0" borderId="13" xfId="57" applyFont="1" applyBorder="1" applyAlignment="1">
      <alignment horizontal="left" vertical="center" wrapText="1"/>
    </xf>
    <xf numFmtId="0" fontId="16" fillId="0" borderId="19" xfId="57" applyFont="1" applyBorder="1" applyAlignment="1">
      <alignment horizontal="left" vertical="center" wrapText="1"/>
    </xf>
    <xf numFmtId="165" fontId="7" fillId="0" borderId="14" xfId="57" applyNumberFormat="1" applyFont="1" applyBorder="1" applyAlignment="1">
      <alignment vertical="center"/>
    </xf>
    <xf numFmtId="168" fontId="7" fillId="0" borderId="43" xfId="57" applyNumberFormat="1" applyFont="1" applyFill="1" applyBorder="1" applyAlignment="1">
      <alignment horizontal="right" vertical="center"/>
    </xf>
    <xf numFmtId="168" fontId="19" fillId="0" borderId="40" xfId="57" applyNumberFormat="1" applyFont="1" applyFill="1" applyBorder="1" applyAlignment="1">
      <alignment horizontal="right" vertical="center"/>
    </xf>
    <xf numFmtId="0" fontId="39" fillId="0" borderId="0" xfId="57" applyFont="1" applyBorder="1" applyAlignment="1">
      <alignment vertical="center"/>
    </xf>
    <xf numFmtId="14" fontId="8" fillId="0" borderId="27" xfId="57" applyNumberFormat="1" applyFont="1" applyBorder="1" applyAlignment="1">
      <alignment horizontal="center" vertical="center" wrapText="1"/>
    </xf>
    <xf numFmtId="14" fontId="8" fillId="0" borderId="28" xfId="57" applyNumberFormat="1" applyFont="1" applyBorder="1" applyAlignment="1">
      <alignment horizontal="center" vertical="center" wrapText="1"/>
    </xf>
    <xf numFmtId="168" fontId="7" fillId="0" borderId="14" xfId="57" applyNumberFormat="1" applyFont="1" applyBorder="1" applyAlignment="1">
      <alignment vertical="center"/>
    </xf>
    <xf numFmtId="165" fontId="7" fillId="0" borderId="30" xfId="57" applyNumberFormat="1" applyFont="1" applyBorder="1" applyAlignment="1">
      <alignment vertical="center"/>
    </xf>
    <xf numFmtId="0" fontId="19" fillId="0" borderId="19" xfId="57" applyFont="1" applyBorder="1" applyAlignment="1">
      <alignment horizontal="left" vertical="center" wrapText="1"/>
    </xf>
    <xf numFmtId="168" fontId="19" fillId="0" borderId="20" xfId="57" applyNumberFormat="1" applyFont="1" applyBorder="1" applyAlignment="1">
      <alignment vertical="center"/>
    </xf>
    <xf numFmtId="168" fontId="19" fillId="0" borderId="22" xfId="57" applyNumberFormat="1" applyFont="1" applyBorder="1" applyAlignment="1">
      <alignment vertical="center"/>
    </xf>
    <xf numFmtId="165" fontId="19" fillId="0" borderId="20" xfId="57" applyNumberFormat="1" applyFont="1" applyBorder="1" applyAlignment="1">
      <alignment vertical="center"/>
    </xf>
    <xf numFmtId="165" fontId="19" fillId="0" borderId="34" xfId="57" applyNumberFormat="1" applyFont="1" applyBorder="1" applyAlignment="1">
      <alignment vertical="center"/>
    </xf>
    <xf numFmtId="168" fontId="8" fillId="0" borderId="15" xfId="57" applyNumberFormat="1" applyFont="1" applyBorder="1" applyAlignment="1">
      <alignment vertical="center"/>
    </xf>
    <xf numFmtId="14" fontId="7" fillId="0" borderId="17" xfId="57" applyNumberFormat="1" applyFont="1" applyBorder="1" applyAlignment="1">
      <alignment horizontal="center" vertical="center" wrapText="1"/>
    </xf>
    <xf numFmtId="14" fontId="7" fillId="0" borderId="18" xfId="57" applyNumberFormat="1" applyFont="1" applyBorder="1" applyAlignment="1">
      <alignment horizontal="center" vertical="center" wrapText="1"/>
    </xf>
    <xf numFmtId="0" fontId="7" fillId="0" borderId="23" xfId="57" applyFont="1" applyBorder="1" applyAlignment="1">
      <alignment horizontal="left" vertical="center" wrapText="1"/>
    </xf>
    <xf numFmtId="0" fontId="7" fillId="0" borderId="24" xfId="57" applyFont="1" applyBorder="1" applyAlignment="1">
      <alignment horizontal="left" vertical="center" wrapText="1"/>
    </xf>
    <xf numFmtId="0" fontId="8" fillId="0" borderId="19" xfId="57" applyFont="1" applyBorder="1" applyAlignment="1">
      <alignment horizontal="left" vertical="center" wrapText="1"/>
    </xf>
    <xf numFmtId="14" fontId="8" fillId="0" borderId="44" xfId="57" applyNumberFormat="1" applyFont="1" applyBorder="1" applyAlignment="1">
      <alignment horizontal="center" vertical="center" wrapText="1"/>
    </xf>
    <xf numFmtId="168" fontId="8" fillId="0" borderId="20" xfId="57" applyNumberFormat="1" applyFont="1" applyBorder="1" applyAlignment="1">
      <alignment vertical="center"/>
    </xf>
    <xf numFmtId="166" fontId="7" fillId="0" borderId="0" xfId="57" applyNumberFormat="1" applyFont="1" applyAlignment="1">
      <alignment vertical="center"/>
    </xf>
    <xf numFmtId="168" fontId="16" fillId="0" borderId="20" xfId="57" applyNumberFormat="1" applyFont="1" applyBorder="1" applyAlignment="1">
      <alignment vertical="center"/>
    </xf>
    <xf numFmtId="14" fontId="7" fillId="0" borderId="45" xfId="57" applyNumberFormat="1" applyFont="1" applyBorder="1" applyAlignment="1">
      <alignment horizontal="center" vertical="center" wrapText="1"/>
    </xf>
    <xf numFmtId="0" fontId="7" fillId="0" borderId="0" xfId="57" applyFont="1" applyFill="1" applyAlignment="1">
      <alignment horizontal="left" vertical="center"/>
    </xf>
    <xf numFmtId="0" fontId="19" fillId="0" borderId="0" xfId="57" applyFont="1" applyFill="1" applyAlignment="1">
      <alignment horizontal="right" vertical="center"/>
    </xf>
    <xf numFmtId="0" fontId="16" fillId="0" borderId="0" xfId="57" applyFont="1" applyAlignment="1">
      <alignment horizontal="center" vertical="center"/>
    </xf>
    <xf numFmtId="165" fontId="7" fillId="0" borderId="0" xfId="86" applyNumberFormat="1" applyFont="1" applyAlignment="1">
      <alignment vertical="center"/>
    </xf>
    <xf numFmtId="165" fontId="8" fillId="0" borderId="0" xfId="86" applyNumberFormat="1" applyFont="1" applyAlignment="1">
      <alignment vertical="center"/>
    </xf>
    <xf numFmtId="0" fontId="46" fillId="0" borderId="0" xfId="31" applyFont="1" applyBorder="1" applyAlignment="1" applyProtection="1">
      <alignment vertical="center" wrapText="1"/>
    </xf>
    <xf numFmtId="0" fontId="48" fillId="0" borderId="0" xfId="57" applyFont="1" applyAlignment="1">
      <alignment horizontal="right" vertical="center"/>
    </xf>
    <xf numFmtId="0" fontId="48" fillId="0" borderId="0" xfId="57" applyFont="1" applyAlignment="1">
      <alignment vertical="center"/>
    </xf>
    <xf numFmtId="0" fontId="48" fillId="0" borderId="0" xfId="57" applyFont="1" applyBorder="1" applyAlignment="1">
      <alignment vertical="center"/>
    </xf>
    <xf numFmtId="168" fontId="7" fillId="0" borderId="29" xfId="57" applyNumberFormat="1" applyFont="1" applyBorder="1" applyAlignment="1">
      <alignment vertical="center"/>
    </xf>
    <xf numFmtId="168" fontId="19" fillId="0" borderId="33" xfId="57" applyNumberFormat="1" applyFont="1" applyBorder="1" applyAlignment="1">
      <alignment vertical="center"/>
    </xf>
    <xf numFmtId="165" fontId="16" fillId="0" borderId="0" xfId="57" applyNumberFormat="1" applyFont="1" applyBorder="1" applyAlignment="1">
      <alignment vertical="center"/>
    </xf>
    <xf numFmtId="0" fontId="44" fillId="0" borderId="47" xfId="73" applyFont="1" applyBorder="1" applyAlignment="1">
      <alignment horizontal="center" vertical="center" wrapText="1"/>
    </xf>
    <xf numFmtId="0" fontId="7" fillId="0" borderId="48" xfId="73" applyFont="1" applyBorder="1" applyAlignment="1">
      <alignment horizontal="center" vertical="center" wrapText="1"/>
    </xf>
    <xf numFmtId="0" fontId="7" fillId="0" borderId="49" xfId="73" applyFont="1" applyBorder="1" applyAlignment="1">
      <alignment horizontal="center" vertical="center" wrapText="1"/>
    </xf>
    <xf numFmtId="0" fontId="7" fillId="0" borderId="50" xfId="73" applyFont="1" applyBorder="1" applyAlignment="1">
      <alignment horizontal="center" vertical="center" wrapText="1"/>
    </xf>
    <xf numFmtId="0" fontId="7" fillId="0" borderId="51" xfId="73" applyFont="1" applyBorder="1" applyAlignment="1">
      <alignment horizontal="center" vertical="center" wrapText="1"/>
    </xf>
    <xf numFmtId="0" fontId="7" fillId="0" borderId="47" xfId="73" applyFont="1" applyBorder="1" applyAlignment="1">
      <alignment horizontal="center" vertical="center" wrapText="1"/>
    </xf>
    <xf numFmtId="0" fontId="5" fillId="0" borderId="0" xfId="73"/>
    <xf numFmtId="0" fontId="5" fillId="0" borderId="0" xfId="73" applyBorder="1"/>
    <xf numFmtId="0" fontId="47" fillId="0" borderId="0" xfId="73" applyFont="1"/>
    <xf numFmtId="2" fontId="5" fillId="0" borderId="0" xfId="73" applyNumberFormat="1"/>
    <xf numFmtId="0" fontId="44" fillId="0" borderId="49" xfId="73" applyFont="1" applyBorder="1" applyAlignment="1">
      <alignment horizontal="center" vertical="center" wrapText="1"/>
    </xf>
    <xf numFmtId="14" fontId="8" fillId="0" borderId="53" xfId="73" applyNumberFormat="1" applyFont="1" applyBorder="1" applyAlignment="1">
      <alignment horizontal="center" vertical="center"/>
    </xf>
    <xf numFmtId="169" fontId="44" fillId="0" borderId="54" xfId="81" applyNumberFormat="1" applyFont="1" applyBorder="1" applyAlignment="1">
      <alignment vertical="center"/>
    </xf>
    <xf numFmtId="169" fontId="0" fillId="0" borderId="54" xfId="81" applyNumberFormat="1" applyFont="1" applyBorder="1" applyAlignment="1">
      <alignment vertical="center"/>
    </xf>
    <xf numFmtId="169" fontId="0" fillId="0" borderId="55" xfId="81" applyNumberFormat="1" applyFont="1" applyBorder="1" applyAlignment="1">
      <alignment vertical="center"/>
    </xf>
    <xf numFmtId="0" fontId="44" fillId="0" borderId="59" xfId="73" applyFont="1" applyBorder="1" applyAlignment="1">
      <alignment horizontal="center" vertical="center" wrapText="1"/>
    </xf>
    <xf numFmtId="14" fontId="8" fillId="0" borderId="61" xfId="73" applyNumberFormat="1" applyFont="1" applyBorder="1" applyAlignment="1">
      <alignment horizontal="center" vertical="center"/>
    </xf>
    <xf numFmtId="14" fontId="8" fillId="0" borderId="62" xfId="73" applyNumberFormat="1" applyFont="1" applyBorder="1" applyAlignment="1">
      <alignment horizontal="center" vertical="center"/>
    </xf>
    <xf numFmtId="0" fontId="8" fillId="0" borderId="51" xfId="73" applyFont="1" applyBorder="1" applyAlignment="1">
      <alignment horizontal="center" vertical="center" wrapText="1"/>
    </xf>
    <xf numFmtId="0" fontId="8" fillId="0" borderId="52" xfId="73" applyFont="1" applyBorder="1" applyAlignment="1">
      <alignment horizontal="center" vertical="center" wrapText="1"/>
    </xf>
    <xf numFmtId="14" fontId="8" fillId="0" borderId="45" xfId="73" applyNumberFormat="1" applyFont="1" applyBorder="1" applyAlignment="1">
      <alignment horizontal="center" vertical="center"/>
    </xf>
    <xf numFmtId="169" fontId="44" fillId="0" borderId="70" xfId="81" applyNumberFormat="1" applyFont="1" applyBorder="1" applyAlignment="1">
      <alignment vertical="center"/>
    </xf>
    <xf numFmtId="14" fontId="18" fillId="0" borderId="0" xfId="73" applyNumberFormat="1" applyFont="1" applyBorder="1" applyAlignment="1">
      <alignment vertical="center" wrapText="1"/>
    </xf>
    <xf numFmtId="0" fontId="44" fillId="0" borderId="50" xfId="73" applyFont="1" applyBorder="1" applyAlignment="1">
      <alignment horizontal="center" vertical="center" wrapText="1"/>
    </xf>
    <xf numFmtId="14" fontId="8" fillId="0" borderId="76" xfId="73" applyNumberFormat="1" applyFont="1" applyBorder="1" applyAlignment="1">
      <alignment horizontal="center" vertical="center"/>
    </xf>
    <xf numFmtId="169" fontId="5" fillId="0" borderId="54" xfId="81" applyNumberFormat="1" applyFont="1" applyFill="1" applyBorder="1" applyAlignment="1">
      <alignment horizontal="right" vertical="center"/>
    </xf>
    <xf numFmtId="169" fontId="5" fillId="0" borderId="55" xfId="81" applyNumberFormat="1" applyFont="1" applyFill="1" applyBorder="1" applyAlignment="1">
      <alignment horizontal="right" vertical="center"/>
    </xf>
    <xf numFmtId="171" fontId="5" fillId="0" borderId="0" xfId="73" applyNumberFormat="1"/>
    <xf numFmtId="10" fontId="5" fillId="0" borderId="0" xfId="86" applyNumberFormat="1" applyFont="1"/>
    <xf numFmtId="169" fontId="44" fillId="0" borderId="54" xfId="81" applyNumberFormat="1" applyFont="1" applyBorder="1" applyAlignment="1">
      <alignment horizontal="right" vertical="center"/>
    </xf>
    <xf numFmtId="165" fontId="8" fillId="0" borderId="0" xfId="86" applyNumberFormat="1" applyFont="1" applyFill="1" applyAlignment="1">
      <alignment horizontal="right" vertical="center"/>
    </xf>
    <xf numFmtId="169" fontId="0" fillId="0" borderId="73" xfId="81" applyNumberFormat="1" applyFont="1" applyFill="1" applyBorder="1" applyAlignment="1">
      <alignment horizontal="right" vertical="center" indent="1"/>
    </xf>
    <xf numFmtId="170" fontId="0" fillId="0" borderId="73" xfId="81" applyNumberFormat="1" applyFont="1" applyFill="1" applyBorder="1" applyAlignment="1">
      <alignment horizontal="right" vertical="center" indent="1"/>
    </xf>
    <xf numFmtId="169" fontId="0" fillId="0" borderId="70" xfId="81" applyNumberFormat="1" applyFont="1" applyBorder="1" applyAlignment="1">
      <alignment horizontal="right" vertical="center" indent="1"/>
    </xf>
    <xf numFmtId="169" fontId="0" fillId="0" borderId="71" xfId="81" applyNumberFormat="1" applyFont="1" applyBorder="1" applyAlignment="1">
      <alignment horizontal="right" vertical="center" indent="1"/>
    </xf>
    <xf numFmtId="0" fontId="44" fillId="0" borderId="0" xfId="73" applyFont="1" applyFill="1" applyBorder="1" applyAlignment="1">
      <alignment vertical="center" wrapText="1"/>
    </xf>
    <xf numFmtId="0" fontId="5" fillId="0" borderId="0" xfId="73" applyFill="1" applyBorder="1"/>
    <xf numFmtId="171" fontId="53" fillId="0" borderId="0" xfId="81" applyNumberFormat="1" applyFont="1" applyFill="1" applyBorder="1" applyAlignment="1">
      <alignment vertical="center"/>
    </xf>
    <xf numFmtId="14" fontId="8" fillId="0" borderId="0" xfId="73" applyNumberFormat="1" applyFont="1" applyBorder="1" applyAlignment="1">
      <alignment horizontal="center" vertical="center"/>
    </xf>
    <xf numFmtId="14" fontId="8" fillId="0" borderId="75" xfId="73" applyNumberFormat="1" applyFont="1" applyBorder="1" applyAlignment="1">
      <alignment horizontal="center" vertical="center"/>
    </xf>
    <xf numFmtId="169" fontId="44" fillId="0" borderId="85" xfId="81" applyNumberFormat="1" applyFont="1" applyBorder="1" applyAlignment="1">
      <alignment vertical="center"/>
    </xf>
    <xf numFmtId="169" fontId="44" fillId="0" borderId="86" xfId="81" applyNumberFormat="1" applyFont="1" applyBorder="1" applyAlignment="1">
      <alignment vertical="center"/>
    </xf>
    <xf numFmtId="169" fontId="44" fillId="0" borderId="87" xfId="81" applyNumberFormat="1" applyFont="1" applyBorder="1" applyAlignment="1">
      <alignment vertical="center"/>
    </xf>
    <xf numFmtId="169" fontId="0" fillId="0" borderId="88" xfId="81" applyNumberFormat="1" applyFont="1" applyBorder="1" applyAlignment="1">
      <alignment vertical="center"/>
    </xf>
    <xf numFmtId="169" fontId="0" fillId="0" borderId="89" xfId="81" applyNumberFormat="1" applyFont="1" applyBorder="1" applyAlignment="1">
      <alignment vertical="center"/>
    </xf>
    <xf numFmtId="169" fontId="0" fillId="0" borderId="90" xfId="81" applyNumberFormat="1" applyFont="1" applyBorder="1" applyAlignment="1">
      <alignment vertical="center"/>
    </xf>
    <xf numFmtId="169" fontId="0" fillId="0" borderId="86" xfId="81" applyNumberFormat="1" applyFont="1" applyBorder="1" applyAlignment="1">
      <alignment vertical="center"/>
    </xf>
    <xf numFmtId="169" fontId="0" fillId="0" borderId="87" xfId="81" applyNumberFormat="1" applyFont="1" applyBorder="1" applyAlignment="1">
      <alignment vertical="center"/>
    </xf>
    <xf numFmtId="14" fontId="8" fillId="0" borderId="84" xfId="73" applyNumberFormat="1" applyFont="1" applyBorder="1" applyAlignment="1">
      <alignment horizontal="center" vertical="center"/>
    </xf>
    <xf numFmtId="169" fontId="44" fillId="0" borderId="97" xfId="81" applyNumberFormat="1" applyFont="1" applyBorder="1" applyAlignment="1">
      <alignment vertical="center"/>
    </xf>
    <xf numFmtId="169" fontId="44" fillId="0" borderId="98" xfId="81" applyNumberFormat="1" applyFont="1" applyBorder="1" applyAlignment="1">
      <alignment vertical="center"/>
    </xf>
    <xf numFmtId="169" fontId="44" fillId="0" borderId="99" xfId="81" applyNumberFormat="1" applyFont="1" applyBorder="1" applyAlignment="1">
      <alignment vertical="center"/>
    </xf>
    <xf numFmtId="169" fontId="0" fillId="0" borderId="100" xfId="81" applyNumberFormat="1" applyFont="1" applyBorder="1" applyAlignment="1">
      <alignment vertical="center"/>
    </xf>
    <xf numFmtId="169" fontId="0" fillId="0" borderId="101" xfId="81" applyNumberFormat="1" applyFont="1" applyBorder="1" applyAlignment="1">
      <alignment vertical="center"/>
    </xf>
    <xf numFmtId="169" fontId="0" fillId="0" borderId="102" xfId="81" applyNumberFormat="1" applyFont="1" applyBorder="1" applyAlignment="1">
      <alignment vertical="center"/>
    </xf>
    <xf numFmtId="169" fontId="0" fillId="0" borderId="98" xfId="81" applyNumberFormat="1" applyFont="1" applyBorder="1" applyAlignment="1">
      <alignment vertical="center"/>
    </xf>
    <xf numFmtId="169" fontId="0" fillId="0" borderId="99" xfId="81" applyNumberFormat="1" applyFont="1" applyBorder="1" applyAlignment="1">
      <alignment vertical="center"/>
    </xf>
    <xf numFmtId="171" fontId="44" fillId="0" borderId="91" xfId="81" applyNumberFormat="1" applyFont="1" applyBorder="1" applyAlignment="1">
      <alignment vertical="center"/>
    </xf>
    <xf numFmtId="14" fontId="8" fillId="0" borderId="106" xfId="73" applyNumberFormat="1" applyFont="1" applyBorder="1" applyAlignment="1">
      <alignment horizontal="center" vertical="center"/>
    </xf>
    <xf numFmtId="171" fontId="44" fillId="0" borderId="107" xfId="81" applyNumberFormat="1" applyFont="1" applyBorder="1" applyAlignment="1">
      <alignment vertical="center"/>
    </xf>
    <xf numFmtId="171" fontId="5" fillId="0" borderId="108" xfId="81" applyNumberFormat="1" applyFont="1" applyBorder="1" applyAlignment="1">
      <alignment vertical="center"/>
    </xf>
    <xf numFmtId="168" fontId="44" fillId="0" borderId="0" xfId="31" applyNumberFormat="1" applyFont="1" applyFill="1" applyBorder="1" applyAlignment="1" applyProtection="1">
      <alignment vertical="center" wrapText="1"/>
    </xf>
    <xf numFmtId="43" fontId="8" fillId="0" borderId="0" xfId="87" applyFont="1" applyAlignment="1">
      <alignment vertical="center"/>
    </xf>
    <xf numFmtId="165" fontId="7" fillId="0" borderId="0" xfId="86" applyNumberFormat="1" applyFont="1" applyAlignment="1">
      <alignment horizontal="left"/>
    </xf>
    <xf numFmtId="165" fontId="7" fillId="0" borderId="0" xfId="86" applyNumberFormat="1" applyFont="1" applyFill="1" applyAlignment="1">
      <alignment horizontal="right" vertical="center"/>
    </xf>
    <xf numFmtId="171" fontId="44" fillId="0" borderId="80" xfId="81" applyNumberFormat="1" applyFont="1" applyBorder="1" applyAlignment="1">
      <alignment vertical="center"/>
    </xf>
    <xf numFmtId="14" fontId="8" fillId="0" borderId="111" xfId="73" applyNumberFormat="1" applyFont="1" applyBorder="1" applyAlignment="1">
      <alignment horizontal="center" vertical="center"/>
    </xf>
    <xf numFmtId="171" fontId="44" fillId="0" borderId="97" xfId="81" applyNumberFormat="1" applyFont="1" applyBorder="1" applyAlignment="1">
      <alignment vertical="center"/>
    </xf>
    <xf numFmtId="171" fontId="5" fillId="0" borderId="98" xfId="81" applyNumberFormat="1" applyFont="1" applyBorder="1" applyAlignment="1">
      <alignment vertical="center"/>
    </xf>
    <xf numFmtId="171" fontId="5" fillId="0" borderId="84" xfId="81" applyNumberFormat="1" applyFont="1" applyBorder="1" applyAlignment="1">
      <alignment vertical="center"/>
    </xf>
    <xf numFmtId="0" fontId="7" fillId="0" borderId="52" xfId="73" applyFont="1" applyBorder="1" applyAlignment="1">
      <alignment horizontal="center" vertical="center" wrapText="1"/>
    </xf>
    <xf numFmtId="171" fontId="5" fillId="0" borderId="112" xfId="81" applyNumberFormat="1" applyFont="1" applyBorder="1" applyAlignment="1">
      <alignment vertical="center"/>
    </xf>
    <xf numFmtId="171" fontId="44" fillId="0" borderId="60" xfId="81" applyNumberFormat="1" applyFont="1" applyFill="1" applyBorder="1" applyAlignment="1">
      <alignment vertical="center"/>
    </xf>
    <xf numFmtId="171" fontId="44" fillId="0" borderId="63" xfId="81" applyNumberFormat="1" applyFont="1" applyBorder="1" applyAlignment="1">
      <alignment vertical="center"/>
    </xf>
    <xf numFmtId="171" fontId="0" fillId="0" borderId="64" xfId="81" applyNumberFormat="1" applyFont="1" applyBorder="1" applyAlignment="1">
      <alignment vertical="center"/>
    </xf>
    <xf numFmtId="171" fontId="0" fillId="0" borderId="54" xfId="81" applyNumberFormat="1" applyFont="1" applyBorder="1" applyAlignment="1">
      <alignment vertical="center"/>
    </xf>
    <xf numFmtId="171" fontId="0" fillId="0" borderId="55" xfId="81" applyNumberFormat="1" applyFont="1" applyBorder="1" applyAlignment="1">
      <alignment vertical="center"/>
    </xf>
    <xf numFmtId="171" fontId="0" fillId="0" borderId="82" xfId="81" applyNumberFormat="1" applyFont="1" applyBorder="1" applyAlignment="1">
      <alignment vertical="center"/>
    </xf>
    <xf numFmtId="171" fontId="0" fillId="0" borderId="68" xfId="81" applyNumberFormat="1" applyFont="1" applyBorder="1" applyAlignment="1">
      <alignment vertical="center"/>
    </xf>
    <xf numFmtId="171" fontId="0" fillId="0" borderId="69" xfId="81" applyNumberFormat="1" applyFont="1" applyBorder="1" applyAlignment="1">
      <alignment vertical="center"/>
    </xf>
    <xf numFmtId="43" fontId="5" fillId="0" borderId="0" xfId="73" applyNumberFormat="1"/>
    <xf numFmtId="172" fontId="5" fillId="0" borderId="0" xfId="73" applyNumberFormat="1"/>
    <xf numFmtId="171" fontId="0" fillId="0" borderId="65" xfId="81" applyNumberFormat="1" applyFont="1" applyBorder="1" applyAlignment="1">
      <alignment vertical="center"/>
    </xf>
    <xf numFmtId="171" fontId="0" fillId="0" borderId="53" xfId="81" applyNumberFormat="1" applyFont="1" applyBorder="1" applyAlignment="1">
      <alignment vertical="center"/>
    </xf>
    <xf numFmtId="171" fontId="0" fillId="0" borderId="83" xfId="81" applyNumberFormat="1" applyFont="1" applyBorder="1" applyAlignment="1">
      <alignment vertical="center"/>
    </xf>
    <xf numFmtId="171" fontId="0" fillId="0" borderId="81" xfId="81" applyNumberFormat="1" applyFont="1" applyBorder="1" applyAlignment="1">
      <alignment vertical="center"/>
    </xf>
    <xf numFmtId="171" fontId="44" fillId="0" borderId="53" xfId="81" applyNumberFormat="1" applyFont="1" applyBorder="1" applyAlignment="1">
      <alignment vertical="center"/>
    </xf>
    <xf numFmtId="171" fontId="44" fillId="0" borderId="55" xfId="81" applyNumberFormat="1" applyFont="1" applyBorder="1" applyAlignment="1">
      <alignment vertical="center"/>
    </xf>
    <xf numFmtId="171" fontId="44" fillId="0" borderId="81" xfId="81" applyNumberFormat="1" applyFont="1" applyBorder="1" applyAlignment="1">
      <alignment vertical="center"/>
    </xf>
    <xf numFmtId="171" fontId="44" fillId="0" borderId="69" xfId="81" applyNumberFormat="1" applyFont="1" applyBorder="1" applyAlignment="1">
      <alignment vertical="center"/>
    </xf>
    <xf numFmtId="171" fontId="44" fillId="0" borderId="60" xfId="81" applyNumberFormat="1" applyFont="1" applyBorder="1" applyAlignment="1">
      <alignment vertical="center"/>
    </xf>
    <xf numFmtId="171" fontId="44" fillId="0" borderId="56" xfId="81" applyNumberFormat="1" applyFont="1" applyBorder="1" applyAlignment="1">
      <alignment vertical="center"/>
    </xf>
    <xf numFmtId="171" fontId="44" fillId="0" borderId="58" xfId="81" applyNumberFormat="1" applyFont="1" applyBorder="1" applyAlignment="1">
      <alignment vertical="center"/>
    </xf>
    <xf numFmtId="14" fontId="8" fillId="0" borderId="114" xfId="73" applyNumberFormat="1" applyFont="1" applyBorder="1" applyAlignment="1">
      <alignment horizontal="center" vertical="center"/>
    </xf>
    <xf numFmtId="169" fontId="44" fillId="0" borderId="115" xfId="81" applyNumberFormat="1" applyFont="1" applyBorder="1" applyAlignment="1">
      <alignment horizontal="right" vertical="center"/>
    </xf>
    <xf numFmtId="169" fontId="5" fillId="0" borderId="115" xfId="81" applyNumberFormat="1" applyFont="1" applyFill="1" applyBorder="1" applyAlignment="1">
      <alignment horizontal="right" vertical="center"/>
    </xf>
    <xf numFmtId="169" fontId="5" fillId="0" borderId="116" xfId="81" applyNumberFormat="1" applyFont="1" applyFill="1" applyBorder="1" applyAlignment="1">
      <alignment horizontal="right" vertical="center"/>
    </xf>
    <xf numFmtId="171" fontId="0" fillId="0" borderId="115" xfId="81" applyNumberFormat="1" applyFont="1" applyBorder="1" applyAlignment="1">
      <alignment vertical="center"/>
    </xf>
    <xf numFmtId="171" fontId="0" fillId="0" borderId="116" xfId="81" applyNumberFormat="1" applyFont="1" applyBorder="1" applyAlignment="1">
      <alignment vertical="center"/>
    </xf>
    <xf numFmtId="168" fontId="7" fillId="0" borderId="119" xfId="57" applyNumberFormat="1" applyFont="1" applyBorder="1" applyAlignment="1">
      <alignment horizontal="right" vertical="center"/>
    </xf>
    <xf numFmtId="168" fontId="7" fillId="0" borderId="116" xfId="57" applyNumberFormat="1" applyFont="1" applyBorder="1" applyAlignment="1">
      <alignment horizontal="right" vertical="center"/>
    </xf>
    <xf numFmtId="168" fontId="16" fillId="0" borderId="122" xfId="57" applyNumberFormat="1" applyFont="1" applyBorder="1" applyAlignment="1">
      <alignment horizontal="right" vertical="center"/>
    </xf>
    <xf numFmtId="0" fontId="58" fillId="0" borderId="0" xfId="31" applyFont="1" applyBorder="1" applyAlignment="1" applyProtection="1">
      <alignment vertical="center" wrapText="1"/>
    </xf>
    <xf numFmtId="168" fontId="7" fillId="0" borderId="0" xfId="57" applyNumberFormat="1" applyFont="1" applyAlignment="1">
      <alignment vertical="center"/>
    </xf>
    <xf numFmtId="10" fontId="39" fillId="0" borderId="0" xfId="86" applyNumberFormat="1" applyFont="1" applyBorder="1" applyAlignment="1">
      <alignment vertical="center"/>
    </xf>
    <xf numFmtId="169" fontId="44" fillId="0" borderId="115" xfId="81" applyNumberFormat="1" applyFont="1" applyBorder="1" applyAlignment="1">
      <alignment vertical="center"/>
    </xf>
    <xf numFmtId="169" fontId="0" fillId="0" borderId="115" xfId="81" applyNumberFormat="1" applyFont="1" applyBorder="1" applyAlignment="1">
      <alignment vertical="center"/>
    </xf>
    <xf numFmtId="169" fontId="0" fillId="0" borderId="116" xfId="81" applyNumberFormat="1" applyFont="1" applyBorder="1" applyAlignment="1">
      <alignment vertical="center"/>
    </xf>
    <xf numFmtId="170" fontId="0" fillId="0" borderId="54" xfId="81" applyNumberFormat="1" applyFont="1" applyBorder="1" applyAlignment="1">
      <alignment horizontal="right" vertical="center" indent="1"/>
    </xf>
    <xf numFmtId="170" fontId="0" fillId="0" borderId="115" xfId="81" applyNumberFormat="1" applyFont="1" applyBorder="1" applyAlignment="1">
      <alignment horizontal="right" vertical="center" indent="1"/>
    </xf>
    <xf numFmtId="170" fontId="0" fillId="0" borderId="70" xfId="81" applyNumberFormat="1" applyFont="1" applyBorder="1" applyAlignment="1">
      <alignment horizontal="right" vertical="center" indent="1"/>
    </xf>
    <xf numFmtId="14" fontId="8" fillId="0" borderId="123" xfId="73" applyNumberFormat="1" applyFont="1" applyBorder="1" applyAlignment="1">
      <alignment horizontal="center" vertical="center"/>
    </xf>
    <xf numFmtId="169" fontId="44" fillId="0" borderId="124" xfId="81" applyNumberFormat="1" applyFont="1" applyBorder="1" applyAlignment="1">
      <alignment vertical="center"/>
    </xf>
    <xf numFmtId="169" fontId="5" fillId="0" borderId="124" xfId="81" applyNumberFormat="1" applyFont="1" applyBorder="1" applyAlignment="1">
      <alignment horizontal="right" vertical="center"/>
    </xf>
    <xf numFmtId="169" fontId="5" fillId="0" borderId="125" xfId="81" applyNumberFormat="1" applyFont="1" applyBorder="1" applyAlignment="1">
      <alignment horizontal="right" vertical="center"/>
    </xf>
    <xf numFmtId="169" fontId="5" fillId="0" borderId="115" xfId="81" applyNumberFormat="1" applyFont="1" applyBorder="1" applyAlignment="1">
      <alignment horizontal="right" vertical="center"/>
    </xf>
    <xf numFmtId="169" fontId="5" fillId="0" borderId="116" xfId="81" applyNumberFormat="1" applyFont="1" applyBorder="1" applyAlignment="1">
      <alignment horizontal="right" vertical="center"/>
    </xf>
    <xf numFmtId="14" fontId="8" fillId="0" borderId="105" xfId="73" applyNumberFormat="1" applyFont="1" applyBorder="1" applyAlignment="1">
      <alignment horizontal="center" vertical="center"/>
    </xf>
    <xf numFmtId="14" fontId="8" fillId="0" borderId="72" xfId="73" applyNumberFormat="1" applyFont="1" applyFill="1" applyBorder="1" applyAlignment="1">
      <alignment horizontal="center" vertical="center"/>
    </xf>
    <xf numFmtId="14" fontId="8" fillId="0" borderId="61" xfId="73" applyNumberFormat="1" applyFont="1" applyFill="1" applyBorder="1" applyAlignment="1">
      <alignment horizontal="center" vertical="center"/>
    </xf>
    <xf numFmtId="168" fontId="7" fillId="0" borderId="25" xfId="57" applyNumberFormat="1" applyFont="1" applyFill="1" applyBorder="1" applyAlignment="1">
      <alignment vertical="center"/>
    </xf>
    <xf numFmtId="168" fontId="44" fillId="0" borderId="37" xfId="57" applyNumberFormat="1" applyFont="1" applyFill="1" applyBorder="1" applyAlignment="1">
      <alignment vertical="center"/>
    </xf>
    <xf numFmtId="168" fontId="44" fillId="0" borderId="15" xfId="57" applyNumberFormat="1" applyFont="1" applyFill="1" applyBorder="1" applyAlignment="1">
      <alignment vertical="center"/>
    </xf>
    <xf numFmtId="168" fontId="44" fillId="0" borderId="26" xfId="57" applyNumberFormat="1" applyFont="1" applyFill="1" applyBorder="1" applyAlignment="1">
      <alignment vertical="center"/>
    </xf>
    <xf numFmtId="10" fontId="8" fillId="0" borderId="0" xfId="86" applyNumberFormat="1" applyFont="1" applyFill="1" applyAlignment="1">
      <alignment horizontal="right" vertical="center"/>
    </xf>
    <xf numFmtId="43" fontId="7" fillId="0" borderId="0" xfId="87" applyFont="1" applyAlignment="1">
      <alignment vertical="center"/>
    </xf>
    <xf numFmtId="10" fontId="7" fillId="0" borderId="0" xfId="86" applyNumberFormat="1" applyFont="1" applyFill="1" applyAlignment="1">
      <alignment horizontal="right" vertical="center"/>
    </xf>
    <xf numFmtId="165" fontId="57" fillId="0" borderId="0" xfId="74" applyNumberFormat="1" applyFont="1" applyBorder="1" applyAlignment="1">
      <alignment vertical="center"/>
    </xf>
    <xf numFmtId="165" fontId="17" fillId="0" borderId="0" xfId="74" applyNumberFormat="1" applyFont="1" applyBorder="1" applyAlignment="1">
      <alignment vertical="center"/>
    </xf>
    <xf numFmtId="0" fontId="7" fillId="0" borderId="12" xfId="57" applyFont="1" applyFill="1" applyBorder="1" applyAlignment="1">
      <alignment horizontal="left" vertical="center" wrapText="1"/>
    </xf>
    <xf numFmtId="165" fontId="7" fillId="0" borderId="46" xfId="63" applyNumberFormat="1" applyFont="1" applyFill="1" applyBorder="1" applyAlignment="1">
      <alignment horizontal="right"/>
    </xf>
    <xf numFmtId="0" fontId="7" fillId="0" borderId="0" xfId="57" applyFont="1" applyFill="1" applyAlignment="1">
      <alignment vertical="center"/>
    </xf>
    <xf numFmtId="0" fontId="7" fillId="0" borderId="13" xfId="57" applyFont="1" applyFill="1" applyBorder="1" applyAlignment="1">
      <alignment horizontal="left" vertical="center" wrapText="1"/>
    </xf>
    <xf numFmtId="165" fontId="7" fillId="0" borderId="15" xfId="63" applyNumberFormat="1" applyFont="1" applyFill="1" applyBorder="1" applyAlignment="1">
      <alignment horizontal="right"/>
    </xf>
    <xf numFmtId="0" fontId="16" fillId="0" borderId="19" xfId="57" applyFont="1" applyFill="1" applyBorder="1" applyAlignment="1">
      <alignment horizontal="left" vertical="center" wrapText="1"/>
    </xf>
    <xf numFmtId="165" fontId="16" fillId="0" borderId="22" xfId="63" applyNumberFormat="1" applyFont="1" applyFill="1" applyBorder="1" applyAlignment="1">
      <alignment horizontal="right"/>
    </xf>
    <xf numFmtId="0" fontId="7" fillId="0" borderId="0" xfId="57" applyFont="1" applyFill="1" applyBorder="1" applyAlignment="1">
      <alignment vertical="center"/>
    </xf>
    <xf numFmtId="0" fontId="8" fillId="0" borderId="16" xfId="57" applyFont="1" applyFill="1" applyBorder="1" applyAlignment="1">
      <alignment horizontal="center" vertical="center" wrapText="1"/>
    </xf>
    <xf numFmtId="172" fontId="7" fillId="0" borderId="0" xfId="57" applyNumberFormat="1" applyFont="1" applyAlignment="1">
      <alignment vertical="center"/>
    </xf>
    <xf numFmtId="173" fontId="5" fillId="0" borderId="0" xfId="73" applyNumberFormat="1"/>
    <xf numFmtId="14" fontId="18" fillId="0" borderId="0" xfId="73" applyNumberFormat="1" applyFont="1" applyBorder="1" applyAlignment="1">
      <alignment horizontal="left"/>
    </xf>
    <xf numFmtId="169" fontId="5" fillId="0" borderId="0" xfId="73" applyNumberFormat="1"/>
    <xf numFmtId="165" fontId="5" fillId="0" borderId="0" xfId="86" applyNumberFormat="1" applyFont="1"/>
    <xf numFmtId="9" fontId="53" fillId="0" borderId="0" xfId="86" applyFont="1" applyFill="1" applyBorder="1" applyAlignment="1">
      <alignment vertical="center"/>
    </xf>
    <xf numFmtId="165" fontId="53" fillId="0" borderId="0" xfId="86" applyNumberFormat="1" applyFont="1" applyFill="1" applyBorder="1" applyAlignment="1">
      <alignment vertical="center"/>
    </xf>
    <xf numFmtId="14" fontId="8" fillId="0" borderId="0" xfId="57" applyNumberFormat="1" applyFont="1" applyBorder="1" applyAlignment="1">
      <alignment horizontal="center" vertical="center" wrapText="1"/>
    </xf>
    <xf numFmtId="165" fontId="7" fillId="0" borderId="0" xfId="86" applyNumberFormat="1" applyFont="1" applyFill="1" applyBorder="1" applyAlignment="1">
      <alignment horizontal="right" vertical="center"/>
    </xf>
    <xf numFmtId="165" fontId="8" fillId="0" borderId="0" xfId="86" applyNumberFormat="1" applyFont="1" applyFill="1" applyBorder="1" applyAlignment="1">
      <alignment horizontal="right" vertical="center"/>
    </xf>
    <xf numFmtId="169" fontId="44" fillId="0" borderId="91" xfId="81" applyNumberFormat="1" applyFont="1" applyFill="1" applyBorder="1" applyAlignment="1">
      <alignment vertical="center"/>
    </xf>
    <xf numFmtId="169" fontId="44" fillId="0" borderId="92" xfId="81" applyNumberFormat="1" applyFont="1" applyFill="1" applyBorder="1" applyAlignment="1">
      <alignment vertical="center"/>
    </xf>
    <xf numFmtId="169" fontId="44" fillId="0" borderId="93" xfId="81" applyNumberFormat="1" applyFont="1" applyFill="1" applyBorder="1" applyAlignment="1">
      <alignment vertical="center"/>
    </xf>
    <xf numFmtId="0" fontId="5" fillId="0" borderId="0" xfId="73" applyFill="1"/>
    <xf numFmtId="43" fontId="53" fillId="0" borderId="0" xfId="87" applyFont="1" applyFill="1" applyBorder="1" applyAlignment="1">
      <alignment vertical="center"/>
    </xf>
    <xf numFmtId="168" fontId="8" fillId="0" borderId="14" xfId="57" applyNumberFormat="1" applyFont="1" applyFill="1" applyBorder="1" applyAlignment="1">
      <alignment vertical="center"/>
    </xf>
    <xf numFmtId="168" fontId="8" fillId="0" borderId="15" xfId="57" applyNumberFormat="1" applyFont="1" applyFill="1" applyBorder="1" applyAlignment="1">
      <alignment vertical="center"/>
    </xf>
    <xf numFmtId="168" fontId="8" fillId="0" borderId="25" xfId="57" applyNumberFormat="1" applyFont="1" applyFill="1" applyBorder="1" applyAlignment="1">
      <alignment vertical="center"/>
    </xf>
    <xf numFmtId="169" fontId="44" fillId="0" borderId="115" xfId="81" applyNumberFormat="1" applyFont="1" applyBorder="1" applyAlignment="1">
      <alignment horizontal="right" vertical="center" indent="1"/>
    </xf>
    <xf numFmtId="169" fontId="0" fillId="0" borderId="115" xfId="81" applyNumberFormat="1" applyFont="1" applyBorder="1" applyAlignment="1">
      <alignment horizontal="right" vertical="center" indent="1"/>
    </xf>
    <xf numFmtId="9" fontId="5" fillId="0" borderId="0" xfId="86" applyFont="1"/>
    <xf numFmtId="165" fontId="7" fillId="0" borderId="46" xfId="63" applyNumberFormat="1" applyFont="1" applyBorder="1" applyAlignment="1">
      <alignment horizontal="right"/>
    </xf>
    <xf numFmtId="165" fontId="7" fillId="0" borderId="14" xfId="63" applyNumberFormat="1" applyFont="1" applyBorder="1" applyAlignment="1">
      <alignment horizontal="right"/>
    </xf>
    <xf numFmtId="165" fontId="16" fillId="0" borderId="20" xfId="63" applyNumberFormat="1" applyFont="1" applyBorder="1" applyAlignment="1">
      <alignment horizontal="right"/>
    </xf>
    <xf numFmtId="169" fontId="0" fillId="0" borderId="127" xfId="81" applyNumberFormat="1" applyFont="1" applyBorder="1" applyAlignment="1">
      <alignment horizontal="right" vertical="center"/>
    </xf>
    <xf numFmtId="170" fontId="44" fillId="0" borderId="70" xfId="81" applyNumberFormat="1" applyFont="1" applyFill="1" applyBorder="1" applyAlignment="1">
      <alignment horizontal="right" vertical="center" indent="1"/>
    </xf>
    <xf numFmtId="170" fontId="0" fillId="0" borderId="70" xfId="81" applyNumberFormat="1" applyFont="1" applyFill="1" applyBorder="1" applyAlignment="1">
      <alignment horizontal="right" vertical="center" indent="1"/>
    </xf>
    <xf numFmtId="170" fontId="0" fillId="0" borderId="71" xfId="81" applyNumberFormat="1" applyFont="1" applyFill="1" applyBorder="1" applyAlignment="1">
      <alignment horizontal="right" vertical="center" indent="1"/>
    </xf>
    <xf numFmtId="170" fontId="0" fillId="0" borderId="127" xfId="81" applyNumberFormat="1" applyFont="1" applyFill="1" applyBorder="1" applyAlignment="1">
      <alignment horizontal="right" vertical="center" indent="1"/>
    </xf>
    <xf numFmtId="10" fontId="7" fillId="0" borderId="0" xfId="86" applyNumberFormat="1" applyFont="1" applyAlignment="1">
      <alignment vertical="center"/>
    </xf>
    <xf numFmtId="169" fontId="44" fillId="0" borderId="73" xfId="81" applyNumberFormat="1" applyFont="1" applyFill="1" applyBorder="1" applyAlignment="1">
      <alignment vertical="center"/>
    </xf>
    <xf numFmtId="169" fontId="0" fillId="0" borderId="74" xfId="81" applyNumberFormat="1" applyFont="1" applyFill="1" applyBorder="1" applyAlignment="1">
      <alignment horizontal="right" vertical="center" indent="1"/>
    </xf>
    <xf numFmtId="169" fontId="0" fillId="0" borderId="94" xfId="81" applyNumberFormat="1" applyFont="1" applyFill="1" applyBorder="1" applyAlignment="1">
      <alignment vertical="center"/>
    </xf>
    <xf numFmtId="169" fontId="0" fillId="0" borderId="95" xfId="81" applyNumberFormat="1" applyFont="1" applyFill="1" applyBorder="1" applyAlignment="1">
      <alignment vertical="center"/>
    </xf>
    <xf numFmtId="169" fontId="0" fillId="0" borderId="96" xfId="81" applyNumberFormat="1" applyFont="1" applyFill="1" applyBorder="1" applyAlignment="1">
      <alignment vertical="center"/>
    </xf>
    <xf numFmtId="169" fontId="0" fillId="0" borderId="92" xfId="81" applyNumberFormat="1" applyFont="1" applyFill="1" applyBorder="1" applyAlignment="1">
      <alignment vertical="center"/>
    </xf>
    <xf numFmtId="169" fontId="0" fillId="0" borderId="93" xfId="81" applyNumberFormat="1" applyFont="1" applyFill="1" applyBorder="1" applyAlignment="1">
      <alignment vertical="center"/>
    </xf>
    <xf numFmtId="169" fontId="44" fillId="0" borderId="73" xfId="81" applyNumberFormat="1" applyFont="1" applyFill="1" applyBorder="1" applyAlignment="1">
      <alignment horizontal="right" vertical="center" indent="1"/>
    </xf>
    <xf numFmtId="170" fontId="0" fillId="0" borderId="128" xfId="81" applyNumberFormat="1" applyFont="1" applyFill="1" applyBorder="1" applyAlignment="1">
      <alignment horizontal="right" vertical="center" indent="1"/>
    </xf>
    <xf numFmtId="169" fontId="44" fillId="0" borderId="57" xfId="81" applyNumberFormat="1" applyFont="1" applyFill="1" applyBorder="1" applyAlignment="1">
      <alignment vertical="center"/>
    </xf>
    <xf numFmtId="169" fontId="0" fillId="0" borderId="57" xfId="81" applyNumberFormat="1" applyFont="1" applyFill="1" applyBorder="1" applyAlignment="1">
      <alignment horizontal="right" vertical="center" indent="1"/>
    </xf>
    <xf numFmtId="169" fontId="0" fillId="0" borderId="58" xfId="81" applyNumberFormat="1" applyFont="1" applyFill="1" applyBorder="1" applyAlignment="1">
      <alignment horizontal="right" vertical="center" indent="1"/>
    </xf>
    <xf numFmtId="169" fontId="44" fillId="0" borderId="73" xfId="81" applyNumberFormat="1" applyFont="1" applyFill="1" applyBorder="1" applyAlignment="1">
      <alignment horizontal="right" vertical="center"/>
    </xf>
    <xf numFmtId="169" fontId="5" fillId="0" borderId="73" xfId="81" applyNumberFormat="1" applyFont="1" applyFill="1" applyBorder="1" applyAlignment="1">
      <alignment horizontal="right" vertical="center"/>
    </xf>
    <xf numFmtId="169" fontId="5" fillId="0" borderId="74" xfId="81" applyNumberFormat="1" applyFont="1" applyFill="1" applyBorder="1" applyAlignment="1">
      <alignment vertical="center"/>
    </xf>
    <xf numFmtId="169" fontId="0" fillId="0" borderId="57" xfId="81" applyNumberFormat="1" applyFont="1" applyFill="1" applyBorder="1" applyAlignment="1">
      <alignment vertical="center"/>
    </xf>
    <xf numFmtId="169" fontId="0" fillId="0" borderId="58" xfId="81" applyNumberFormat="1" applyFont="1" applyFill="1" applyBorder="1" applyAlignment="1">
      <alignment vertical="center"/>
    </xf>
    <xf numFmtId="171" fontId="0" fillId="0" borderId="66" xfId="81" applyNumberFormat="1" applyFont="1" applyFill="1" applyBorder="1" applyAlignment="1">
      <alignment vertical="center"/>
    </xf>
    <xf numFmtId="171" fontId="0" fillId="0" borderId="57" xfId="81" applyNumberFormat="1" applyFont="1" applyFill="1" applyBorder="1" applyAlignment="1">
      <alignment vertical="center"/>
    </xf>
    <xf numFmtId="171" fontId="0" fillId="0" borderId="67" xfId="81" applyNumberFormat="1" applyFont="1" applyFill="1" applyBorder="1" applyAlignment="1">
      <alignment vertical="center"/>
    </xf>
    <xf numFmtId="171" fontId="0" fillId="0" borderId="56" xfId="81" applyNumberFormat="1" applyFont="1" applyFill="1" applyBorder="1" applyAlignment="1">
      <alignment vertical="center"/>
    </xf>
    <xf numFmtId="171" fontId="0" fillId="0" borderId="58" xfId="81" applyNumberFormat="1" applyFont="1" applyFill="1" applyBorder="1" applyAlignment="1">
      <alignment vertical="center"/>
    </xf>
    <xf numFmtId="171" fontId="5" fillId="0" borderId="92" xfId="81" applyNumberFormat="1" applyFont="1" applyFill="1" applyBorder="1" applyAlignment="1">
      <alignment vertical="center"/>
    </xf>
    <xf numFmtId="171" fontId="5" fillId="0" borderId="113" xfId="81" applyNumberFormat="1" applyFont="1" applyFill="1" applyBorder="1" applyAlignment="1">
      <alignment vertical="center"/>
    </xf>
    <xf numFmtId="168" fontId="44" fillId="0" borderId="0" xfId="57" applyNumberFormat="1" applyFont="1" applyFill="1" applyAlignment="1">
      <alignment horizontal="right" vertical="center"/>
    </xf>
    <xf numFmtId="10" fontId="44" fillId="0" borderId="0" xfId="86" applyNumberFormat="1" applyFont="1" applyFill="1"/>
    <xf numFmtId="43" fontId="5" fillId="0" borderId="0" xfId="87" applyFont="1"/>
    <xf numFmtId="171" fontId="5" fillId="0" borderId="0" xfId="87" applyNumberFormat="1" applyFont="1"/>
    <xf numFmtId="43" fontId="60" fillId="0" borderId="0" xfId="87" applyFont="1" applyBorder="1" applyAlignment="1">
      <alignment vertical="center" wrapText="1"/>
    </xf>
    <xf numFmtId="10" fontId="61" fillId="0" borderId="0" xfId="86" applyNumberFormat="1" applyFont="1"/>
    <xf numFmtId="0" fontId="5" fillId="0" borderId="0" xfId="73" applyAlignment="1">
      <alignment horizontal="right"/>
    </xf>
    <xf numFmtId="168" fontId="7" fillId="0" borderId="15" xfId="57" applyNumberFormat="1" applyFont="1" applyBorder="1" applyAlignment="1">
      <alignment vertical="center"/>
    </xf>
    <xf numFmtId="0" fontId="7" fillId="0" borderId="0" xfId="57" applyFont="1" applyAlignment="1">
      <alignment vertical="center"/>
    </xf>
    <xf numFmtId="0" fontId="8" fillId="0" borderId="16" xfId="57" applyFont="1" applyBorder="1" applyAlignment="1">
      <alignment horizontal="center" vertical="center" wrapText="1"/>
    </xf>
    <xf numFmtId="14" fontId="8" fillId="0" borderId="17" xfId="57" applyNumberFormat="1" applyFont="1" applyBorder="1" applyAlignment="1">
      <alignment horizontal="center" vertical="center" wrapText="1"/>
    </xf>
    <xf numFmtId="14" fontId="8" fillId="0" borderId="18" xfId="57" applyNumberFormat="1" applyFont="1" applyBorder="1" applyAlignment="1">
      <alignment horizontal="center" vertical="center" wrapText="1"/>
    </xf>
    <xf numFmtId="0" fontId="7" fillId="0" borderId="12" xfId="57" applyFont="1" applyBorder="1" applyAlignment="1">
      <alignment horizontal="left" vertical="center" wrapText="1"/>
    </xf>
    <xf numFmtId="0" fontId="7" fillId="0" borderId="13" xfId="57" applyFont="1" applyBorder="1" applyAlignment="1">
      <alignment horizontal="left" vertical="center" wrapText="1"/>
    </xf>
    <xf numFmtId="0" fontId="8" fillId="0" borderId="20" xfId="57" applyFont="1" applyBorder="1" applyAlignment="1">
      <alignment horizontal="center" vertical="center" wrapText="1"/>
    </xf>
    <xf numFmtId="14" fontId="8" fillId="0" borderId="20" xfId="57" applyNumberFormat="1" applyFont="1" applyBorder="1" applyAlignment="1">
      <alignment horizontal="center" vertical="center" wrapText="1"/>
    </xf>
    <xf numFmtId="0" fontId="7" fillId="0" borderId="41" xfId="57" applyFont="1" applyFill="1" applyBorder="1" applyAlignment="1">
      <alignment horizontal="left" vertical="center" wrapText="1"/>
    </xf>
    <xf numFmtId="3" fontId="7" fillId="0" borderId="42" xfId="57" applyNumberFormat="1" applyFont="1" applyFill="1" applyBorder="1" applyAlignment="1">
      <alignment horizontal="right" vertical="center"/>
    </xf>
    <xf numFmtId="165" fontId="7" fillId="0" borderId="42" xfId="57" applyNumberFormat="1" applyFont="1" applyFill="1" applyBorder="1" applyAlignment="1">
      <alignment vertical="center"/>
    </xf>
    <xf numFmtId="168" fontId="7" fillId="0" borderId="43" xfId="57" applyNumberFormat="1" applyFont="1" applyFill="1" applyBorder="1" applyAlignment="1">
      <alignment horizontal="right" vertical="center"/>
    </xf>
    <xf numFmtId="0" fontId="19" fillId="0" borderId="31" xfId="57" applyFont="1" applyFill="1" applyBorder="1" applyAlignment="1">
      <alignment horizontal="left" vertical="center" wrapText="1"/>
    </xf>
    <xf numFmtId="3" fontId="19" fillId="0" borderId="32" xfId="57" applyNumberFormat="1" applyFont="1" applyFill="1" applyBorder="1" applyAlignment="1">
      <alignment horizontal="right" vertical="center"/>
    </xf>
    <xf numFmtId="165" fontId="19" fillId="0" borderId="32" xfId="57" applyNumberFormat="1" applyFont="1" applyFill="1" applyBorder="1" applyAlignment="1">
      <alignment vertical="center"/>
    </xf>
    <xf numFmtId="168" fontId="19" fillId="0" borderId="40" xfId="57" applyNumberFormat="1" applyFont="1" applyFill="1" applyBorder="1" applyAlignment="1">
      <alignment horizontal="right" vertical="center"/>
    </xf>
    <xf numFmtId="0" fontId="19" fillId="0" borderId="19" xfId="57" applyFont="1" applyBorder="1" applyAlignment="1">
      <alignment horizontal="left" vertical="center" wrapText="1"/>
    </xf>
    <xf numFmtId="168" fontId="19" fillId="0" borderId="20" xfId="57" applyNumberFormat="1" applyFont="1" applyBorder="1" applyAlignment="1">
      <alignment vertical="center"/>
    </xf>
    <xf numFmtId="168" fontId="19" fillId="0" borderId="22" xfId="57" applyNumberFormat="1" applyFont="1" applyBorder="1" applyAlignment="1">
      <alignment vertical="center"/>
    </xf>
    <xf numFmtId="168" fontId="7" fillId="0" borderId="15" xfId="57" applyNumberFormat="1" applyFont="1" applyFill="1" applyBorder="1" applyAlignment="1">
      <alignment vertical="center"/>
    </xf>
    <xf numFmtId="168" fontId="7" fillId="0" borderId="14" xfId="57" applyNumberFormat="1" applyFont="1" applyFill="1" applyBorder="1" applyAlignment="1">
      <alignment vertical="center"/>
    </xf>
    <xf numFmtId="3" fontId="16" fillId="0" borderId="20" xfId="57" applyNumberFormat="1" applyFont="1" applyFill="1" applyBorder="1" applyAlignment="1">
      <alignment vertical="center"/>
    </xf>
    <xf numFmtId="165" fontId="7" fillId="0" borderId="42" xfId="57" applyNumberFormat="1" applyFont="1" applyFill="1" applyBorder="1" applyAlignment="1">
      <alignment horizontal="right" vertical="center"/>
    </xf>
    <xf numFmtId="0" fontId="5" fillId="0" borderId="46" xfId="57" applyFont="1" applyFill="1" applyBorder="1" applyAlignment="1">
      <alignment vertical="center"/>
    </xf>
    <xf numFmtId="0" fontId="5" fillId="0" borderId="14" xfId="57" applyFont="1" applyFill="1" applyBorder="1" applyAlignment="1">
      <alignment vertical="center"/>
    </xf>
    <xf numFmtId="3" fontId="17" fillId="0" borderId="20" xfId="57" applyNumberFormat="1" applyFont="1" applyFill="1" applyBorder="1" applyAlignment="1">
      <alignment vertical="center"/>
    </xf>
    <xf numFmtId="14" fontId="8" fillId="0" borderId="17" xfId="57" applyNumberFormat="1" applyFont="1" applyFill="1" applyBorder="1" applyAlignment="1">
      <alignment horizontal="center" vertical="center" wrapText="1"/>
    </xf>
    <xf numFmtId="0" fontId="5" fillId="0" borderId="0" xfId="73"/>
    <xf numFmtId="171" fontId="5" fillId="0" borderId="0" xfId="73" applyNumberFormat="1"/>
    <xf numFmtId="14" fontId="8" fillId="0" borderId="0" xfId="73" applyNumberFormat="1" applyFont="1" applyBorder="1" applyAlignment="1">
      <alignment horizontal="center" vertical="center"/>
    </xf>
    <xf numFmtId="14" fontId="8" fillId="0" borderId="84" xfId="73" applyNumberFormat="1" applyFont="1" applyBorder="1" applyAlignment="1">
      <alignment horizontal="center" vertical="center"/>
    </xf>
    <xf numFmtId="14" fontId="8" fillId="0" borderId="111" xfId="73" applyNumberFormat="1" applyFont="1" applyBorder="1" applyAlignment="1">
      <alignment horizontal="center" vertical="center"/>
    </xf>
    <xf numFmtId="14" fontId="8" fillId="0" borderId="114" xfId="73" applyNumberFormat="1" applyFont="1" applyBorder="1" applyAlignment="1">
      <alignment horizontal="center" vertical="center"/>
    </xf>
    <xf numFmtId="168" fontId="5" fillId="0" borderId="42" xfId="57" applyNumberFormat="1" applyFont="1" applyFill="1" applyBorder="1" applyAlignment="1">
      <alignment horizontal="right" vertical="center"/>
    </xf>
    <xf numFmtId="168" fontId="57" fillId="0" borderId="32" xfId="57" applyNumberFormat="1" applyFont="1" applyFill="1" applyBorder="1" applyAlignment="1">
      <alignment horizontal="right" vertical="center"/>
    </xf>
    <xf numFmtId="0" fontId="7" fillId="0" borderId="117" xfId="57" applyFont="1" applyBorder="1" applyAlignment="1">
      <alignment horizontal="left" vertical="center" wrapText="1"/>
    </xf>
    <xf numFmtId="168" fontId="7" fillId="0" borderId="118" xfId="57" applyNumberFormat="1" applyFont="1" applyFill="1" applyBorder="1" applyAlignment="1">
      <alignment vertical="center"/>
    </xf>
    <xf numFmtId="165" fontId="7" fillId="0" borderId="118" xfId="57" applyNumberFormat="1" applyFont="1" applyBorder="1" applyAlignment="1">
      <alignment vertical="center"/>
    </xf>
    <xf numFmtId="168" fontId="7" fillId="0" borderId="119" xfId="57" applyNumberFormat="1" applyFont="1" applyBorder="1" applyAlignment="1">
      <alignment horizontal="right" vertical="center"/>
    </xf>
    <xf numFmtId="0" fontId="7" fillId="0" borderId="114" xfId="57" applyFont="1" applyBorder="1" applyAlignment="1">
      <alignment horizontal="left" vertical="center" wrapText="1"/>
    </xf>
    <xf numFmtId="166" fontId="7" fillId="0" borderId="115" xfId="57" applyNumberFormat="1" applyFont="1" applyFill="1" applyBorder="1" applyAlignment="1">
      <alignment vertical="center"/>
    </xf>
    <xf numFmtId="165" fontId="7" fillId="0" borderId="115" xfId="57" applyNumberFormat="1" applyFont="1" applyBorder="1" applyAlignment="1">
      <alignment vertical="center"/>
    </xf>
    <xf numFmtId="168" fontId="7" fillId="0" borderId="116" xfId="57" applyNumberFormat="1" applyFont="1" applyBorder="1" applyAlignment="1">
      <alignment horizontal="right" vertical="center"/>
    </xf>
    <xf numFmtId="0" fontId="16" fillId="0" borderId="120" xfId="57" applyFont="1" applyBorder="1" applyAlignment="1">
      <alignment horizontal="left" vertical="center" wrapText="1"/>
    </xf>
    <xf numFmtId="3" fontId="16" fillId="0" borderId="121" xfId="57" applyNumberFormat="1" applyFont="1" applyFill="1" applyBorder="1" applyAlignment="1">
      <alignment horizontal="right" vertical="center"/>
    </xf>
    <xf numFmtId="168" fontId="16" fillId="0" borderId="121" xfId="57" applyNumberFormat="1" applyFont="1" applyFill="1" applyBorder="1" applyAlignment="1">
      <alignment horizontal="right" vertical="center"/>
    </xf>
    <xf numFmtId="165" fontId="16" fillId="0" borderId="121" xfId="57" applyNumberFormat="1" applyFont="1" applyBorder="1" applyAlignment="1">
      <alignment vertical="center"/>
    </xf>
    <xf numFmtId="168" fontId="16" fillId="0" borderId="122" xfId="57" applyNumberFormat="1" applyFont="1" applyBorder="1" applyAlignment="1">
      <alignment horizontal="right" vertical="center"/>
    </xf>
    <xf numFmtId="14" fontId="8" fillId="0" borderId="105" xfId="73" applyNumberFormat="1" applyFont="1" applyBorder="1" applyAlignment="1">
      <alignment horizontal="center" vertical="center"/>
    </xf>
    <xf numFmtId="14" fontId="8" fillId="0" borderId="72" xfId="73" applyNumberFormat="1" applyFont="1" applyFill="1" applyBorder="1" applyAlignment="1">
      <alignment horizontal="center" vertical="center"/>
    </xf>
    <xf numFmtId="165" fontId="7" fillId="0" borderId="46" xfId="63" applyNumberFormat="1" applyFont="1" applyFill="1" applyBorder="1" applyAlignment="1">
      <alignment horizontal="right"/>
    </xf>
    <xf numFmtId="165" fontId="7" fillId="0" borderId="15" xfId="63" applyNumberFormat="1" applyFont="1" applyFill="1" applyBorder="1" applyAlignment="1">
      <alignment horizontal="right"/>
    </xf>
    <xf numFmtId="165" fontId="16" fillId="0" borderId="22" xfId="63" applyNumberFormat="1" applyFont="1" applyFill="1" applyBorder="1" applyAlignment="1">
      <alignment horizontal="right"/>
    </xf>
    <xf numFmtId="169" fontId="5" fillId="0" borderId="0" xfId="73" applyNumberFormat="1"/>
    <xf numFmtId="165" fontId="7" fillId="0" borderId="0" xfId="86" applyNumberFormat="1" applyFont="1" applyFill="1" applyAlignment="1">
      <alignment vertical="center"/>
    </xf>
    <xf numFmtId="165" fontId="44" fillId="0" borderId="0" xfId="86" applyNumberFormat="1" applyFont="1" applyFill="1"/>
    <xf numFmtId="165" fontId="44" fillId="0" borderId="0" xfId="86" applyNumberFormat="1" applyFont="1"/>
    <xf numFmtId="43" fontId="62" fillId="0" borderId="0" xfId="87" applyFont="1" applyBorder="1" applyAlignment="1">
      <alignment vertical="center" wrapText="1"/>
    </xf>
    <xf numFmtId="171" fontId="53" fillId="0" borderId="0" xfId="87" applyNumberFormat="1" applyFont="1" applyFill="1" applyBorder="1" applyAlignment="1">
      <alignment vertical="center"/>
    </xf>
    <xf numFmtId="165" fontId="60" fillId="0" borderId="0" xfId="86" applyNumberFormat="1" applyFont="1" applyBorder="1" applyAlignment="1">
      <alignment vertical="center" wrapText="1"/>
    </xf>
    <xf numFmtId="0" fontId="59" fillId="25" borderId="0" xfId="57" applyFont="1" applyFill="1" applyAlignment="1">
      <alignment horizontal="left" vertical="center"/>
    </xf>
    <xf numFmtId="0" fontId="12" fillId="27" borderId="0" xfId="57" applyFont="1" applyFill="1" applyBorder="1" applyAlignment="1">
      <alignment horizontal="left" vertical="center"/>
    </xf>
    <xf numFmtId="0" fontId="18" fillId="0" borderId="0" xfId="57" applyFont="1" applyFill="1" applyBorder="1" applyAlignment="1">
      <alignment horizontal="center" vertical="center" wrapText="1"/>
    </xf>
    <xf numFmtId="0" fontId="12" fillId="38" borderId="0" xfId="57" applyFont="1" applyFill="1" applyBorder="1" applyAlignment="1">
      <alignment horizontal="left" vertical="center"/>
    </xf>
    <xf numFmtId="0" fontId="18" fillId="0" borderId="0" xfId="57" applyFont="1" applyBorder="1" applyAlignment="1">
      <alignment horizontal="center" vertical="center" wrapText="1"/>
    </xf>
    <xf numFmtId="0" fontId="41" fillId="0" borderId="0" xfId="57" applyFont="1" applyFill="1" applyAlignment="1">
      <alignment horizontal="center" vertical="center"/>
    </xf>
    <xf numFmtId="0" fontId="18" fillId="0" borderId="36" xfId="57" applyFont="1" applyBorder="1" applyAlignment="1">
      <alignment horizontal="left" vertical="center" wrapText="1"/>
    </xf>
    <xf numFmtId="0" fontId="7" fillId="0" borderId="0" xfId="57" applyFont="1" applyAlignment="1">
      <alignment horizontal="center" vertical="center"/>
    </xf>
    <xf numFmtId="0" fontId="12" fillId="30" borderId="0" xfId="57" applyFont="1" applyFill="1" applyBorder="1" applyAlignment="1">
      <alignment horizontal="left" vertical="center"/>
    </xf>
    <xf numFmtId="0" fontId="8" fillId="0" borderId="38" xfId="57" applyFont="1" applyBorder="1" applyAlignment="1">
      <alignment horizontal="center" vertical="center" wrapText="1"/>
    </xf>
    <xf numFmtId="0" fontId="8" fillId="0" borderId="31" xfId="57" applyFont="1" applyBorder="1" applyAlignment="1">
      <alignment horizontal="center" vertical="center" wrapText="1"/>
    </xf>
    <xf numFmtId="14" fontId="8" fillId="0" borderId="37" xfId="57" applyNumberFormat="1" applyFont="1" applyBorder="1" applyAlignment="1">
      <alignment horizontal="center" vertical="center" wrapText="1"/>
    </xf>
    <xf numFmtId="14" fontId="8" fillId="0" borderId="21" xfId="57" applyNumberFormat="1" applyFont="1" applyBorder="1" applyAlignment="1">
      <alignment horizontal="center" vertical="center" wrapText="1"/>
    </xf>
    <xf numFmtId="14" fontId="8" fillId="0" borderId="129" xfId="57" applyNumberFormat="1" applyFont="1" applyBorder="1" applyAlignment="1">
      <alignment horizontal="center" vertical="center" wrapText="1"/>
    </xf>
    <xf numFmtId="14" fontId="8" fillId="0" borderId="32" xfId="57" applyNumberFormat="1" applyFont="1" applyBorder="1" applyAlignment="1">
      <alignment horizontal="center" vertical="center" wrapText="1"/>
    </xf>
    <xf numFmtId="0" fontId="47" fillId="0" borderId="0" xfId="31" applyFont="1" applyBorder="1" applyAlignment="1" applyProtection="1">
      <alignment horizontal="left" vertical="center" wrapText="1"/>
    </xf>
    <xf numFmtId="14" fontId="8" fillId="0" borderId="109" xfId="57" applyNumberFormat="1" applyFont="1" applyBorder="1" applyAlignment="1">
      <alignment horizontal="center" vertical="center" wrapText="1"/>
    </xf>
    <xf numFmtId="14" fontId="8" fillId="0" borderId="110" xfId="57" applyNumberFormat="1" applyFont="1" applyBorder="1" applyAlignment="1">
      <alignment horizontal="center" vertical="center" wrapText="1"/>
    </xf>
    <xf numFmtId="14" fontId="8" fillId="0" borderId="39" xfId="57" applyNumberFormat="1" applyFont="1" applyBorder="1" applyAlignment="1">
      <alignment horizontal="center" vertical="center" wrapText="1"/>
    </xf>
    <xf numFmtId="14" fontId="8" fillId="0" borderId="40" xfId="57" applyNumberFormat="1" applyFont="1" applyBorder="1" applyAlignment="1">
      <alignment horizontal="center" vertical="center" wrapText="1"/>
    </xf>
    <xf numFmtId="14" fontId="13" fillId="26" borderId="35" xfId="57" applyNumberFormat="1" applyFont="1" applyFill="1" applyBorder="1" applyAlignment="1">
      <alignment horizontal="left"/>
    </xf>
    <xf numFmtId="0" fontId="16" fillId="0" borderId="0" xfId="57" applyFont="1" applyBorder="1" applyAlignment="1">
      <alignment horizontal="center" vertical="center" wrapText="1"/>
    </xf>
    <xf numFmtId="171" fontId="53" fillId="0" borderId="103" xfId="81" applyNumberFormat="1" applyFont="1" applyBorder="1" applyAlignment="1">
      <alignment horizontal="center" vertical="center"/>
    </xf>
    <xf numFmtId="171" fontId="53" fillId="0" borderId="104" xfId="81" applyNumberFormat="1" applyFont="1" applyBorder="1" applyAlignment="1">
      <alignment horizontal="center" vertical="center"/>
    </xf>
    <xf numFmtId="171" fontId="53" fillId="0" borderId="105" xfId="81" applyNumberFormat="1" applyFont="1" applyBorder="1" applyAlignment="1">
      <alignment horizontal="center" vertical="center"/>
    </xf>
    <xf numFmtId="14" fontId="18" fillId="0" borderId="75" xfId="73" applyNumberFormat="1" applyFont="1" applyBorder="1" applyAlignment="1">
      <alignment horizontal="left" vertical="center" wrapText="1"/>
    </xf>
    <xf numFmtId="0" fontId="44" fillId="0" borderId="78" xfId="73" applyFont="1" applyBorder="1" applyAlignment="1">
      <alignment horizontal="center" vertical="center" wrapText="1"/>
    </xf>
    <xf numFmtId="0" fontId="44" fillId="0" borderId="52" xfId="73" applyFont="1" applyBorder="1" applyAlignment="1">
      <alignment horizontal="center" vertical="center" wrapText="1"/>
    </xf>
    <xf numFmtId="14" fontId="18" fillId="0" borderId="0" xfId="73" applyNumberFormat="1" applyFont="1" applyBorder="1" applyAlignment="1">
      <alignment horizontal="left" vertical="center" wrapText="1"/>
    </xf>
    <xf numFmtId="0" fontId="51" fillId="35" borderId="0" xfId="73" applyFont="1" applyFill="1" applyBorder="1" applyAlignment="1">
      <alignment horizontal="left" vertical="center" wrapText="1"/>
    </xf>
    <xf numFmtId="0" fontId="51" fillId="31" borderId="0" xfId="73" applyFont="1" applyFill="1" applyBorder="1" applyAlignment="1">
      <alignment horizontal="left" vertical="center" wrapText="1"/>
    </xf>
    <xf numFmtId="14" fontId="18" fillId="0" borderId="0" xfId="73" applyNumberFormat="1" applyFont="1" applyBorder="1" applyAlignment="1">
      <alignment horizontal="center" vertical="center" wrapText="1"/>
    </xf>
    <xf numFmtId="0" fontId="55" fillId="37" borderId="0" xfId="57" applyFont="1" applyFill="1" applyAlignment="1">
      <alignment horizontal="left" vertical="center"/>
    </xf>
    <xf numFmtId="171" fontId="53" fillId="0" borderId="126" xfId="81" applyNumberFormat="1" applyFont="1" applyFill="1" applyBorder="1" applyAlignment="1">
      <alignment horizontal="center" vertical="center"/>
    </xf>
    <xf numFmtId="171" fontId="53" fillId="0" borderId="61" xfId="81" applyNumberFormat="1" applyFont="1" applyFill="1" applyBorder="1" applyAlignment="1">
      <alignment horizontal="center" vertical="center"/>
    </xf>
    <xf numFmtId="171" fontId="53" fillId="0" borderId="77" xfId="81" applyNumberFormat="1" applyFont="1" applyFill="1" applyBorder="1" applyAlignment="1">
      <alignment horizontal="center" vertical="center"/>
    </xf>
    <xf numFmtId="0" fontId="49" fillId="31" borderId="0" xfId="57" applyFont="1" applyFill="1" applyAlignment="1">
      <alignment horizontal="left" vertical="center"/>
    </xf>
    <xf numFmtId="0" fontId="50" fillId="0" borderId="0" xfId="57" applyFont="1" applyFill="1" applyBorder="1" applyAlignment="1">
      <alignment vertical="center"/>
    </xf>
    <xf numFmtId="0" fontId="12" fillId="32" borderId="0" xfId="73" applyFont="1" applyFill="1" applyBorder="1" applyAlignment="1">
      <alignment horizontal="left" vertical="center" wrapText="1"/>
    </xf>
    <xf numFmtId="0" fontId="12" fillId="33" borderId="0" xfId="73" applyFont="1" applyFill="1" applyBorder="1" applyAlignment="1">
      <alignment horizontal="left" vertical="center" wrapText="1"/>
    </xf>
    <xf numFmtId="0" fontId="12" fillId="34" borderId="0" xfId="73" applyFont="1" applyFill="1" applyBorder="1" applyAlignment="1">
      <alignment horizontal="left" vertical="center" wrapText="1"/>
    </xf>
    <xf numFmtId="14" fontId="18" fillId="0" borderId="75" xfId="73" applyNumberFormat="1" applyFont="1" applyBorder="1" applyAlignment="1">
      <alignment horizontal="left" wrapText="1"/>
    </xf>
    <xf numFmtId="0" fontId="5" fillId="0" borderId="0" xfId="73" applyAlignment="1">
      <alignment horizontal="center"/>
    </xf>
    <xf numFmtId="0" fontId="52" fillId="36" borderId="0" xfId="73" applyFont="1" applyFill="1" applyBorder="1" applyAlignment="1">
      <alignment horizontal="left" vertical="center" wrapText="1"/>
    </xf>
    <xf numFmtId="0" fontId="44" fillId="0" borderId="79" xfId="73" applyFont="1" applyBorder="1" applyAlignment="1">
      <alignment horizontal="center" vertical="center" wrapText="1"/>
    </xf>
    <xf numFmtId="171" fontId="53" fillId="0" borderId="64" xfId="81" applyNumberFormat="1" applyFont="1" applyBorder="1" applyAlignment="1">
      <alignment horizontal="left" vertical="center"/>
    </xf>
    <xf numFmtId="171" fontId="53" fillId="0" borderId="54" xfId="81" applyNumberFormat="1" applyFont="1" applyBorder="1" applyAlignment="1">
      <alignment horizontal="left" vertical="center"/>
    </xf>
    <xf numFmtId="171" fontId="53" fillId="0" borderId="65" xfId="81" applyNumberFormat="1" applyFont="1" applyBorder="1" applyAlignment="1">
      <alignment horizontal="left" vertical="center"/>
    </xf>
    <xf numFmtId="171" fontId="53" fillId="0" borderId="64" xfId="81" applyNumberFormat="1" applyFont="1" applyBorder="1" applyAlignment="1">
      <alignment horizontal="right" vertical="center"/>
    </xf>
    <xf numFmtId="171" fontId="53" fillId="0" borderId="54" xfId="81" applyNumberFormat="1" applyFont="1" applyBorder="1" applyAlignment="1">
      <alignment horizontal="right" vertical="center"/>
    </xf>
    <xf numFmtId="171" fontId="53" fillId="0" borderId="55" xfId="81" applyNumberFormat="1" applyFont="1" applyBorder="1" applyAlignment="1">
      <alignment horizontal="right" vertical="center"/>
    </xf>
    <xf numFmtId="0" fontId="47" fillId="0" borderId="36" xfId="31" applyFont="1" applyBorder="1" applyAlignment="1" applyProtection="1">
      <alignment horizontal="left" vertical="center" wrapText="1"/>
    </xf>
    <xf numFmtId="0" fontId="55" fillId="28" borderId="0" xfId="57" applyFont="1" applyFill="1" applyAlignment="1">
      <alignment horizontal="left" vertical="center"/>
    </xf>
    <xf numFmtId="14" fontId="12" fillId="29" borderId="0" xfId="57" applyNumberFormat="1" applyFont="1" applyFill="1" applyBorder="1" applyAlignment="1">
      <alignment horizontal="left" vertical="center"/>
    </xf>
    <xf numFmtId="14" fontId="13" fillId="27" borderId="35" xfId="57" applyNumberFormat="1" applyFont="1" applyFill="1" applyBorder="1" applyAlignment="1">
      <alignment horizontal="left" vertical="center"/>
    </xf>
    <xf numFmtId="0" fontId="40" fillId="0" borderId="0" xfId="57" applyFont="1" applyBorder="1" applyAlignment="1">
      <alignment horizontal="center" vertical="center" wrapText="1"/>
    </xf>
    <xf numFmtId="0" fontId="19" fillId="0" borderId="0" xfId="57" applyFont="1" applyBorder="1" applyAlignment="1">
      <alignment horizontal="center" vertical="center"/>
    </xf>
    <xf numFmtId="0" fontId="13" fillId="0" borderId="0" xfId="57" applyFont="1" applyFill="1" applyAlignment="1">
      <alignment horizontal="center" vertical="center"/>
    </xf>
    <xf numFmtId="0" fontId="56" fillId="24" borderId="0" xfId="57" applyFont="1" applyFill="1" applyAlignment="1">
      <alignment horizontal="left" vertical="center"/>
    </xf>
    <xf numFmtId="0" fontId="55" fillId="30" borderId="0" xfId="57" applyFont="1" applyFill="1" applyAlignment="1">
      <alignment horizontal="left" vertical="center"/>
    </xf>
    <xf numFmtId="165" fontId="7" fillId="0" borderId="15" xfId="63" applyNumberFormat="1" applyFont="1" applyBorder="1" applyAlignment="1">
      <alignment horizontal="right"/>
    </xf>
    <xf numFmtId="165" fontId="16" fillId="0" borderId="22" xfId="63" applyNumberFormat="1" applyFont="1" applyBorder="1" applyAlignment="1">
      <alignment horizontal="right"/>
    </xf>
    <xf numFmtId="173" fontId="44" fillId="0" borderId="0" xfId="73" applyNumberFormat="1" applyFont="1"/>
    <xf numFmtId="171" fontId="44" fillId="0" borderId="0" xfId="87" applyNumberFormat="1" applyFont="1" applyFill="1" applyBorder="1" applyAlignment="1">
      <alignment vertical="center"/>
    </xf>
    <xf numFmtId="9" fontId="44" fillId="0" borderId="0" xfId="86" applyFont="1" applyFill="1" applyBorder="1" applyAlignment="1">
      <alignment vertical="center"/>
    </xf>
  </cellXfs>
  <cellStyles count="102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" xfId="87" builtinId="3"/>
    <cellStyle name="Comma [0]" xfId="20"/>
    <cellStyle name="Currency [0]" xfId="21"/>
    <cellStyle name="Hyperlink" xfId="31" builtinId="8"/>
    <cellStyle name="Normal" xfId="0" builtinId="0"/>
    <cellStyle name="Percent" xfId="86" builtinId="5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 2" xfId="32"/>
    <cellStyle name="Гиперссылка 3" xfId="33"/>
    <cellStyle name="Гиперссылка 4" xfId="75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 10" xfId="91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2"/>
    <cellStyle name="Обычный 2 5 2 2" xfId="92"/>
    <cellStyle name="Обычный 2 5 3" xfId="76"/>
    <cellStyle name="Обычный 2 5 3 2" xfId="83"/>
    <cellStyle name="Обычный 2 5 3 2 2" xfId="98"/>
    <cellStyle name="Обычный 2 5 3 3" xfId="93"/>
    <cellStyle name="Обычный 2 5 4" xfId="82"/>
    <cellStyle name="Обычный 2 5 4 2" xfId="97"/>
    <cellStyle name="Обычный 2 5 5" xfId="89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3"/>
    <cellStyle name="Обычный 5_РОБОЧИЙ_Q4_2013" xfId="77"/>
    <cellStyle name="Обычный 6" xfId="53"/>
    <cellStyle name="Обычный 7" xfId="54"/>
    <cellStyle name="Обычный 7 2" xfId="55"/>
    <cellStyle name="Обычный 7 2 2" xfId="79"/>
    <cellStyle name="Обычный 7 2 2 2" xfId="95"/>
    <cellStyle name="Обычный 7 2 3" xfId="85"/>
    <cellStyle name="Обычный 7 2 3 2" xfId="100"/>
    <cellStyle name="Обычный 7 2 4" xfId="90"/>
    <cellStyle name="Обычный 7 3" xfId="78"/>
    <cellStyle name="Обычный 7 3 2" xfId="94"/>
    <cellStyle name="Обычный 7 4" xfId="84"/>
    <cellStyle name="Обычный 7 4 2" xfId="99"/>
    <cellStyle name="Обычный 8" xfId="56"/>
    <cellStyle name="Обычный 9" xfId="88"/>
    <cellStyle name="Обычный_Книга3" xfId="57"/>
    <cellStyle name="Плохой 2" xfId="58"/>
    <cellStyle name="Пояснение 2" xfId="59"/>
    <cellStyle name="Примечание 2" xfId="60"/>
    <cellStyle name="Процентный 2" xfId="61"/>
    <cellStyle name="Процентный 2 2" xfId="62"/>
    <cellStyle name="Процентный 2 3" xfId="74"/>
    <cellStyle name="Процентный 3" xfId="63"/>
    <cellStyle name="Процентный 4" xfId="64"/>
    <cellStyle name="Процентный 4 2" xfId="80"/>
    <cellStyle name="Связанная ячейка 2" xfId="65"/>
    <cellStyle name="Текст предупреждения 2" xfId="66"/>
    <cellStyle name="Тысячи [0]_MM95 (3)" xfId="67"/>
    <cellStyle name="Тысячи_MM95 (3)" xfId="68"/>
    <cellStyle name="Финансовый 2" xfId="69"/>
    <cellStyle name="Финансовый 2 2" xfId="81"/>
    <cellStyle name="Финансовый 2 2 2" xfId="96"/>
    <cellStyle name="Финансовый 3" xfId="101"/>
    <cellStyle name="Хороший 2" xfId="70"/>
    <cellStyle name="Шапка" xfId="71"/>
  </cellStyles>
  <dxfs count="1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5877B0"/>
      <color rgb="FF9CD816"/>
      <color rgb="FF03B921"/>
      <color rgb="FF38B64A"/>
      <color rgb="FF8FC850"/>
      <color rgb="FF90BA44"/>
      <color rgb="FF6FCC22"/>
      <color rgb="FF8CAB53"/>
      <color rgb="FF5EC553"/>
      <color rgb="FF58A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активами в управлінні (без КНПФ НБУ)</a:t>
            </a:r>
          </a:p>
        </c:rich>
      </c:tx>
      <c:layout>
        <c:manualLayout>
          <c:xMode val="edge"/>
          <c:yMode val="edge"/>
          <c:x val="0.2904578771730989"/>
          <c:y val="2.6159744987564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331644699941353"/>
          <c:y val="0.13830556215292644"/>
          <c:w val="0.42777857719493262"/>
          <c:h val="0.8387478280437115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7.7067700353238747E-2"/>
                  <c:y val="-0.2950392318599235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816790169702754E-2"/>
                  <c:y val="-9.103028376851933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542776998891968E-2"/>
                  <c:y val="3.83701433218191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управлінні'!$A$21:$A$23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управлінні'!$F$21:$F$23</c:f>
              <c:numCache>
                <c:formatCode>0.0</c:formatCode>
                <c:ptCount val="3"/>
                <c:pt idx="0" formatCode="#\ ##0.0">
                  <c:v>2459.2399751600001</c:v>
                </c:pt>
                <c:pt idx="1">
                  <c:v>426.00029797000002</c:v>
                </c:pt>
                <c:pt idx="2">
                  <c:v>178.8779073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виплати за 2-й кв. 2024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539881489154776"/>
          <c:y val="0.15086738418052775"/>
          <c:w val="0.48303105524232909"/>
          <c:h val="0.7938451443569554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4.2136098741158597E-2"/>
                  <c:y val="-0.12560141546038675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1591347549506754E-2"/>
                  <c:y val="-0.3951434947109929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7244998237849916E-2"/>
                  <c:y val="-2.982330888008249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НПФ'!$C$160:$E$160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НПФ'!$C$174:$E$174</c:f>
              <c:numCache>
                <c:formatCode>_-* #\ ##0.0_₴_-;\-* #\ ##0.0_₴_-;_-* "-"??_₴_-;_-@_-</c:formatCode>
                <c:ptCount val="3"/>
                <c:pt idx="0">
                  <c:v>9.3174794399999996</c:v>
                </c:pt>
                <c:pt idx="1">
                  <c:v>13.11651573</c:v>
                </c:pt>
                <c:pt idx="2">
                  <c:v>1.5090191000000002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06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2024</a:t>
            </a:r>
            <a:endParaRPr lang="uk-UA"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3257969833253283"/>
          <c:y val="0.22640715759031152"/>
          <c:w val="0.40665026853159064"/>
          <c:h val="0.7333264975163587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2.9919086425187702E-2"/>
                  <c:y val="-7.246625995919825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291862474312408E-2"/>
                  <c:y val="1.485116996126007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НПФ'!$C$140:$E$140</c:f>
              <c:strCache>
                <c:ptCount val="3"/>
                <c:pt idx="0">
                  <c:v>від юридичних осіб</c:v>
                </c:pt>
                <c:pt idx="1">
                  <c:v>від ФОПів</c:v>
                </c:pt>
                <c:pt idx="2">
                  <c:v>від фізичних осіб (у т. ч. переведені до фонду)</c:v>
                </c:pt>
              </c:strCache>
            </c:strRef>
          </c:cat>
          <c:val>
            <c:numRef>
              <c:f>'Адміністрування НПФ'!$C$153:$E$153</c:f>
              <c:numCache>
                <c:formatCode>_-* #\ ##0.0_₴_-;\-* #\ ##0.0_₴_-;_-* "-"??_₴_-;_-@_-</c:formatCode>
                <c:ptCount val="3"/>
                <c:pt idx="0">
                  <c:v>961.36538866999979</c:v>
                </c:pt>
                <c:pt idx="1">
                  <c:v>0.35693666000000002</c:v>
                </c:pt>
                <c:pt idx="2">
                  <c:v>974.03817213000002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виплати 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06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2024</a:t>
            </a:r>
            <a:endParaRPr lang="uk-UA" sz="1300" b="1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943194464328322"/>
          <c:y val="0.13827391225902208"/>
          <c:w val="0.4545632068718683"/>
          <c:h val="0.81066719772868856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2.9731392249333398E-3"/>
                  <c:y val="9.9907022692274125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1550177783467316E-2"/>
                  <c:y val="-0.4995743630205733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4266739449111119E-3"/>
                  <c:y val="2.132264331156129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НПФ'!$C$182:$E$182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НПФ'!$C$195:$E$195</c:f>
              <c:numCache>
                <c:formatCode>_-* #\ ##0.0_₴_-;\-* #\ ##0.0_₴_-;_-* "-"??_₴_-;_-@_-</c:formatCode>
                <c:ptCount val="3"/>
                <c:pt idx="0">
                  <c:v>177.30959211000001</c:v>
                </c:pt>
                <c:pt idx="1">
                  <c:v>470.87704998000004</c:v>
                </c:pt>
                <c:pt idx="2">
                  <c:v>108.41133498000001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76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31.03.2024</a:t>
            </a:r>
          </a:p>
        </c:rich>
      </c:tx>
      <c:layout>
        <c:manualLayout>
          <c:xMode val="edge"/>
          <c:yMode val="edge"/>
          <c:x val="0.42541350513004056"/>
          <c:y val="3.19580361505584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026611404534016"/>
          <c:y val="0.15243249011387261"/>
          <c:w val="0.42674614134634253"/>
          <c:h val="0.79243339305026272"/>
        </c:manualLayout>
      </c:layout>
      <c:pieChart>
        <c:varyColors val="1"/>
        <c:ser>
          <c:idx val="0"/>
          <c:order val="0"/>
          <c:tx>
            <c:strRef>
              <c:f>'Адміністрування НПФ'!$A$230</c:f>
              <c:strCache>
                <c:ptCount val="1"/>
                <c:pt idx="0">
                  <c:v>Вид НПФ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18295089723226657"/>
                  <c:y val="-2.95920984857347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2607416435471026"/>
                  <c:y val="0.125218808165007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9472032269056216E-2"/>
                  <c:y val="-7.34050346912265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029733809554E-3"/>
                  <c:y val="3.853691470739725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690682371738631E-2"/>
                  <c:y val="0.14273173038775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НПФ'!$B$230:$F$230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НПФ'!$B$234:$F$234</c:f>
              <c:numCache>
                <c:formatCode>#\ ##0.0</c:formatCode>
                <c:ptCount val="5"/>
                <c:pt idx="0">
                  <c:v>1684.5653547699997</c:v>
                </c:pt>
                <c:pt idx="1">
                  <c:v>1099.4526076999998</c:v>
                </c:pt>
                <c:pt idx="2">
                  <c:v>25.722306580000001</c:v>
                </c:pt>
                <c:pt idx="3">
                  <c:v>32.888696789999997</c:v>
                </c:pt>
                <c:pt idx="4">
                  <c:v>65.62478136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5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30.06.2024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6343663346864508"/>
          <c:y val="0.18677352830896138"/>
          <c:w val="0.41631237934307752"/>
          <c:h val="0.78213465504311963"/>
        </c:manualLayout>
      </c:layout>
      <c:pieChart>
        <c:varyColors val="1"/>
        <c:ser>
          <c:idx val="0"/>
          <c:order val="0"/>
          <c:tx>
            <c:strRef>
              <c:f>'Адміністрування НПФ'!$A$227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2332053255985394"/>
                  <c:y val="-5.952380952380770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1444594174871928"/>
                  <c:y val="0.1195170916135482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7283790429130896E-2"/>
                  <c:y val="-6.1098612673415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0474652206935672E-3"/>
                  <c:y val="5.46101590242396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0656504475402115E-2"/>
                  <c:y val="0.142697236374864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НПФ'!$B$223:$F$223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НПФ'!$B$227:$F$227</c:f>
              <c:numCache>
                <c:formatCode>#\ ##0.0</c:formatCode>
                <c:ptCount val="5"/>
                <c:pt idx="0">
                  <c:v>1790.953637020001</c:v>
                </c:pt>
                <c:pt idx="1">
                  <c:v>1163.92352706</c:v>
                </c:pt>
                <c:pt idx="2">
                  <c:v>27.830086899999998</c:v>
                </c:pt>
                <c:pt idx="3">
                  <c:v>28.917296790000002</c:v>
                </c:pt>
                <c:pt idx="4">
                  <c:v>52.922257340000002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Відкриті НПФ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30953954309705"/>
          <c:y val="0.17938898199929679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НПФ'!$B$315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4320040116613819E-2"/>
                  <c:y val="0.2780601384315206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1092240469744254E-2"/>
                  <c:y val="0.2014207208006823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132996404671781E-3"/>
                  <c:y val="4.342344971590097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2960662511892515"/>
                  <c:y val="3.536231840453232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8.925100787419064E-3"/>
                  <c:y val="-2.483393850718879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032049288657393E-3"/>
                  <c:y val="0.1006069344567546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853880060258E-2"/>
                  <c:y val="0.221997596500647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18839611954554042"/>
                  <c:y val="-2.8248979508177337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57.8%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НПФ'!$A$316:$A$323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НПФ'!$B$316:$B$323</c:f>
              <c:numCache>
                <c:formatCode>#\ ##0.0</c:formatCode>
                <c:ptCount val="8"/>
                <c:pt idx="0">
                  <c:v>946.22354610000014</c:v>
                </c:pt>
                <c:pt idx="1">
                  <c:v>27.830086899999998</c:v>
                </c:pt>
                <c:pt idx="2">
                  <c:v>21.91131309</c:v>
                </c:pt>
                <c:pt idx="3">
                  <c:v>42.801548169999997</c:v>
                </c:pt>
                <c:pt idx="4">
                  <c:v>36.344620260000013</c:v>
                </c:pt>
                <c:pt idx="5">
                  <c:v>164.68138873999999</c:v>
                </c:pt>
                <c:pt idx="6">
                  <c:v>0.47149459999999999</c:v>
                </c:pt>
                <c:pt idx="7">
                  <c:v>1219.4029734300009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Корпоративні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445327120539295E-2"/>
          <c:y val="0.15522765046093603"/>
          <c:w val="0.67193824710965089"/>
          <c:h val="0.80107589196751383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НПФ'!$C$315</c:f>
              <c:strCache>
                <c:ptCount val="1"/>
                <c:pt idx="0">
                  <c:v>Корпоративні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723402088994219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4.1044022489051993E-2"/>
                  <c:y val="3.128284961715065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8638897567328698E-3"/>
                  <c:y val="-2.5439287976831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2319605089723587E-2"/>
                  <c:y val="0.125891363353167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0077206634557783E-2"/>
                  <c:y val="0.127929510141842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737853668610685"/>
                  <c:y val="-1.5391364237916105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62.4%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НПФ'!$A$316:$A$323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НПФ'!$C$316:$C$323</c:f>
              <c:numCache>
                <c:formatCode>#\ ##0.0</c:formatCode>
                <c:ptCount val="8"/>
                <c:pt idx="0">
                  <c:v>158.22874043000002</c:v>
                </c:pt>
                <c:pt idx="1">
                  <c:v>0</c:v>
                </c:pt>
                <c:pt idx="2">
                  <c:v>0</c:v>
                </c:pt>
                <c:pt idx="3">
                  <c:v>1.8594606599999999</c:v>
                </c:pt>
                <c:pt idx="4">
                  <c:v>0</c:v>
                </c:pt>
                <c:pt idx="5">
                  <c:v>41.254917499999998</c:v>
                </c:pt>
                <c:pt idx="6">
                  <c:v>10.557186300000001</c:v>
                </c:pt>
                <c:pt idx="7">
                  <c:v>214.10162162999998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Професійні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41004417019971467"/>
          <c:y val="4.23653950229029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460938378564898E-2"/>
          <c:y val="0.13817094801427296"/>
          <c:w val="0.72108845559165691"/>
          <c:h val="0.86102238622468397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НПФ'!$D$315</c:f>
              <c:strCache>
                <c:ptCount val="1"/>
                <c:pt idx="0">
                  <c:v>Професійні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2.3590040025053736E-3"/>
                  <c:y val="0.238764528956254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1231036022548357E-2"/>
                  <c:y val="2.87782547550649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2034171008843846"/>
                  <c:y val="4.308888171046140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451810056277233E-3"/>
                  <c:y val="-8.306914670433663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9546038470712441E-3"/>
                  <c:y val="0.107225296604032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6.4672001854511494E-3"/>
                  <c:y val="9.92378786516924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0764529049926927"/>
                  <c:y val="-6.0767176775494026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58.2%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НПФ'!$A$316:$A$323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НПФ'!$D$316:$D$323</c:f>
              <c:numCache>
                <c:formatCode>#\ ##0.0</c:formatCode>
                <c:ptCount val="8"/>
                <c:pt idx="0">
                  <c:v>59.471240530000003</c:v>
                </c:pt>
                <c:pt idx="1">
                  <c:v>0</c:v>
                </c:pt>
                <c:pt idx="2">
                  <c:v>7.0059836999999998</c:v>
                </c:pt>
                <c:pt idx="3">
                  <c:v>8.2612485099999997</c:v>
                </c:pt>
                <c:pt idx="4">
                  <c:v>1.6989000000000001</c:v>
                </c:pt>
                <c:pt idx="5">
                  <c:v>13.670722280000001</c:v>
                </c:pt>
                <c:pt idx="6">
                  <c:v>0</c:v>
                </c:pt>
                <c:pt idx="7">
                  <c:v>88.769812279999996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30.06.2023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73411151412579"/>
          <c:y val="0.1928875308496886"/>
          <c:w val="0.45349587835561161"/>
          <c:h val="0.78622085956069654"/>
        </c:manualLayout>
      </c:layout>
      <c:pieChart>
        <c:varyColors val="1"/>
        <c:ser>
          <c:idx val="0"/>
          <c:order val="0"/>
          <c:tx>
            <c:strRef>
              <c:f>'Адміністрування НПФ'!$A$241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25490566057126768"/>
                  <c:y val="-4.3279272926705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5263578173521769"/>
                  <c:y val="0.131616600432782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8734573638171195E-2"/>
                  <c:y val="-7.602703658907843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925829545391586E-3"/>
                  <c:y val="6.368531911567480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308583562862953E-3"/>
                  <c:y val="0.173903849793070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НПФ'!$B$237:$F$237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НПФ'!$B$241:$F$241</c:f>
              <c:numCache>
                <c:formatCode>#\ ##0.0</c:formatCode>
                <c:ptCount val="5"/>
                <c:pt idx="0">
                  <c:v>1401.3626827799999</c:v>
                </c:pt>
                <c:pt idx="1">
                  <c:v>1029.3639393600001</c:v>
                </c:pt>
                <c:pt idx="2">
                  <c:v>20.695232839999999</c:v>
                </c:pt>
                <c:pt idx="3">
                  <c:v>32.609729790000003</c:v>
                </c:pt>
                <c:pt idx="4">
                  <c:v>67.109047649999994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3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30.06.2024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630308506518652"/>
          <c:y val="0.15169207419128763"/>
          <c:w val="0.49511586299316823"/>
          <c:h val="0.79237847788591442"/>
        </c:manualLayout>
      </c:layout>
      <c:pieChart>
        <c:varyColors val="1"/>
        <c:ser>
          <c:idx val="0"/>
          <c:order val="0"/>
          <c:tx>
            <c:strRef>
              <c:f>'Адміністрування НПФ'!$A$285</c:f>
              <c:strCache>
                <c:ptCount val="1"/>
                <c:pt idx="0">
                  <c:v>30.06.2024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5.4732753786635863E-2"/>
                  <c:y val="-3.20408408882552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2321906086719213"/>
                  <c:y val="9.451730734029983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1309037190023379E-3"/>
                  <c:y val="5.91874004577995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НПФ'!$B$280:$F$280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НПФ'!$B$285:$F$285</c:f>
              <c:numCache>
                <c:formatCode>#\ ##0.0</c:formatCode>
                <c:ptCount val="5"/>
                <c:pt idx="0">
                  <c:v>2929.1206370200007</c:v>
                </c:pt>
                <c:pt idx="1">
                  <c:v>2273.2785270599998</c:v>
                </c:pt>
                <c:pt idx="2">
                  <c:v>27.830086899999998</c:v>
                </c:pt>
                <c:pt idx="3">
                  <c:v>36.595296789999999</c:v>
                </c:pt>
                <c:pt idx="4">
                  <c:v>52.922257340000002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кількістю (без КНПФ НБУ) </a:t>
            </a:r>
          </a:p>
        </c:rich>
      </c:tx>
      <c:layout>
        <c:manualLayout>
          <c:xMode val="edge"/>
          <c:yMode val="edge"/>
          <c:x val="0.26255844197648681"/>
          <c:y val="1.87969676660472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915997275061757"/>
          <c:y val="0.12089643400068574"/>
          <c:w val="0.44988476489795681"/>
          <c:h val="0.8460980714330481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5.4211461756256844E-2"/>
                  <c:y val="-0.2148939490950740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7650608634550698E-2"/>
                  <c:y val="-7.332233027287719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1944323888647779E-2"/>
                  <c:y val="6.21164956194629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управлінні'!$A$12:$A$14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управлінні'!$E$12:$E$14</c:f>
              <c:numCache>
                <c:formatCode>General</c:formatCode>
                <c:ptCount val="3"/>
                <c:pt idx="0">
                  <c:v>43</c:v>
                </c:pt>
                <c:pt idx="1">
                  <c:v>2</c:v>
                </c:pt>
                <c:pt idx="2">
                  <c:v>6</c:v>
                </c:pt>
              </c:numCache>
            </c:numRef>
          </c:val>
        </c:ser>
        <c:ser>
          <c:idx val="1"/>
          <c:order val="1"/>
          <c:tx>
            <c:strRef>
              <c:f>'НПФ в управлінні'!$B$11</c:f>
              <c:strCache>
                <c:ptCount val="1"/>
                <c:pt idx="0">
                  <c:v>30.06.2023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</c:v>
                </c:pt>
              </c:strCache>
            </c:strRef>
          </c:cat>
          <c:val>
            <c:numRef>
              <c:f>'НПФ в управлінні'!$B$16:$B$16</c:f>
              <c:numCache>
                <c:formatCode>General</c:formatCode>
                <c:ptCount val="1"/>
              </c:numCache>
            </c:numRef>
          </c:val>
        </c:ser>
        <c:ser>
          <c:idx val="2"/>
          <c:order val="2"/>
          <c:tx>
            <c:strRef>
              <c:f>'НПФ в управлінні'!#REF!</c:f>
              <c:strCache>
                <c:ptCount val="1"/>
                <c:pt idx="0">
                  <c:v>#REF!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</c:v>
                </c:pt>
              </c:strCache>
            </c:strRef>
          </c:cat>
          <c:val>
            <c:numRef>
              <c:f>'НПФ в управлінні'!$C$12:$C$16</c:f>
              <c:numCache>
                <c:formatCode>General</c:formatCode>
                <c:ptCount val="5"/>
                <c:pt idx="0">
                  <c:v>44</c:v>
                </c:pt>
                <c:pt idx="1">
                  <c:v>2</c:v>
                </c:pt>
                <c:pt idx="2">
                  <c:v>6</c:v>
                </c:pt>
                <c:pt idx="3" formatCode="#,##0">
                  <c:v>52</c:v>
                </c:pt>
              </c:numCache>
            </c:numRef>
          </c:val>
        </c:ser>
        <c:ser>
          <c:idx val="3"/>
          <c:order val="3"/>
          <c:tx>
            <c:strRef>
              <c:f>'НПФ в управлінні'!$D$11</c:f>
              <c:strCache>
                <c:ptCount val="1"/>
                <c:pt idx="0">
                  <c:v>31.03.2024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</c:v>
                </c:pt>
              </c:strCache>
            </c:strRef>
          </c:cat>
          <c:val>
            <c:numRef>
              <c:f>'НПФ в управлінні'!$D$16:$D$16</c:f>
              <c:numCache>
                <c:formatCode>General</c:formatCode>
                <c:ptCount val="1"/>
              </c:numCache>
            </c:numRef>
          </c:val>
        </c:ser>
        <c:ser>
          <c:idx val="4"/>
          <c:order val="4"/>
          <c:tx>
            <c:strRef>
              <c:f>'НПФ в управлінні'!$E$11</c:f>
              <c:strCache>
                <c:ptCount val="1"/>
                <c:pt idx="0">
                  <c:v>30.06.2024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</c:v>
                </c:pt>
              </c:strCache>
            </c:strRef>
          </c:cat>
          <c:val>
            <c:numRef>
              <c:f>'НПФ в управлінні'!$E$12:$E$16</c:f>
              <c:numCache>
                <c:formatCode>General</c:formatCode>
                <c:ptCount val="5"/>
                <c:pt idx="0">
                  <c:v>43</c:v>
                </c:pt>
                <c:pt idx="1">
                  <c:v>2</c:v>
                </c:pt>
                <c:pt idx="2">
                  <c:v>6</c:v>
                </c:pt>
                <c:pt idx="3" formatCode="#,##0">
                  <c:v>51</c:v>
                </c:pt>
              </c:numCache>
            </c:numRef>
          </c:val>
        </c:ser>
        <c:ser>
          <c:idx val="5"/>
          <c:order val="5"/>
          <c:tx>
            <c:strRef>
              <c:f>'НПФ в управлінні'!$F$11</c:f>
              <c:strCache>
                <c:ptCount val="1"/>
                <c:pt idx="0">
                  <c:v>Зміна за 2-й квартал 2024 року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</c:v>
                </c:pt>
              </c:strCache>
            </c:strRef>
          </c:cat>
          <c:val>
            <c:numRef>
              <c:f>'НПФ в управлінні'!$F$12:$F$16</c:f>
              <c:numCache>
                <c:formatCode>0.0%</c:formatCode>
                <c:ptCount val="5"/>
                <c:pt idx="0">
                  <c:v>-2.2727272727272707E-2</c:v>
                </c:pt>
                <c:pt idx="1">
                  <c:v>0</c:v>
                </c:pt>
                <c:pt idx="2">
                  <c:v>0</c:v>
                </c:pt>
                <c:pt idx="3">
                  <c:v>-1.9230769230769273E-2</c:v>
                </c:pt>
              </c:numCache>
            </c:numRef>
          </c:val>
        </c:ser>
        <c:ser>
          <c:idx val="6"/>
          <c:order val="6"/>
          <c:tx>
            <c:strRef>
              <c:f>'НПФ в управлінні'!$H$11</c:f>
              <c:strCache>
                <c:ptCount val="1"/>
                <c:pt idx="0">
                  <c:v>Зміна за рік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</c:v>
                </c:pt>
              </c:strCache>
            </c:strRef>
          </c:cat>
          <c:val>
            <c:numRef>
              <c:f>'НПФ в управлінні'!$G$16:$G$16</c:f>
              <c:numCache>
                <c:formatCode>General</c:formatCode>
                <c:ptCount val="1"/>
              </c:numCache>
            </c:numRef>
          </c:val>
        </c:ser>
        <c:ser>
          <c:idx val="7"/>
          <c:order val="7"/>
          <c:tx>
            <c:strRef>
              <c:f>'НПФ в управлінні'!#REF!</c:f>
              <c:strCache>
                <c:ptCount val="1"/>
                <c:pt idx="0">
                  <c:v>#REF!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</c:v>
                </c:pt>
              </c:strCache>
            </c:strRef>
          </c:cat>
          <c:val>
            <c:numRef>
              <c:f>'НПФ в управлінні'!$H$16:$H$16</c:f>
              <c:numCache>
                <c:formatCode>General</c:formatCode>
                <c:ptCount val="1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30.06.2023</a:t>
            </a:r>
          </a:p>
        </c:rich>
      </c:tx>
      <c:layout>
        <c:manualLayout>
          <c:xMode val="edge"/>
          <c:yMode val="edge"/>
          <c:x val="0.41672542248733513"/>
          <c:y val="1.7241245476664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38331300136779"/>
          <c:y val="0.11961751000587344"/>
          <c:w val="0.45757340511693401"/>
          <c:h val="0.79546109588656944"/>
        </c:manualLayout>
      </c:layout>
      <c:pieChart>
        <c:varyColors val="1"/>
        <c:ser>
          <c:idx val="0"/>
          <c:order val="0"/>
          <c:tx>
            <c:strRef>
              <c:f>'Адміністрування НПФ'!$A$281</c:f>
              <c:strCache>
                <c:ptCount val="1"/>
                <c:pt idx="0">
                  <c:v>30.06.2023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1.1444152067419165E-3"/>
                  <c:y val="-1.347268073279311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9607144500333302"/>
                  <c:y val="8.52294768591294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НПФ'!$B$280:$F$280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НПФ'!$B$281:$F$281</c:f>
              <c:numCache>
                <c:formatCode>#\ ##0.0</c:formatCode>
                <c:ptCount val="5"/>
                <c:pt idx="0">
                  <c:v>2372.6206827799997</c:v>
                </c:pt>
                <c:pt idx="1">
                  <c:v>1940.8809393600002</c:v>
                </c:pt>
                <c:pt idx="2">
                  <c:v>20.695232839999999</c:v>
                </c:pt>
                <c:pt idx="3">
                  <c:v>80.118729790000003</c:v>
                </c:pt>
                <c:pt idx="4">
                  <c:v>67.181047649999996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(без КНПФ НБУ)</a:t>
            </a:r>
          </a:p>
        </c:rich>
      </c:tx>
      <c:layout>
        <c:manualLayout>
          <c:xMode val="edge"/>
          <c:yMode val="edge"/>
          <c:x val="0.34112102471486072"/>
          <c:y val="5.6701067360536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46122168168103"/>
          <c:y val="0.23321019689107664"/>
          <c:w val="0.64388931336372746"/>
          <c:h val="0.76535637277932811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НПФ'!$E$315</c:f>
              <c:strCache>
                <c:ptCount val="1"/>
                <c:pt idx="0">
                  <c:v>Усі НПФ (без КНПФ НБУ)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24367760413449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992585016619792E-2"/>
                  <c:y val="0.161697950447933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1492349271693004E-2"/>
                  <c:y val="8.253185302916642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72365922331523"/>
                  <c:y val="-8.959026308356507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9082112235747993E-3"/>
                  <c:y val="-4.30292939846455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6939023148286717E-3"/>
                  <c:y val="5.96574435603947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1721536200733422E-3"/>
                  <c:y val="0.20835351772138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0115850823210077E-2"/>
                  <c:y val="0.204596513757233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19140352748275152"/>
                  <c:y val="1.224349966944885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58.4%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НПФ'!$A$316:$A$323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НПФ'!$E$316:$E$323</c:f>
              <c:numCache>
                <c:formatCode>#\ ##0.0</c:formatCode>
                <c:ptCount val="8"/>
                <c:pt idx="0">
                  <c:v>1163.92352706</c:v>
                </c:pt>
                <c:pt idx="1">
                  <c:v>27.830086899999998</c:v>
                </c:pt>
                <c:pt idx="2">
                  <c:v>28.917296790000002</c:v>
                </c:pt>
                <c:pt idx="3">
                  <c:v>52.922257340000002</c:v>
                </c:pt>
                <c:pt idx="4">
                  <c:v>38.043520260000015</c:v>
                </c:pt>
                <c:pt idx="5">
                  <c:v>219.60702852</c:v>
                </c:pt>
                <c:pt idx="6">
                  <c:v>11.028680900000001</c:v>
                </c:pt>
                <c:pt idx="7">
                  <c:v>1522.2744073400008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(із КНПФ НБУ)</a:t>
            </a:r>
          </a:p>
        </c:rich>
      </c:tx>
      <c:layout>
        <c:manualLayout>
          <c:xMode val="edge"/>
          <c:yMode val="edge"/>
          <c:x val="0.34351157377473168"/>
          <c:y val="4.79803216835862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43591835301752"/>
          <c:y val="0.20651160811881059"/>
          <c:w val="0.65552633530996252"/>
          <c:h val="0.78317886386396218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НПФ'!$F$315</c:f>
              <c:strCache>
                <c:ptCount val="1"/>
                <c:pt idx="0">
                  <c:v>Усі НПФ (із КНПФ НБУ)*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951779444455986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071294435475897E-2"/>
                  <c:y val="0.1305994158438023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640778047001595E-2"/>
                  <c:y val="7.897722462111591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539082266719686"/>
                  <c:y val="1.829602357725762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9441750694160436E-3"/>
                  <c:y val="-8.705382816908978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859045877657674E-3"/>
                  <c:y val="3.81640984548830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8346103142812881E-3"/>
                  <c:y val="0.189822722671611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1971816469222874E-4"/>
                  <c:y val="0.220469591674267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55.1%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НПФ'!$A$316:$A$323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НПФ'!$F$316:$F$323</c:f>
              <c:numCache>
                <c:formatCode>#\ ##0.0</c:formatCode>
                <c:ptCount val="8"/>
                <c:pt idx="0">
                  <c:v>2273.2785270599998</c:v>
                </c:pt>
                <c:pt idx="1">
                  <c:v>27.830086899999998</c:v>
                </c:pt>
                <c:pt idx="2">
                  <c:v>36.595296789999999</c:v>
                </c:pt>
                <c:pt idx="3">
                  <c:v>52.922257340000002</c:v>
                </c:pt>
                <c:pt idx="4">
                  <c:v>45.056520260000013</c:v>
                </c:pt>
                <c:pt idx="5">
                  <c:v>219.60702852</c:v>
                </c:pt>
                <c:pt idx="6">
                  <c:v>11.028680900000001</c:v>
                </c:pt>
                <c:pt idx="7">
                  <c:v>2653.4284073400008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31.03.2024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630308506518652"/>
          <c:y val="0.15169207419128763"/>
          <c:w val="0.49511586299316823"/>
          <c:h val="0.79237847788591442"/>
        </c:manualLayout>
      </c:layout>
      <c:pieChart>
        <c:varyColors val="1"/>
        <c:ser>
          <c:idx val="0"/>
          <c:order val="0"/>
          <c:tx>
            <c:strRef>
              <c:f>'Адміністрування НПФ'!$A$284</c:f>
              <c:strCache>
                <c:ptCount val="1"/>
                <c:pt idx="0">
                  <c:v>31.03.2024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5.4732753786635863E-2"/>
                  <c:y val="-3.20408408882552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2321906086719213"/>
                  <c:y val="9.451730734029983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1309037190023379E-3"/>
                  <c:y val="5.91874004577995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НПФ'!$B$280:$F$280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НПФ'!$B$284:$F$284</c:f>
              <c:numCache>
                <c:formatCode>#\ ##0.0</c:formatCode>
                <c:ptCount val="5"/>
                <c:pt idx="0">
                  <c:v>2779.4663547699997</c:v>
                </c:pt>
                <c:pt idx="1">
                  <c:v>2158.8606076999995</c:v>
                </c:pt>
                <c:pt idx="2">
                  <c:v>25.722306580000001</c:v>
                </c:pt>
                <c:pt idx="3">
                  <c:v>40.566696789999995</c:v>
                </c:pt>
                <c:pt idx="4">
                  <c:v>65.62478136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/>
              <a:t>За вартістю активів в управлінні (з КНПФ НБУ)</a:t>
            </a:r>
          </a:p>
        </c:rich>
      </c:tx>
      <c:layout>
        <c:manualLayout>
          <c:xMode val="edge"/>
          <c:yMode val="edge"/>
          <c:x val="0.13604828966246318"/>
          <c:y val="1.5209903774485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241635336123526"/>
          <c:y val="0.14544288691527754"/>
          <c:w val="0.42476710453095468"/>
          <c:h val="0.8129652166828554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30514958310735057"/>
                  <c:y val="0.161051293911594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1260501718057026E-2"/>
                  <c:y val="-2.10173185470265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6802528330459796E-2"/>
                  <c:y val="2.833049930946388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512015198596869E-2"/>
                  <c:y val="-9.061331788200464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('НПФ в управлінні'!$A$21:$A$23,'НПФ в управлінні'!$A$25)</c:f>
              <c:strCache>
                <c:ptCount val="4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КНПФ НБУ</c:v>
                </c:pt>
              </c:strCache>
            </c:strRef>
          </c:cat>
          <c:val>
            <c:numRef>
              <c:f>('НПФ в управлінні'!$F$21:$F$23,'НПФ в управлінні'!$F$25)</c:f>
              <c:numCache>
                <c:formatCode>0.0</c:formatCode>
                <c:ptCount val="4"/>
                <c:pt idx="0" formatCode="#\ ##0.0">
                  <c:v>2459.2399751600001</c:v>
                </c:pt>
                <c:pt idx="1">
                  <c:v>426.00029797000002</c:v>
                </c:pt>
                <c:pt idx="2">
                  <c:v>178.8779073</c:v>
                </c:pt>
                <c:pt idx="3" formatCode="#\ ##0.0">
                  <c:v>2255.1999999999998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</a:t>
            </a:r>
            <a:r>
              <a:rPr lang="uk-UA" sz="1300" b="1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НПФ</a:t>
            </a:r>
            <a:endParaRPr lang="uk-UA" sz="1300" b="1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2924076142762745"/>
          <c:y val="0.2034127156028778"/>
          <c:w val="0.53448701915415353"/>
          <c:h val="0.6643899387141661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4.3321895153801998E-2"/>
                  <c:y val="-8.128886126744704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047189777084448E-3"/>
                  <c:y val="-8.213471277285412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9.6406438673907382E-3"/>
                  <c:y val="0.1021160269336474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502475859551716E-3"/>
                  <c:y val="4.366356776802039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2095250548907689"/>
                  <c:y val="5.803900000289131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0678167020071658E-3"/>
                  <c:y val="0.157056627073836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1555264979113895E-2"/>
                  <c:y val="-2.836890688511277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1647445774193645E-2"/>
                  <c:y val="-1.1557520565701397E-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НПФ'!$E$4:$L$4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НПФ'!$E$18:$L$18</c:f>
              <c:numCache>
                <c:formatCode>_-* #\ ##0_₴_-;\-* #\ ##0_₴_-;_-* "-"??_₴_-;_-@_-</c:formatCode>
                <c:ptCount val="8"/>
                <c:pt idx="0">
                  <c:v>1542</c:v>
                </c:pt>
                <c:pt idx="1">
                  <c:v>179188</c:v>
                </c:pt>
                <c:pt idx="2">
                  <c:v>98057</c:v>
                </c:pt>
                <c:pt idx="3">
                  <c:v>87587</c:v>
                </c:pt>
                <c:pt idx="4">
                  <c:v>2075</c:v>
                </c:pt>
                <c:pt idx="5">
                  <c:v>243677</c:v>
                </c:pt>
                <c:pt idx="6">
                  <c:v>120376</c:v>
                </c:pt>
                <c:pt idx="7">
                  <c:v>136780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контракти станом на 30.06.2024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4581155557225107"/>
          <c:y val="0.15894647642753643"/>
          <c:w val="0.49037407751096251"/>
          <c:h val="0.7686417618237271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1646412837988491E-2"/>
                  <c:y val="-3.268827351637225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3911195422387888E-2"/>
                  <c:y val="0.157845999587130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НПФ'!$C$41:$E$41</c:f>
              <c:strCache>
                <c:ptCount val="3"/>
                <c:pt idx="0">
                  <c:v>із вкладниками - фізичними особами (крім ФОП)</c:v>
                </c:pt>
                <c:pt idx="1">
                  <c:v>із вкладниками - ФОП</c:v>
                </c:pt>
                <c:pt idx="2">
                  <c:v>із вкладниками - юридичними особами</c:v>
                </c:pt>
              </c:strCache>
            </c:strRef>
          </c:cat>
          <c:val>
            <c:numRef>
              <c:f>'Адміністрування НПФ'!$C$69:$E$69</c:f>
              <c:numCache>
                <c:formatCode>#\ ##0_ ;\-#\ ##0\ </c:formatCode>
                <c:ptCount val="3"/>
                <c:pt idx="0" formatCode="_-* #\ ##0_₴_-;\-* #\ ##0_₴_-;_-* &quot;-&quot;??_₴_-;_-@_-">
                  <c:v>88025</c:v>
                </c:pt>
                <c:pt idx="1">
                  <c:v>85</c:v>
                </c:pt>
                <c:pt idx="2" formatCode="_-* #\ ##0_₴_-;\-* #\ ##0_₴_-;_-* &quot;-&quot;??_₴_-;_-@_-">
                  <c:v>6538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3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 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НПФ станом на 30.06.2024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891255499537377"/>
          <c:y val="0.14121791594232541"/>
          <c:w val="0.48532716484369404"/>
          <c:h val="0.80992909977161931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7.4429275477255995E-3"/>
                  <c:y val="5.122291916900217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976019184652278E-3"/>
                  <c:y val="-9.728653409849201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НПФ'!$C$4:$D$4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НПФ'!$C$18:$D$18</c:f>
              <c:numCache>
                <c:formatCode>_-* #\ ##0_₴_-;\-* #\ ##0_₴_-;_-* "-"??_₴_-;_-@_-</c:formatCode>
                <c:ptCount val="2"/>
                <c:pt idx="0">
                  <c:v>366374</c:v>
                </c:pt>
                <c:pt idx="1">
                  <c:v>502908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Вкладники НПФ станом на 30.06.2024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9380519317004195"/>
          <c:y val="0.16499341496903636"/>
          <c:w val="0.42260731436626536"/>
          <c:h val="0.7493996086310106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0161559717058828E-2"/>
                  <c:y val="-4.051989811236694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НПФ'!$C$73:$D$73</c:f>
              <c:strCache>
                <c:ptCount val="2"/>
                <c:pt idx="0">
                  <c:v>юридичних осіб та ФОП</c:v>
                </c:pt>
                <c:pt idx="1">
                  <c:v>фізичних осіб</c:v>
                </c:pt>
              </c:strCache>
            </c:strRef>
          </c:cat>
          <c:val>
            <c:numRef>
              <c:f>'Адміністрування НПФ'!$C$101:$D$101</c:f>
              <c:numCache>
                <c:formatCode>_-* #\ ##0_₴_-;\-* #\ ##0_₴_-;_-* "-"??_₴_-;_-@_-</c:formatCode>
                <c:ptCount val="2"/>
                <c:pt idx="0">
                  <c:v>1868</c:v>
                </c:pt>
                <c:pt idx="1">
                  <c:v>85288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4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2-й кв. 2024</a:t>
            </a:r>
          </a:p>
        </c:rich>
      </c:tx>
      <c:layout>
        <c:manualLayout>
          <c:xMode val="edge"/>
          <c:yMode val="edge"/>
          <c:x val="0.26024990895276845"/>
          <c:y val="1.80180180180180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332708452002742"/>
          <c:y val="0.21012940650036327"/>
          <c:w val="0.37088289701213856"/>
          <c:h val="0.713591980725815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4.5477522714269705E-2"/>
                  <c:y val="-0.14978594532258935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3383744485660487E-2"/>
                  <c:y val="-2.773693127739037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170032405998876E-2"/>
                  <c:y val="0.1526331100835297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1053357784371249E-2"/>
                  <c:y val="2.83586719449413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0725799473576969"/>
                  <c:y val="7.642986757702439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6988422270481722E-2"/>
                  <c:y val="-0.1095635705489420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29606120730941876"/>
                  <c:y val="0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3.6170299264159794E-2"/>
                  <c:y val="5.5991885405709966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НПФ'!$E$105:$L$105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НПФ'!$E$119:$L$119</c:f>
              <c:numCache>
                <c:formatCode>_-* #\ ##0.0_₴_-;\-* #\ ##0.0_₴_-;_-* "-"??_₴_-;_-@_-</c:formatCode>
                <c:ptCount val="8"/>
                <c:pt idx="0">
                  <c:v>0.36121645000000002</c:v>
                </c:pt>
                <c:pt idx="1">
                  <c:v>14.777654120000003</c:v>
                </c:pt>
                <c:pt idx="2">
                  <c:v>4.9941404699999996</c:v>
                </c:pt>
                <c:pt idx="3">
                  <c:v>1.2402526999999997</c:v>
                </c:pt>
                <c:pt idx="4">
                  <c:v>0.51159549000000004</c:v>
                </c:pt>
                <c:pt idx="5">
                  <c:v>25.372187959999998</c:v>
                </c:pt>
                <c:pt idx="6">
                  <c:v>5.2938654199999995</c:v>
                </c:pt>
                <c:pt idx="7">
                  <c:v>2.0141145100000002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1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2-й кв. 2024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411639192582944"/>
          <c:y val="0.12827449548938832"/>
          <c:w val="0.47232311386608589"/>
          <c:h val="0.8121653543307086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1.4637077739383296E-2"/>
                  <c:y val="5.1223024205307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4988083505614607E-2"/>
                  <c:y val="-0.364830087028595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НПФ'!$C$105:$D$105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НПФ'!$C$119:$D$119</c:f>
              <c:numCache>
                <c:formatCode>_-* #\ ##0.0_₴_-;\-* #\ ##0.0_₴_-;_-* "-"??_₴_-;_-@_-</c:formatCode>
                <c:ptCount val="2"/>
                <c:pt idx="0">
                  <c:v>21.373263740000002</c:v>
                </c:pt>
                <c:pt idx="1">
                  <c:v>33.191763379999998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13" Type="http://schemas.openxmlformats.org/officeDocument/2006/relationships/chart" Target="../charts/chart16.xml"/><Relationship Id="rId18" Type="http://schemas.openxmlformats.org/officeDocument/2006/relationships/chart" Target="../charts/chart21.xml"/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12" Type="http://schemas.openxmlformats.org/officeDocument/2006/relationships/chart" Target="../charts/chart15.xml"/><Relationship Id="rId17" Type="http://schemas.openxmlformats.org/officeDocument/2006/relationships/chart" Target="../charts/chart20.xml"/><Relationship Id="rId2" Type="http://schemas.openxmlformats.org/officeDocument/2006/relationships/chart" Target="../charts/chart5.xml"/><Relationship Id="rId16" Type="http://schemas.openxmlformats.org/officeDocument/2006/relationships/chart" Target="../charts/chart19.xml"/><Relationship Id="rId20" Type="http://schemas.openxmlformats.org/officeDocument/2006/relationships/chart" Target="../charts/chart23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11" Type="http://schemas.openxmlformats.org/officeDocument/2006/relationships/chart" Target="../charts/chart14.xml"/><Relationship Id="rId5" Type="http://schemas.openxmlformats.org/officeDocument/2006/relationships/chart" Target="../charts/chart8.xml"/><Relationship Id="rId15" Type="http://schemas.openxmlformats.org/officeDocument/2006/relationships/chart" Target="../charts/chart18.xml"/><Relationship Id="rId10" Type="http://schemas.openxmlformats.org/officeDocument/2006/relationships/chart" Target="../charts/chart13.xml"/><Relationship Id="rId19" Type="http://schemas.openxmlformats.org/officeDocument/2006/relationships/chart" Target="../charts/chart22.xml"/><Relationship Id="rId4" Type="http://schemas.openxmlformats.org/officeDocument/2006/relationships/chart" Target="../charts/chart7.xml"/><Relationship Id="rId9" Type="http://schemas.openxmlformats.org/officeDocument/2006/relationships/chart" Target="../charts/chart12.xml"/><Relationship Id="rId14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27</xdr:row>
      <xdr:rowOff>177737</xdr:rowOff>
    </xdr:from>
    <xdr:to>
      <xdr:col>9</xdr:col>
      <xdr:colOff>228601</xdr:colOff>
      <xdr:row>42</xdr:row>
      <xdr:rowOff>142875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180141</xdr:rowOff>
    </xdr:from>
    <xdr:to>
      <xdr:col>5</xdr:col>
      <xdr:colOff>76199</xdr:colOff>
      <xdr:row>42</xdr:row>
      <xdr:rowOff>144780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784859</xdr:colOff>
      <xdr:row>27</xdr:row>
      <xdr:rowOff>189379</xdr:rowOff>
    </xdr:from>
    <xdr:to>
      <xdr:col>14</xdr:col>
      <xdr:colOff>508635</xdr:colOff>
      <xdr:row>42</xdr:row>
      <xdr:rowOff>142875</xdr:rowOff>
    </xdr:to>
    <xdr:graphicFrame macro="">
      <xdr:nvGraphicFramePr>
        <xdr:cNvPr id="1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521970</xdr:colOff>
      <xdr:row>19</xdr:row>
      <xdr:rowOff>28575</xdr:rowOff>
    </xdr:from>
    <xdr:to>
      <xdr:col>11</xdr:col>
      <xdr:colOff>152400</xdr:colOff>
      <xdr:row>37</xdr:row>
      <xdr:rowOff>160019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16191</xdr:colOff>
      <xdr:row>40</xdr:row>
      <xdr:rowOff>17145</xdr:rowOff>
    </xdr:from>
    <xdr:to>
      <xdr:col>12</xdr:col>
      <xdr:colOff>830580</xdr:colOff>
      <xdr:row>69</xdr:row>
      <xdr:rowOff>53340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19</xdr:row>
      <xdr:rowOff>19050</xdr:rowOff>
    </xdr:from>
    <xdr:to>
      <xdr:col>4</xdr:col>
      <xdr:colOff>607695</xdr:colOff>
      <xdr:row>37</xdr:row>
      <xdr:rowOff>137159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893445</xdr:colOff>
      <xdr:row>72</xdr:row>
      <xdr:rowOff>32385</xdr:rowOff>
    </xdr:from>
    <xdr:to>
      <xdr:col>11</xdr:col>
      <xdr:colOff>0</xdr:colOff>
      <xdr:row>101</xdr:row>
      <xdr:rowOff>76200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817245</xdr:colOff>
      <xdr:row>119</xdr:row>
      <xdr:rowOff>222884</xdr:rowOff>
    </xdr:from>
    <xdr:to>
      <xdr:col>11</xdr:col>
      <xdr:colOff>419100</xdr:colOff>
      <xdr:row>138</xdr:row>
      <xdr:rowOff>7620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22859</xdr:colOff>
      <xdr:row>120</xdr:row>
      <xdr:rowOff>30480</xdr:rowOff>
    </xdr:from>
    <xdr:to>
      <xdr:col>6</xdr:col>
      <xdr:colOff>352424</xdr:colOff>
      <xdr:row>137</xdr:row>
      <xdr:rowOff>142875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9525</xdr:colOff>
      <xdr:row>159</xdr:row>
      <xdr:rowOff>19050</xdr:rowOff>
    </xdr:from>
    <xdr:to>
      <xdr:col>13</xdr:col>
      <xdr:colOff>347663</xdr:colOff>
      <xdr:row>180</xdr:row>
      <xdr:rowOff>114300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13336</xdr:colOff>
      <xdr:row>139</xdr:row>
      <xdr:rowOff>17148</xdr:rowOff>
    </xdr:from>
    <xdr:to>
      <xdr:col>12</xdr:col>
      <xdr:colOff>594361</xdr:colOff>
      <xdr:row>157</xdr:row>
      <xdr:rowOff>146686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3810</xdr:colOff>
      <xdr:row>180</xdr:row>
      <xdr:rowOff>171450</xdr:rowOff>
    </xdr:from>
    <xdr:to>
      <xdr:col>12</xdr:col>
      <xdr:colOff>609600</xdr:colOff>
      <xdr:row>200</xdr:row>
      <xdr:rowOff>15240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600076</xdr:colOff>
      <xdr:row>260</xdr:row>
      <xdr:rowOff>133350</xdr:rowOff>
    </xdr:from>
    <xdr:to>
      <xdr:col>6</xdr:col>
      <xdr:colOff>219076</xdr:colOff>
      <xdr:row>276</xdr:row>
      <xdr:rowOff>131445</xdr:rowOff>
    </xdr:to>
    <xdr:graphicFrame macro="">
      <xdr:nvGraphicFramePr>
        <xdr:cNvPr id="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1021080</xdr:colOff>
      <xdr:row>245</xdr:row>
      <xdr:rowOff>19050</xdr:rowOff>
    </xdr:from>
    <xdr:to>
      <xdr:col>8</xdr:col>
      <xdr:colOff>9526</xdr:colOff>
      <xdr:row>261</xdr:row>
      <xdr:rowOff>19050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1</xdr:colOff>
      <xdr:row>326</xdr:row>
      <xdr:rowOff>215900</xdr:rowOff>
    </xdr:from>
    <xdr:to>
      <xdr:col>4</xdr:col>
      <xdr:colOff>662940</xdr:colOff>
      <xdr:row>343</xdr:row>
      <xdr:rowOff>85912</xdr:rowOff>
    </xdr:to>
    <xdr:graphicFrame macro="">
      <xdr:nvGraphicFramePr>
        <xdr:cNvPr id="13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539115</xdr:colOff>
      <xdr:row>326</xdr:row>
      <xdr:rowOff>220980</xdr:rowOff>
    </xdr:from>
    <xdr:to>
      <xdr:col>10</xdr:col>
      <xdr:colOff>137160</xdr:colOff>
      <xdr:row>343</xdr:row>
      <xdr:rowOff>132977</xdr:rowOff>
    </xdr:to>
    <xdr:graphicFrame macro="">
      <xdr:nvGraphicFramePr>
        <xdr:cNvPr id="14" name="Диаграмма 3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979072</xdr:colOff>
      <xdr:row>343</xdr:row>
      <xdr:rowOff>136499</xdr:rowOff>
    </xdr:from>
    <xdr:to>
      <xdr:col>7</xdr:col>
      <xdr:colOff>428625</xdr:colOff>
      <xdr:row>359</xdr:row>
      <xdr:rowOff>64881</xdr:rowOff>
    </xdr:to>
    <xdr:graphicFrame macro="">
      <xdr:nvGraphicFramePr>
        <xdr:cNvPr id="15" name="Диаграмма 3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26895</xdr:colOff>
      <xdr:row>245</xdr:row>
      <xdr:rowOff>7620</xdr:rowOff>
    </xdr:from>
    <xdr:to>
      <xdr:col>4</xdr:col>
      <xdr:colOff>7620</xdr:colOff>
      <xdr:row>261</xdr:row>
      <xdr:rowOff>0</xdr:rowOff>
    </xdr:to>
    <xdr:graphicFrame macro="">
      <xdr:nvGraphicFramePr>
        <xdr:cNvPr id="16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403860</xdr:colOff>
      <xdr:row>286</xdr:row>
      <xdr:rowOff>30480</xdr:rowOff>
    </xdr:from>
    <xdr:to>
      <xdr:col>7</xdr:col>
      <xdr:colOff>853216</xdr:colOff>
      <xdr:row>299</xdr:row>
      <xdr:rowOff>138057</xdr:rowOff>
    </xdr:to>
    <xdr:graphicFrame macro="">
      <xdr:nvGraphicFramePr>
        <xdr:cNvPr id="17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286</xdr:row>
      <xdr:rowOff>26894</xdr:rowOff>
    </xdr:from>
    <xdr:to>
      <xdr:col>3</xdr:col>
      <xdr:colOff>929640</xdr:colOff>
      <xdr:row>299</xdr:row>
      <xdr:rowOff>117886</xdr:rowOff>
    </xdr:to>
    <xdr:graphicFrame macro="">
      <xdr:nvGraphicFramePr>
        <xdr:cNvPr id="18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3</xdr:colOff>
      <xdr:row>359</xdr:row>
      <xdr:rowOff>52650</xdr:rowOff>
    </xdr:from>
    <xdr:to>
      <xdr:col>4</xdr:col>
      <xdr:colOff>426721</xdr:colOff>
      <xdr:row>376</xdr:row>
      <xdr:rowOff>84668</xdr:rowOff>
    </xdr:to>
    <xdr:graphicFrame macro="">
      <xdr:nvGraphicFramePr>
        <xdr:cNvPr id="19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320040</xdr:colOff>
      <xdr:row>359</xdr:row>
      <xdr:rowOff>59056</xdr:rowOff>
    </xdr:from>
    <xdr:to>
      <xdr:col>10</xdr:col>
      <xdr:colOff>114300</xdr:colOff>
      <xdr:row>376</xdr:row>
      <xdr:rowOff>137160</xdr:rowOff>
    </xdr:to>
    <xdr:graphicFrame macro="">
      <xdr:nvGraphicFramePr>
        <xdr:cNvPr id="20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213360</xdr:colOff>
      <xdr:row>299</xdr:row>
      <xdr:rowOff>76200</xdr:rowOff>
    </xdr:from>
    <xdr:to>
      <xdr:col>5</xdr:col>
      <xdr:colOff>235996</xdr:colOff>
      <xdr:row>312</xdr:row>
      <xdr:rowOff>183777</xdr:rowOff>
    </xdr:to>
    <xdr:graphicFrame macro="">
      <xdr:nvGraphicFramePr>
        <xdr:cNvPr id="2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!%20Work/2020-24%20(coronavirus%20quarantine-war)/!%202024/Q1%202024/!%20final/3.%20Q1%202024_PR_NP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ПФ в управлінні"/>
      <sheetName val="Адміністрування НПФ"/>
    </sheetNames>
    <sheetDataSet>
      <sheetData sheetId="0"/>
      <sheetData sheetId="1">
        <row r="308">
          <cell r="E308">
            <v>1099.4526076999998</v>
          </cell>
          <cell r="F308">
            <v>2158.8606076999995</v>
          </cell>
        </row>
        <row r="309">
          <cell r="E309">
            <v>25.722306580000001</v>
          </cell>
          <cell r="F309">
            <v>25.722306580000001</v>
          </cell>
        </row>
        <row r="310">
          <cell r="E310">
            <v>32.888696789999997</v>
          </cell>
          <cell r="F310">
            <v>40.566696789999995</v>
          </cell>
        </row>
        <row r="311">
          <cell r="E311">
            <v>65.62478136</v>
          </cell>
          <cell r="F311">
            <v>65.62478136</v>
          </cell>
        </row>
        <row r="312">
          <cell r="E312">
            <v>35.942394289999989</v>
          </cell>
          <cell r="F312">
            <v>42.929394289999991</v>
          </cell>
        </row>
        <row r="313">
          <cell r="E313">
            <v>193.29628857</v>
          </cell>
          <cell r="F313">
            <v>193.29628857</v>
          </cell>
        </row>
        <row r="314">
          <cell r="E314">
            <v>11.04654281</v>
          </cell>
          <cell r="F314">
            <v>11.04654281</v>
          </cell>
        </row>
        <row r="315">
          <cell r="E315">
            <v>1444.2801290999998</v>
          </cell>
          <cell r="F315">
            <v>2532.1941290999998</v>
          </cell>
        </row>
        <row r="316">
          <cell r="E316">
            <v>1684.5653547699997</v>
          </cell>
          <cell r="F316">
            <v>2779.4663547699997</v>
          </cell>
        </row>
        <row r="317">
          <cell r="E317">
            <v>0.57923603000318002</v>
          </cell>
          <cell r="F317">
            <v>0.54819218521426982</v>
          </cell>
        </row>
        <row r="318">
          <cell r="E318">
            <v>2908.2537471999995</v>
          </cell>
          <cell r="F318">
            <v>5070.2407471999995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43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09375" defaultRowHeight="13.2" outlineLevelRow="1" outlineLevelCol="1"/>
  <cols>
    <col min="1" max="1" width="16.33203125" style="1" customWidth="1"/>
    <col min="2" max="2" width="13.5546875" style="1" customWidth="1"/>
    <col min="3" max="9" width="12.88671875" style="1" customWidth="1"/>
    <col min="10" max="10" width="14.109375" style="1" customWidth="1"/>
    <col min="11" max="11" width="11.6640625" style="1" customWidth="1"/>
    <col min="12" max="14" width="11.109375" style="1" customWidth="1"/>
    <col min="15" max="15" width="12.33203125" style="1" customWidth="1"/>
    <col min="16" max="17" width="12.33203125" style="1" customWidth="1" outlineLevel="1"/>
    <col min="18" max="18" width="12.33203125" style="1" customWidth="1"/>
    <col min="19" max="16384" width="9.109375" style="1"/>
  </cols>
  <sheetData>
    <row r="1" spans="1:17" s="315" customFormat="1" ht="31.95" customHeight="1">
      <c r="A1" s="315" t="s">
        <v>102</v>
      </c>
    </row>
    <row r="2" spans="1:17" s="320" customFormat="1" ht="13.5" customHeight="1"/>
    <row r="3" spans="1:17" s="316" customFormat="1" ht="17.25" customHeight="1" thickBot="1">
      <c r="A3" s="316" t="s">
        <v>14</v>
      </c>
    </row>
    <row r="4" spans="1:17" ht="39.6" customHeight="1" outlineLevel="1" thickBot="1">
      <c r="A4" s="11" t="s">
        <v>9</v>
      </c>
      <c r="B4" s="281">
        <v>45107</v>
      </c>
      <c r="C4" s="281">
        <v>45291</v>
      </c>
      <c r="D4" s="281">
        <v>45382</v>
      </c>
      <c r="E4" s="281">
        <v>45473</v>
      </c>
      <c r="F4" s="13" t="s">
        <v>103</v>
      </c>
      <c r="G4" s="258" t="s">
        <v>104</v>
      </c>
      <c r="H4" s="13" t="s">
        <v>97</v>
      </c>
    </row>
    <row r="5" spans="1:17" s="186" customFormat="1" ht="17.399999999999999" customHeight="1" outlineLevel="1">
      <c r="A5" s="184" t="s">
        <v>1</v>
      </c>
      <c r="B5" s="278">
        <v>30</v>
      </c>
      <c r="C5" s="278">
        <v>29</v>
      </c>
      <c r="D5" s="278">
        <v>29</v>
      </c>
      <c r="E5" s="278">
        <v>29</v>
      </c>
      <c r="F5" s="214">
        <f>E5/D5-1</f>
        <v>0</v>
      </c>
      <c r="G5" s="214">
        <f>E5/C5-1</f>
        <v>0</v>
      </c>
      <c r="H5" s="185">
        <f>E5/B5-1</f>
        <v>-3.3333333333333326E-2</v>
      </c>
    </row>
    <row r="6" spans="1:17" s="186" customFormat="1" ht="17.399999999999999" customHeight="1" outlineLevel="1">
      <c r="A6" s="187" t="s">
        <v>10</v>
      </c>
      <c r="B6" s="279">
        <v>3</v>
      </c>
      <c r="C6" s="279">
        <v>2</v>
      </c>
      <c r="D6" s="279">
        <v>2</v>
      </c>
      <c r="E6" s="279">
        <v>2</v>
      </c>
      <c r="F6" s="215">
        <f t="shared" ref="F6:F7" si="0">E6/D6-1</f>
        <v>0</v>
      </c>
      <c r="G6" s="375">
        <f t="shared" ref="G6:G8" si="1">E6/C6-1</f>
        <v>0</v>
      </c>
      <c r="H6" s="188">
        <f>E6/B6-1</f>
        <v>-0.33333333333333337</v>
      </c>
    </row>
    <row r="7" spans="1:17" s="186" customFormat="1" ht="17.399999999999999" customHeight="1" outlineLevel="1">
      <c r="A7" s="187" t="s">
        <v>11</v>
      </c>
      <c r="B7" s="279">
        <v>6</v>
      </c>
      <c r="C7" s="279">
        <v>6</v>
      </c>
      <c r="D7" s="279">
        <v>6</v>
      </c>
      <c r="E7" s="279">
        <v>6</v>
      </c>
      <c r="F7" s="215">
        <f t="shared" si="0"/>
        <v>0</v>
      </c>
      <c r="G7" s="375">
        <f t="shared" si="1"/>
        <v>0</v>
      </c>
      <c r="H7" s="188">
        <f>E7/B7-1</f>
        <v>0</v>
      </c>
    </row>
    <row r="8" spans="1:17" s="191" customFormat="1" ht="17.399999999999999" customHeight="1" outlineLevel="1" thickBot="1">
      <c r="A8" s="189" t="s">
        <v>0</v>
      </c>
      <c r="B8" s="280">
        <v>32</v>
      </c>
      <c r="C8" s="280">
        <v>30</v>
      </c>
      <c r="D8" s="280">
        <v>30</v>
      </c>
      <c r="E8" s="280">
        <v>30</v>
      </c>
      <c r="F8" s="216">
        <f>E8/D8-1</f>
        <v>0</v>
      </c>
      <c r="G8" s="376">
        <f t="shared" si="1"/>
        <v>0</v>
      </c>
      <c r="H8" s="190">
        <f>E8/B8-1</f>
        <v>-6.25E-2</v>
      </c>
      <c r="I8" s="186"/>
      <c r="J8" s="186"/>
      <c r="K8" s="186"/>
      <c r="L8" s="186"/>
      <c r="M8" s="186"/>
      <c r="N8" s="186"/>
      <c r="O8" s="186"/>
      <c r="P8" s="186"/>
      <c r="Q8" s="186"/>
    </row>
    <row r="9" spans="1:17" s="317" customFormat="1" ht="13.2" customHeight="1" outlineLevel="1">
      <c r="A9" s="317" t="s">
        <v>16</v>
      </c>
    </row>
    <row r="10" spans="1:17" s="318" customFormat="1" ht="16.2" thickBot="1">
      <c r="A10" s="318" t="s">
        <v>55</v>
      </c>
    </row>
    <row r="11" spans="1:17" s="186" customFormat="1" ht="39.6" customHeight="1" outlineLevel="1" thickBot="1">
      <c r="A11" s="192" t="s">
        <v>9</v>
      </c>
      <c r="B11" s="281">
        <v>45107</v>
      </c>
      <c r="C11" s="281">
        <v>45291</v>
      </c>
      <c r="D11" s="281">
        <v>45382</v>
      </c>
      <c r="E11" s="281">
        <v>45473</v>
      </c>
      <c r="F11" s="258" t="s">
        <v>103</v>
      </c>
      <c r="G11" s="258" t="s">
        <v>104</v>
      </c>
      <c r="H11" s="258" t="s">
        <v>97</v>
      </c>
    </row>
    <row r="12" spans="1:17" s="186" customFormat="1" ht="17.399999999999999" customHeight="1" outlineLevel="1">
      <c r="A12" s="184" t="s">
        <v>1</v>
      </c>
      <c r="B12" s="278">
        <v>46</v>
      </c>
      <c r="C12" s="278">
        <v>44</v>
      </c>
      <c r="D12" s="278">
        <v>44</v>
      </c>
      <c r="E12" s="278">
        <v>43</v>
      </c>
      <c r="F12" s="214">
        <f>E12/D12-1</f>
        <v>-2.2727272727272707E-2</v>
      </c>
      <c r="G12" s="214">
        <f>E12/C12-1</f>
        <v>-2.2727272727272707E-2</v>
      </c>
      <c r="H12" s="305">
        <f>E12/B12-1</f>
        <v>-6.5217391304347783E-2</v>
      </c>
      <c r="I12" s="309"/>
    </row>
    <row r="13" spans="1:17" s="186" customFormat="1" ht="17.399999999999999" customHeight="1" outlineLevel="1">
      <c r="A13" s="187" t="s">
        <v>10</v>
      </c>
      <c r="B13" s="279">
        <v>3</v>
      </c>
      <c r="C13" s="279">
        <v>2</v>
      </c>
      <c r="D13" s="279">
        <v>2</v>
      </c>
      <c r="E13" s="279">
        <v>2</v>
      </c>
      <c r="F13" s="215">
        <f>E13/D13-1</f>
        <v>0</v>
      </c>
      <c r="G13" s="375">
        <f t="shared" ref="G13:G15" si="2">E13/C13-1</f>
        <v>0</v>
      </c>
      <c r="H13" s="306">
        <f>E13/B13-1</f>
        <v>-0.33333333333333337</v>
      </c>
    </row>
    <row r="14" spans="1:17" s="186" customFormat="1" ht="17.399999999999999" customHeight="1" outlineLevel="1">
      <c r="A14" s="187" t="s">
        <v>11</v>
      </c>
      <c r="B14" s="279">
        <v>6</v>
      </c>
      <c r="C14" s="279">
        <v>6</v>
      </c>
      <c r="D14" s="279">
        <v>6</v>
      </c>
      <c r="E14" s="279">
        <v>6</v>
      </c>
      <c r="F14" s="215">
        <f t="shared" ref="F14:F15" si="3">E14/D14-1</f>
        <v>0</v>
      </c>
      <c r="G14" s="375">
        <f t="shared" si="2"/>
        <v>0</v>
      </c>
      <c r="H14" s="306">
        <f>E14/B14-1</f>
        <v>0</v>
      </c>
    </row>
    <row r="15" spans="1:17" s="186" customFormat="1" ht="17.399999999999999" customHeight="1" outlineLevel="1" thickBot="1">
      <c r="A15" s="189" t="s">
        <v>0</v>
      </c>
      <c r="B15" s="276">
        <f>SUM(B12:B14)</f>
        <v>55</v>
      </c>
      <c r="C15" s="276">
        <f>SUM(C12:C14)</f>
        <v>52</v>
      </c>
      <c r="D15" s="276">
        <f>SUM(D12:D14)</f>
        <v>52</v>
      </c>
      <c r="E15" s="276">
        <f>SUM(E12:E14)</f>
        <v>51</v>
      </c>
      <c r="F15" s="216">
        <f t="shared" si="3"/>
        <v>-1.9230769230769273E-2</v>
      </c>
      <c r="G15" s="376">
        <f>E15/C15-1</f>
        <v>-1.9230769230769273E-2</v>
      </c>
      <c r="H15" s="307">
        <f>E15/B15-1</f>
        <v>-7.2727272727272751E-2</v>
      </c>
    </row>
    <row r="16" spans="1:17" s="4" customFormat="1" ht="12.75" customHeight="1" outlineLevel="1">
      <c r="A16" s="321" t="s">
        <v>66</v>
      </c>
      <c r="B16" s="321"/>
      <c r="C16" s="321"/>
      <c r="D16" s="321"/>
      <c r="E16" s="321"/>
      <c r="F16" s="321"/>
      <c r="G16" s="186"/>
      <c r="H16" s="186"/>
      <c r="I16" s="255"/>
      <c r="J16" s="255"/>
      <c r="K16" s="1"/>
      <c r="L16" s="1"/>
      <c r="M16" s="1"/>
      <c r="N16" s="1"/>
      <c r="O16" s="1"/>
    </row>
    <row r="17" spans="1:16" s="319" customFormat="1" ht="13.2" customHeight="1" outlineLevel="1">
      <c r="A17" s="319" t="s">
        <v>16</v>
      </c>
    </row>
    <row r="18" spans="1:16" s="323" customFormat="1" ht="21" customHeight="1" thickBot="1">
      <c r="A18" s="323" t="s">
        <v>54</v>
      </c>
    </row>
    <row r="19" spans="1:16" ht="17.25" customHeight="1" outlineLevel="1">
      <c r="A19" s="324" t="s">
        <v>9</v>
      </c>
      <c r="B19" s="326">
        <v>45107</v>
      </c>
      <c r="C19" s="327"/>
      <c r="D19" s="326">
        <v>45382</v>
      </c>
      <c r="E19" s="327"/>
      <c r="F19" s="326">
        <v>45473</v>
      </c>
      <c r="G19" s="327"/>
      <c r="H19" s="328" t="s">
        <v>105</v>
      </c>
      <c r="I19" s="331" t="s">
        <v>89</v>
      </c>
      <c r="J19" s="333" t="s">
        <v>98</v>
      </c>
      <c r="K19" s="333" t="s">
        <v>106</v>
      </c>
    </row>
    <row r="20" spans="1:16" ht="66.599999999999994" customHeight="1" outlineLevel="1" thickBot="1">
      <c r="A20" s="325"/>
      <c r="B20" s="261" t="s">
        <v>23</v>
      </c>
      <c r="C20" s="262" t="s">
        <v>12</v>
      </c>
      <c r="D20" s="261" t="s">
        <v>23</v>
      </c>
      <c r="E20" s="262" t="s">
        <v>12</v>
      </c>
      <c r="F20" s="261" t="s">
        <v>23</v>
      </c>
      <c r="G20" s="262" t="s">
        <v>12</v>
      </c>
      <c r="H20" s="329"/>
      <c r="I20" s="332"/>
      <c r="J20" s="334"/>
      <c r="K20" s="334"/>
    </row>
    <row r="21" spans="1:16" ht="17.399999999999999" customHeight="1" outlineLevel="1">
      <c r="A21" s="290" t="s">
        <v>1</v>
      </c>
      <c r="B21" s="291">
        <v>2012.66108826</v>
      </c>
      <c r="C21" s="278">
        <v>46</v>
      </c>
      <c r="D21" s="291">
        <v>2320.4122896200001</v>
      </c>
      <c r="E21" s="278">
        <v>44</v>
      </c>
      <c r="F21" s="291">
        <v>2459.2399751600001</v>
      </c>
      <c r="G21" s="278">
        <v>43</v>
      </c>
      <c r="H21" s="292">
        <f>F21/D21-1</f>
        <v>5.9828887375327211E-2</v>
      </c>
      <c r="I21" s="292">
        <f t="shared" ref="I21:I26" si="4">F21/B21-1</f>
        <v>0.22188479198257838</v>
      </c>
      <c r="J21" s="293">
        <f>F21-B21</f>
        <v>446.57888690000004</v>
      </c>
      <c r="K21" s="154">
        <f>F21/G21</f>
        <v>57.191627329302328</v>
      </c>
      <c r="L21" s="46"/>
      <c r="M21" s="46"/>
    </row>
    <row r="22" spans="1:16" ht="17.399999999999999" customHeight="1" outlineLevel="1">
      <c r="A22" s="294" t="s">
        <v>10</v>
      </c>
      <c r="B22" s="295">
        <v>372.82289231999999</v>
      </c>
      <c r="C22" s="279">
        <v>3</v>
      </c>
      <c r="D22" s="295">
        <v>411.28170605999998</v>
      </c>
      <c r="E22" s="279">
        <v>2</v>
      </c>
      <c r="F22" s="295">
        <v>426.00029797000002</v>
      </c>
      <c r="G22" s="279">
        <v>2</v>
      </c>
      <c r="H22" s="296">
        <f>F22/D22-1</f>
        <v>3.5787130069560691E-2</v>
      </c>
      <c r="I22" s="296">
        <f t="shared" si="4"/>
        <v>0.14263449682257434</v>
      </c>
      <c r="J22" s="297">
        <f t="shared" ref="J22:J26" si="5">F22-B22</f>
        <v>53.177405650000026</v>
      </c>
      <c r="K22" s="155">
        <f>F22/G22</f>
        <v>213.00014898500001</v>
      </c>
      <c r="L22" s="180"/>
      <c r="M22" s="46"/>
    </row>
    <row r="23" spans="1:16" ht="17.399999999999999" customHeight="1" outlineLevel="1">
      <c r="A23" s="294" t="s">
        <v>11</v>
      </c>
      <c r="B23" s="295">
        <v>163.51108113999999</v>
      </c>
      <c r="C23" s="279">
        <v>6</v>
      </c>
      <c r="D23" s="295">
        <v>174.39512428</v>
      </c>
      <c r="E23" s="279">
        <v>6</v>
      </c>
      <c r="F23" s="295">
        <v>178.8779073</v>
      </c>
      <c r="G23" s="279">
        <v>6</v>
      </c>
      <c r="H23" s="296">
        <f t="shared" ref="H23:H26" si="6">F23/D23-1</f>
        <v>2.570474970849923E-2</v>
      </c>
      <c r="I23" s="296">
        <f t="shared" si="4"/>
        <v>9.3980334866985427E-2</v>
      </c>
      <c r="J23" s="297">
        <f t="shared" si="5"/>
        <v>15.366826160000016</v>
      </c>
      <c r="K23" s="155">
        <f>F23/G23</f>
        <v>29.812984549999999</v>
      </c>
      <c r="L23" s="180"/>
      <c r="M23" s="46"/>
    </row>
    <row r="24" spans="1:16" ht="17.399999999999999" customHeight="1" outlineLevel="1">
      <c r="A24" s="298" t="s">
        <v>25</v>
      </c>
      <c r="B24" s="300">
        <f>SUM(B21:B23)</f>
        <v>2548.9950617200002</v>
      </c>
      <c r="C24" s="299">
        <f t="shared" ref="C24" si="7">SUM(C21:C23)</f>
        <v>55</v>
      </c>
      <c r="D24" s="300">
        <f>SUM(D21:D23)</f>
        <v>2906.0891199600001</v>
      </c>
      <c r="E24" s="299">
        <f t="shared" ref="E24" si="8">SUM(E21:E23)</f>
        <v>52</v>
      </c>
      <c r="F24" s="300">
        <f>SUM(F21:F23)</f>
        <v>3064.1181804299999</v>
      </c>
      <c r="G24" s="299">
        <f t="shared" ref="E24:G24" si="9">SUM(G21:G23)</f>
        <v>51</v>
      </c>
      <c r="H24" s="301">
        <f t="shared" si="6"/>
        <v>5.4378600912340591E-2</v>
      </c>
      <c r="I24" s="301">
        <f t="shared" si="4"/>
        <v>0.20208870799553735</v>
      </c>
      <c r="J24" s="302">
        <f>F24-B24</f>
        <v>515.12311870999974</v>
      </c>
      <c r="K24" s="156">
        <f>F24/G24</f>
        <v>60.080748635882351</v>
      </c>
      <c r="L24" s="46"/>
    </row>
    <row r="25" spans="1:16" s="4" customFormat="1" ht="17.399999999999999" customHeight="1" outlineLevel="1">
      <c r="A25" s="263" t="s">
        <v>22</v>
      </c>
      <c r="B25" s="288">
        <v>1930.356</v>
      </c>
      <c r="C25" s="264">
        <v>1</v>
      </c>
      <c r="D25" s="288">
        <v>2161.9870000000001</v>
      </c>
      <c r="E25" s="264">
        <v>1</v>
      </c>
      <c r="F25" s="288">
        <v>2255.1999999999998</v>
      </c>
      <c r="G25" s="264">
        <v>1</v>
      </c>
      <c r="H25" s="265">
        <f t="shared" si="6"/>
        <v>4.3114505313861518E-2</v>
      </c>
      <c r="I25" s="277">
        <f t="shared" si="4"/>
        <v>0.16828191276634974</v>
      </c>
      <c r="J25" s="266">
        <f t="shared" si="5"/>
        <v>324.84399999999982</v>
      </c>
      <c r="K25" s="20" t="s">
        <v>7</v>
      </c>
      <c r="L25" s="46"/>
      <c r="M25" s="1"/>
      <c r="N25" s="1"/>
      <c r="O25" s="1"/>
    </row>
    <row r="26" spans="1:16" s="4" customFormat="1" ht="17.399999999999999" customHeight="1" outlineLevel="1" thickBot="1">
      <c r="A26" s="267" t="s">
        <v>26</v>
      </c>
      <c r="B26" s="289">
        <f>SUM(B24:B25)</f>
        <v>4479.35106172</v>
      </c>
      <c r="C26" s="268">
        <f t="shared" ref="C26" si="10">SUM(C24:C25)</f>
        <v>56</v>
      </c>
      <c r="D26" s="289">
        <f>SUM(D24:D25)</f>
        <v>5068.0761199600001</v>
      </c>
      <c r="E26" s="268">
        <f t="shared" ref="E26:G26" si="11">SUM(E24:E25)</f>
        <v>53</v>
      </c>
      <c r="F26" s="289">
        <f>SUM(F24:F25)</f>
        <v>5319.3181804300002</v>
      </c>
      <c r="G26" s="268">
        <f t="shared" si="11"/>
        <v>52</v>
      </c>
      <c r="H26" s="269">
        <f>F26/D26-1</f>
        <v>4.9573458354446043E-2</v>
      </c>
      <c r="I26" s="269">
        <f t="shared" si="4"/>
        <v>0.18751982310300686</v>
      </c>
      <c r="J26" s="270">
        <f>F26-B26</f>
        <v>839.96711871000025</v>
      </c>
      <c r="K26" s="21">
        <f>F26/G26</f>
        <v>102.29458039288463</v>
      </c>
      <c r="L26" s="46"/>
      <c r="M26" s="46"/>
      <c r="N26" s="46"/>
      <c r="O26" s="46"/>
    </row>
    <row r="27" spans="1:16" s="22" customFormat="1" ht="16.5" customHeight="1" outlineLevel="1">
      <c r="A27" s="321" t="s">
        <v>66</v>
      </c>
      <c r="B27" s="321"/>
      <c r="C27" s="321"/>
      <c r="D27" s="321"/>
      <c r="E27" s="321"/>
      <c r="F27" s="321"/>
      <c r="G27" s="321"/>
      <c r="H27" s="321"/>
      <c r="I27" s="321"/>
      <c r="J27" s="321"/>
      <c r="K27" s="321"/>
      <c r="L27" s="46"/>
      <c r="M27" s="46"/>
      <c r="N27" s="46"/>
      <c r="O27" s="46"/>
    </row>
    <row r="28" spans="1:16" s="22" customFormat="1" ht="16.5" customHeight="1" outlineLevel="1">
      <c r="A28" s="330" t="s">
        <v>94</v>
      </c>
      <c r="B28" s="330"/>
      <c r="C28" s="330"/>
      <c r="D28" s="330"/>
      <c r="E28" s="330"/>
      <c r="F28" s="330"/>
      <c r="G28" s="330"/>
      <c r="H28" s="330"/>
      <c r="I28" s="330"/>
      <c r="J28" s="330"/>
      <c r="K28" s="330"/>
      <c r="L28" s="330"/>
      <c r="M28" s="330"/>
      <c r="N28" s="330"/>
      <c r="O28" s="330"/>
      <c r="P28" s="159"/>
    </row>
    <row r="29" spans="1:16" outlineLevel="1">
      <c r="O29" s="46"/>
    </row>
    <row r="30" spans="1:16" outlineLevel="1">
      <c r="O30" s="46"/>
    </row>
    <row r="31" spans="1:16" outlineLevel="1"/>
    <row r="32" spans="1:16" outlineLevel="1"/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  <row r="42" outlineLevel="1"/>
    <row r="43" s="322" customFormat="1" outlineLevel="1"/>
  </sheetData>
  <mergeCells count="19">
    <mergeCell ref="A43:XFD43"/>
    <mergeCell ref="A18:XFD18"/>
    <mergeCell ref="A19:A20"/>
    <mergeCell ref="D19:E19"/>
    <mergeCell ref="F19:G19"/>
    <mergeCell ref="H19:H20"/>
    <mergeCell ref="B19:C19"/>
    <mergeCell ref="A28:O28"/>
    <mergeCell ref="I19:I20"/>
    <mergeCell ref="J19:J20"/>
    <mergeCell ref="K19:K20"/>
    <mergeCell ref="A27:K27"/>
    <mergeCell ref="A1:XFD1"/>
    <mergeCell ref="A3:XFD3"/>
    <mergeCell ref="A9:XFD9"/>
    <mergeCell ref="A10:XFD10"/>
    <mergeCell ref="A17:XFD17"/>
    <mergeCell ref="A2:XFD2"/>
    <mergeCell ref="A16:F16"/>
  </mergeCells>
  <pageMargins left="0.17" right="0.17" top="0.5" bottom="0.5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P378"/>
  <sheetViews>
    <sheetView zoomScaleNormal="100" workbookViewId="0">
      <pane ySplit="1" topLeftCell="A2" activePane="bottomLeft" state="frozen"/>
      <selection pane="bottomLeft" activeCell="A2" sqref="A2:XFD2"/>
    </sheetView>
  </sheetViews>
  <sheetFormatPr defaultColWidth="9.109375" defaultRowHeight="13.2" outlineLevelRow="3"/>
  <cols>
    <col min="1" max="1" width="23.6640625" style="61" customWidth="1"/>
    <col min="2" max="2" width="17.33203125" style="61" customWidth="1"/>
    <col min="3" max="5" width="15.109375" style="61" customWidth="1"/>
    <col min="6" max="7" width="13.109375" style="61" customWidth="1"/>
    <col min="8" max="8" width="13.33203125" style="61" customWidth="1"/>
    <col min="9" max="9" width="12.44140625" style="61" customWidth="1"/>
    <col min="10" max="11" width="13.6640625" style="61" customWidth="1"/>
    <col min="12" max="12" width="13.5546875" style="61" customWidth="1"/>
    <col min="13" max="13" width="12.88671875" style="61" customWidth="1"/>
    <col min="14" max="14" width="13.33203125" style="61" customWidth="1"/>
    <col min="15" max="15" width="13.44140625" style="61" customWidth="1"/>
    <col min="16" max="16" width="9.109375" style="61" customWidth="1"/>
    <col min="17" max="17" width="9.6640625" style="61" bestFit="1" customWidth="1"/>
    <col min="18" max="16384" width="9.109375" style="61"/>
  </cols>
  <sheetData>
    <row r="1" spans="1:15" s="351" customFormat="1" ht="31.95" customHeight="1">
      <c r="A1" s="351" t="s">
        <v>101</v>
      </c>
    </row>
    <row r="2" spans="1:15" s="352" customFormat="1" ht="7.5" customHeight="1"/>
    <row r="3" spans="1:15" s="353" customFormat="1" ht="27" customHeight="1" thickBot="1">
      <c r="A3" s="353" t="s">
        <v>27</v>
      </c>
    </row>
    <row r="4" spans="1:15" ht="61.5" customHeight="1" outlineLevel="1" thickBot="1">
      <c r="A4" s="55" t="s">
        <v>17</v>
      </c>
      <c r="B4" s="70" t="s">
        <v>28</v>
      </c>
      <c r="C4" s="73" t="s">
        <v>29</v>
      </c>
      <c r="D4" s="74" t="s">
        <v>30</v>
      </c>
      <c r="E4" s="56" t="s">
        <v>31</v>
      </c>
      <c r="F4" s="57" t="s">
        <v>32</v>
      </c>
      <c r="G4" s="57" t="s">
        <v>33</v>
      </c>
      <c r="H4" s="58" t="s">
        <v>34</v>
      </c>
      <c r="I4" s="59" t="s">
        <v>35</v>
      </c>
      <c r="J4" s="57" t="s">
        <v>36</v>
      </c>
      <c r="K4" s="57" t="s">
        <v>37</v>
      </c>
      <c r="L4" s="60" t="s">
        <v>38</v>
      </c>
      <c r="M4" s="253"/>
      <c r="N4" s="253"/>
      <c r="O4" s="253"/>
    </row>
    <row r="5" spans="1:15" ht="18" hidden="1" customHeight="1" outlineLevel="2">
      <c r="A5" s="94">
        <v>44104</v>
      </c>
      <c r="B5" s="95">
        <f>SUM(C5:D5)</f>
        <v>671865</v>
      </c>
      <c r="C5" s="96">
        <f>SUM(E5:H5)</f>
        <v>277785</v>
      </c>
      <c r="D5" s="97">
        <f>SUM(I5:L5)</f>
        <v>394080</v>
      </c>
      <c r="E5" s="98">
        <v>2151</v>
      </c>
      <c r="F5" s="99">
        <v>167669</v>
      </c>
      <c r="G5" s="99">
        <v>74921</v>
      </c>
      <c r="H5" s="100">
        <v>33044</v>
      </c>
      <c r="I5" s="101">
        <v>2835</v>
      </c>
      <c r="J5" s="99">
        <v>235406</v>
      </c>
      <c r="K5" s="99">
        <v>94784</v>
      </c>
      <c r="L5" s="102">
        <v>61055</v>
      </c>
    </row>
    <row r="6" spans="1:15" ht="18" hidden="1" customHeight="1" outlineLevel="2" collapsed="1">
      <c r="A6" s="103">
        <v>44196</v>
      </c>
      <c r="B6" s="104">
        <v>733622</v>
      </c>
      <c r="C6" s="105">
        <v>315436</v>
      </c>
      <c r="D6" s="106">
        <v>418186</v>
      </c>
      <c r="E6" s="107">
        <v>2313</v>
      </c>
      <c r="F6" s="108">
        <v>185970</v>
      </c>
      <c r="G6" s="108">
        <v>86027</v>
      </c>
      <c r="H6" s="109">
        <v>41126</v>
      </c>
      <c r="I6" s="110">
        <v>3356</v>
      </c>
      <c r="J6" s="108">
        <v>247598</v>
      </c>
      <c r="K6" s="108">
        <v>99215</v>
      </c>
      <c r="L6" s="111">
        <v>68017</v>
      </c>
    </row>
    <row r="7" spans="1:15" ht="18" hidden="1" customHeight="1" outlineLevel="2">
      <c r="A7" s="103">
        <v>44286</v>
      </c>
      <c r="B7" s="104">
        <v>871203</v>
      </c>
      <c r="C7" s="105">
        <v>368062</v>
      </c>
      <c r="D7" s="106">
        <v>503141</v>
      </c>
      <c r="E7" s="107">
        <v>2547</v>
      </c>
      <c r="F7" s="108">
        <v>203732</v>
      </c>
      <c r="G7" s="108">
        <v>99965</v>
      </c>
      <c r="H7" s="109">
        <v>61818</v>
      </c>
      <c r="I7" s="110">
        <v>3597</v>
      </c>
      <c r="J7" s="108">
        <v>272824</v>
      </c>
      <c r="K7" s="108">
        <v>120470</v>
      </c>
      <c r="L7" s="111">
        <v>106250</v>
      </c>
    </row>
    <row r="8" spans="1:15" ht="18" hidden="1" customHeight="1" outlineLevel="2">
      <c r="A8" s="103">
        <v>44377</v>
      </c>
      <c r="B8" s="104">
        <v>875601</v>
      </c>
      <c r="C8" s="105">
        <v>369611</v>
      </c>
      <c r="D8" s="106">
        <v>505990</v>
      </c>
      <c r="E8" s="107">
        <v>2382</v>
      </c>
      <c r="F8" s="108">
        <v>202343</v>
      </c>
      <c r="G8" s="108">
        <v>100126</v>
      </c>
      <c r="H8" s="109">
        <v>64760</v>
      </c>
      <c r="I8" s="110">
        <v>3448</v>
      </c>
      <c r="J8" s="108">
        <v>271640</v>
      </c>
      <c r="K8" s="108">
        <v>121059</v>
      </c>
      <c r="L8" s="111">
        <v>109843</v>
      </c>
    </row>
    <row r="9" spans="1:15" ht="18" hidden="1" customHeight="1" outlineLevel="2">
      <c r="A9" s="103">
        <v>44469</v>
      </c>
      <c r="B9" s="104">
        <f>SUM(C9:D9)</f>
        <v>877012</v>
      </c>
      <c r="C9" s="105">
        <f>SUM(E9:H9)</f>
        <v>370307</v>
      </c>
      <c r="D9" s="106">
        <f>SUM(I9:L9)</f>
        <v>506705</v>
      </c>
      <c r="E9" s="107">
        <v>2313</v>
      </c>
      <c r="F9" s="108">
        <v>200616</v>
      </c>
      <c r="G9" s="108">
        <v>99960</v>
      </c>
      <c r="H9" s="109">
        <v>67418</v>
      </c>
      <c r="I9" s="110">
        <v>3385</v>
      </c>
      <c r="J9" s="108">
        <v>269492</v>
      </c>
      <c r="K9" s="108">
        <v>120972</v>
      </c>
      <c r="L9" s="111">
        <v>112856</v>
      </c>
    </row>
    <row r="10" spans="1:15" ht="18" hidden="1" customHeight="1" outlineLevel="2">
      <c r="A10" s="103">
        <v>44561</v>
      </c>
      <c r="B10" s="104">
        <v>877963</v>
      </c>
      <c r="C10" s="105">
        <v>370851</v>
      </c>
      <c r="D10" s="106">
        <v>507112</v>
      </c>
      <c r="E10" s="107">
        <v>2154</v>
      </c>
      <c r="F10" s="108">
        <v>199401</v>
      </c>
      <c r="G10" s="108">
        <v>99595</v>
      </c>
      <c r="H10" s="109">
        <v>69701</v>
      </c>
      <c r="I10" s="110">
        <v>3139</v>
      </c>
      <c r="J10" s="108">
        <v>267490</v>
      </c>
      <c r="K10" s="108">
        <v>120910</v>
      </c>
      <c r="L10" s="111">
        <v>115573</v>
      </c>
    </row>
    <row r="11" spans="1:15" ht="18" hidden="1" customHeight="1" outlineLevel="2">
      <c r="A11" s="103">
        <v>44834</v>
      </c>
      <c r="B11" s="104">
        <v>875938</v>
      </c>
      <c r="C11" s="105">
        <v>369675</v>
      </c>
      <c r="D11" s="106">
        <v>506263</v>
      </c>
      <c r="E11" s="107">
        <v>1793</v>
      </c>
      <c r="F11" s="108">
        <v>191292</v>
      </c>
      <c r="G11" s="108">
        <v>99107</v>
      </c>
      <c r="H11" s="109">
        <v>77483</v>
      </c>
      <c r="I11" s="110">
        <v>2555</v>
      </c>
      <c r="J11" s="108">
        <v>258125</v>
      </c>
      <c r="K11" s="108">
        <v>120918</v>
      </c>
      <c r="L11" s="111">
        <v>124665</v>
      </c>
    </row>
    <row r="12" spans="1:15" ht="18" hidden="1" customHeight="1" outlineLevel="2">
      <c r="A12" s="103">
        <v>44926</v>
      </c>
      <c r="B12" s="104">
        <v>875070</v>
      </c>
      <c r="C12" s="105">
        <v>369279</v>
      </c>
      <c r="D12" s="106">
        <v>505791</v>
      </c>
      <c r="E12" s="107">
        <v>1677</v>
      </c>
      <c r="F12" s="108">
        <v>189045</v>
      </c>
      <c r="G12" s="108">
        <v>99089</v>
      </c>
      <c r="H12" s="109">
        <v>79468</v>
      </c>
      <c r="I12" s="110">
        <v>2393</v>
      </c>
      <c r="J12" s="108">
        <v>255427</v>
      </c>
      <c r="K12" s="108">
        <v>121009</v>
      </c>
      <c r="L12" s="111">
        <v>126962</v>
      </c>
      <c r="M12" s="248"/>
    </row>
    <row r="13" spans="1:15" ht="18" hidden="1" customHeight="1" outlineLevel="2">
      <c r="A13" s="103">
        <v>45016</v>
      </c>
      <c r="B13" s="104">
        <v>874710</v>
      </c>
      <c r="C13" s="105">
        <v>369130</v>
      </c>
      <c r="D13" s="106">
        <v>505580</v>
      </c>
      <c r="E13" s="107">
        <v>1594</v>
      </c>
      <c r="F13" s="108">
        <v>186641</v>
      </c>
      <c r="G13" s="108">
        <v>98862</v>
      </c>
      <c r="H13" s="109">
        <v>82033</v>
      </c>
      <c r="I13" s="110">
        <v>2257</v>
      </c>
      <c r="J13" s="108">
        <v>252312</v>
      </c>
      <c r="K13" s="108">
        <v>120927</v>
      </c>
      <c r="L13" s="111">
        <v>130084</v>
      </c>
      <c r="M13" s="248"/>
    </row>
    <row r="14" spans="1:15" s="282" customFormat="1" ht="18" customHeight="1" outlineLevel="1" collapsed="1">
      <c r="A14" s="285">
        <v>45107</v>
      </c>
      <c r="B14" s="104">
        <v>873709</v>
      </c>
      <c r="C14" s="105">
        <v>368687</v>
      </c>
      <c r="D14" s="106">
        <v>505022</v>
      </c>
      <c r="E14" s="107">
        <v>1494</v>
      </c>
      <c r="F14" s="108">
        <v>184065</v>
      </c>
      <c r="G14" s="108">
        <v>98678</v>
      </c>
      <c r="H14" s="109">
        <v>84450</v>
      </c>
      <c r="I14" s="110">
        <v>2130</v>
      </c>
      <c r="J14" s="108">
        <v>249050</v>
      </c>
      <c r="K14" s="108">
        <v>120972</v>
      </c>
      <c r="L14" s="111">
        <v>132870</v>
      </c>
      <c r="M14" s="248"/>
    </row>
    <row r="15" spans="1:15" s="282" customFormat="1" ht="18" hidden="1" customHeight="1" outlineLevel="2">
      <c r="A15" s="285">
        <v>45199</v>
      </c>
      <c r="B15" s="104">
        <v>873992</v>
      </c>
      <c r="C15" s="105">
        <v>368801</v>
      </c>
      <c r="D15" s="106">
        <v>505191</v>
      </c>
      <c r="E15" s="107">
        <v>1388</v>
      </c>
      <c r="F15" s="108">
        <v>181599</v>
      </c>
      <c r="G15" s="108">
        <v>98817</v>
      </c>
      <c r="H15" s="109">
        <v>86997</v>
      </c>
      <c r="I15" s="110">
        <v>2025</v>
      </c>
      <c r="J15" s="108">
        <v>246021</v>
      </c>
      <c r="K15" s="108">
        <v>121193</v>
      </c>
      <c r="L15" s="111">
        <v>135952</v>
      </c>
      <c r="M15" s="248"/>
    </row>
    <row r="16" spans="1:15" s="282" customFormat="1" ht="18" customHeight="1" outlineLevel="1" collapsed="1">
      <c r="A16" s="285" t="s">
        <v>96</v>
      </c>
      <c r="B16" s="104">
        <v>868819</v>
      </c>
      <c r="C16" s="105">
        <v>366187</v>
      </c>
      <c r="D16" s="106">
        <v>502632</v>
      </c>
      <c r="E16" s="107">
        <v>1666</v>
      </c>
      <c r="F16" s="108">
        <v>183728</v>
      </c>
      <c r="G16" s="108">
        <v>98462</v>
      </c>
      <c r="H16" s="109">
        <v>82331</v>
      </c>
      <c r="I16" s="110">
        <v>2255</v>
      </c>
      <c r="J16" s="108">
        <v>249492</v>
      </c>
      <c r="K16" s="108">
        <v>120469</v>
      </c>
      <c r="L16" s="111">
        <v>130416</v>
      </c>
      <c r="M16" s="248"/>
    </row>
    <row r="17" spans="1:16" ht="18" customHeight="1" outlineLevel="1" collapsed="1">
      <c r="A17" s="103" t="s">
        <v>99</v>
      </c>
      <c r="B17" s="104">
        <v>868976</v>
      </c>
      <c r="C17" s="105">
        <v>366265</v>
      </c>
      <c r="D17" s="106">
        <v>502711</v>
      </c>
      <c r="E17" s="107">
        <v>1615</v>
      </c>
      <c r="F17" s="108">
        <v>181483</v>
      </c>
      <c r="G17" s="108">
        <v>98250</v>
      </c>
      <c r="H17" s="109">
        <v>84917</v>
      </c>
      <c r="I17" s="110">
        <v>2166</v>
      </c>
      <c r="J17" s="108">
        <v>246588</v>
      </c>
      <c r="K17" s="108">
        <v>120294</v>
      </c>
      <c r="L17" s="111">
        <v>133663</v>
      </c>
      <c r="M17" s="248"/>
    </row>
    <row r="18" spans="1:16" s="206" customFormat="1" ht="18" customHeight="1" outlineLevel="1" thickBot="1">
      <c r="A18" s="285" t="s">
        <v>107</v>
      </c>
      <c r="B18" s="203">
        <f>SUM(C18:D18)</f>
        <v>869282</v>
      </c>
      <c r="C18" s="204">
        <f>SUM(E18:H18)</f>
        <v>366374</v>
      </c>
      <c r="D18" s="205">
        <f>SUM(I18:L18)</f>
        <v>502908</v>
      </c>
      <c r="E18" s="225">
        <v>1542</v>
      </c>
      <c r="F18" s="226">
        <v>179188</v>
      </c>
      <c r="G18" s="226">
        <v>98057</v>
      </c>
      <c r="H18" s="227">
        <v>87587</v>
      </c>
      <c r="I18" s="228">
        <v>2075</v>
      </c>
      <c r="J18" s="226">
        <v>243677</v>
      </c>
      <c r="K18" s="226">
        <v>120376</v>
      </c>
      <c r="L18" s="229">
        <v>136780</v>
      </c>
      <c r="M18" s="248">
        <f>B18/B17-1</f>
        <v>3.5213860912164385E-4</v>
      </c>
      <c r="N18" s="248">
        <f>B18/B14-1</f>
        <v>-5.0669044269888719E-3</v>
      </c>
      <c r="O18" s="248"/>
      <c r="P18" s="248"/>
    </row>
    <row r="19" spans="1:16" ht="24" customHeight="1" outlineLevel="1">
      <c r="A19" s="356" t="s">
        <v>109</v>
      </c>
      <c r="B19" s="356"/>
      <c r="C19" s="356"/>
      <c r="D19" s="356"/>
      <c r="E19" s="356"/>
      <c r="F19" s="356"/>
      <c r="G19" s="356"/>
      <c r="H19" s="356"/>
      <c r="I19" s="356"/>
      <c r="J19" s="356"/>
      <c r="K19" s="356"/>
      <c r="L19" s="356"/>
      <c r="M19" s="308"/>
      <c r="N19" s="308"/>
      <c r="O19" s="83"/>
    </row>
    <row r="20" spans="1:16" ht="18" customHeight="1" outlineLevel="1">
      <c r="A20" s="195"/>
      <c r="B20" s="195"/>
      <c r="C20" s="195"/>
      <c r="D20" s="195"/>
      <c r="E20" s="195"/>
      <c r="F20" s="195"/>
      <c r="G20" s="195"/>
      <c r="H20" s="62"/>
      <c r="I20" s="62"/>
      <c r="J20" s="62"/>
      <c r="K20" s="62"/>
      <c r="L20" s="62"/>
      <c r="M20" s="252"/>
      <c r="N20" s="252"/>
    </row>
    <row r="21" spans="1:16" outlineLevel="1">
      <c r="A21" s="63"/>
      <c r="M21" s="135"/>
    </row>
    <row r="22" spans="1:16" outlineLevel="1">
      <c r="C22" s="64"/>
    </row>
    <row r="23" spans="1:16" outlineLevel="1">
      <c r="C23" s="64"/>
    </row>
    <row r="24" spans="1:16" outlineLevel="1">
      <c r="C24" s="64"/>
    </row>
    <row r="25" spans="1:16" outlineLevel="1">
      <c r="C25" s="64"/>
    </row>
    <row r="26" spans="1:16" outlineLevel="1"/>
    <row r="27" spans="1:16" outlineLevel="1"/>
    <row r="28" spans="1:16" outlineLevel="1"/>
    <row r="29" spans="1:16" outlineLevel="1"/>
    <row r="30" spans="1:16" outlineLevel="1"/>
    <row r="31" spans="1:16" outlineLevel="1"/>
    <row r="32" spans="1:16" outlineLevel="1"/>
    <row r="33" spans="1:5" outlineLevel="1"/>
    <row r="34" spans="1:5" outlineLevel="1"/>
    <row r="35" spans="1:5" outlineLevel="1"/>
    <row r="36" spans="1:5" outlineLevel="1"/>
    <row r="37" spans="1:5" outlineLevel="1"/>
    <row r="38" spans="1:5" outlineLevel="1"/>
    <row r="39" spans="1:5" s="357" customFormat="1"/>
    <row r="40" spans="1:5" s="354" customFormat="1" ht="27" customHeight="1" thickBot="1">
      <c r="A40" s="354" t="s">
        <v>49</v>
      </c>
    </row>
    <row r="41" spans="1:5" ht="53.4" outlineLevel="1" thickBot="1">
      <c r="A41" s="65" t="s">
        <v>39</v>
      </c>
      <c r="B41" s="65" t="s">
        <v>40</v>
      </c>
      <c r="C41" s="57" t="s">
        <v>63</v>
      </c>
      <c r="D41" s="57" t="s">
        <v>64</v>
      </c>
      <c r="E41" s="60" t="s">
        <v>65</v>
      </c>
    </row>
    <row r="42" spans="1:5" ht="18" hidden="1" customHeight="1" outlineLevel="2">
      <c r="A42" s="66" t="s">
        <v>41</v>
      </c>
      <c r="B42" s="67">
        <f>SUM(C42:E42)</f>
        <v>3046</v>
      </c>
      <c r="C42" s="68">
        <v>3030</v>
      </c>
      <c r="D42" s="163">
        <v>0</v>
      </c>
      <c r="E42" s="69">
        <v>16</v>
      </c>
    </row>
    <row r="43" spans="1:5" ht="18" hidden="1" customHeight="1" outlineLevel="2">
      <c r="A43" s="148" t="s">
        <v>50</v>
      </c>
      <c r="B43" s="160">
        <v>3178</v>
      </c>
      <c r="C43" s="161">
        <v>3158</v>
      </c>
      <c r="D43" s="164">
        <v>0</v>
      </c>
      <c r="E43" s="162">
        <v>20</v>
      </c>
    </row>
    <row r="44" spans="1:5" ht="18" hidden="1" customHeight="1" outlineLevel="2">
      <c r="A44" s="148" t="s">
        <v>67</v>
      </c>
      <c r="B44" s="160">
        <f>SUM(C44:E44)</f>
        <v>3255</v>
      </c>
      <c r="C44" s="161">
        <v>3231</v>
      </c>
      <c r="D44" s="164">
        <v>0</v>
      </c>
      <c r="E44" s="162">
        <v>24</v>
      </c>
    </row>
    <row r="45" spans="1:5" ht="18" hidden="1" customHeight="1" outlineLevel="2">
      <c r="A45" s="148" t="s">
        <v>75</v>
      </c>
      <c r="B45" s="160">
        <v>1696</v>
      </c>
      <c r="C45" s="161">
        <v>1644</v>
      </c>
      <c r="D45" s="164">
        <v>0</v>
      </c>
      <c r="E45" s="162">
        <v>52</v>
      </c>
    </row>
    <row r="46" spans="1:5" ht="18" hidden="1" customHeight="1" outlineLevel="2">
      <c r="A46" s="148" t="s">
        <v>77</v>
      </c>
      <c r="B46" s="160">
        <v>1163</v>
      </c>
      <c r="C46" s="161">
        <v>1109</v>
      </c>
      <c r="D46" s="164">
        <v>0</v>
      </c>
      <c r="E46" s="162">
        <v>54</v>
      </c>
    </row>
    <row r="47" spans="1:5" ht="18" hidden="1" customHeight="1" outlineLevel="2">
      <c r="A47" s="148" t="s">
        <v>82</v>
      </c>
      <c r="B47" s="160">
        <v>2175</v>
      </c>
      <c r="C47" s="161">
        <v>2206</v>
      </c>
      <c r="D47" s="164">
        <v>2</v>
      </c>
      <c r="E47" s="217">
        <v>-33</v>
      </c>
    </row>
    <row r="48" spans="1:5" ht="21.75" hidden="1" customHeight="1" outlineLevel="2">
      <c r="A48" s="173" t="s">
        <v>91</v>
      </c>
      <c r="B48" s="223">
        <v>21</v>
      </c>
      <c r="C48" s="86">
        <v>26</v>
      </c>
      <c r="D48" s="87">
        <v>0</v>
      </c>
      <c r="E48" s="224">
        <v>-5</v>
      </c>
    </row>
    <row r="49" spans="1:5" ht="18" hidden="1" customHeight="1" outlineLevel="2">
      <c r="A49" s="148" t="s">
        <v>83</v>
      </c>
      <c r="B49" s="218">
        <v>-22</v>
      </c>
      <c r="C49" s="219">
        <v>-6</v>
      </c>
      <c r="D49" s="164">
        <v>0</v>
      </c>
      <c r="E49" s="220">
        <v>-16</v>
      </c>
    </row>
    <row r="50" spans="1:5" ht="18" hidden="1" customHeight="1" outlineLevel="2">
      <c r="A50" s="148" t="s">
        <v>87</v>
      </c>
      <c r="B50" s="211">
        <v>82</v>
      </c>
      <c r="C50" s="212">
        <v>95</v>
      </c>
      <c r="D50" s="164">
        <v>-3</v>
      </c>
      <c r="E50" s="221">
        <v>-10</v>
      </c>
    </row>
    <row r="51" spans="1:5" s="282" customFormat="1" ht="18" customHeight="1" outlineLevel="1" collapsed="1">
      <c r="A51" s="287" t="s">
        <v>88</v>
      </c>
      <c r="B51" s="211">
        <v>118</v>
      </c>
      <c r="C51" s="212">
        <v>140</v>
      </c>
      <c r="D51" s="164">
        <v>0</v>
      </c>
      <c r="E51" s="221">
        <v>-22</v>
      </c>
    </row>
    <row r="52" spans="1:5" s="282" customFormat="1" ht="18" hidden="1" customHeight="1" outlineLevel="2">
      <c r="A52" s="287" t="s">
        <v>90</v>
      </c>
      <c r="B52" s="211">
        <v>388</v>
      </c>
      <c r="C52" s="212">
        <v>389</v>
      </c>
      <c r="D52" s="164">
        <v>0</v>
      </c>
      <c r="E52" s="221">
        <v>-1</v>
      </c>
    </row>
    <row r="53" spans="1:5" s="282" customFormat="1" ht="18" customHeight="1" outlineLevel="1" collapsed="1">
      <c r="A53" s="287" t="s">
        <v>95</v>
      </c>
      <c r="B53" s="211">
        <v>312</v>
      </c>
      <c r="C53" s="212">
        <v>300</v>
      </c>
      <c r="D53" s="164">
        <v>0</v>
      </c>
      <c r="E53" s="221">
        <v>12</v>
      </c>
    </row>
    <row r="54" spans="1:5" s="282" customFormat="1" ht="18" customHeight="1" outlineLevel="1">
      <c r="A54" s="287" t="s">
        <v>100</v>
      </c>
      <c r="B54" s="211">
        <v>354</v>
      </c>
      <c r="C54" s="212">
        <v>393</v>
      </c>
      <c r="D54" s="164">
        <v>0</v>
      </c>
      <c r="E54" s="221">
        <v>-39</v>
      </c>
    </row>
    <row r="55" spans="1:5" ht="18" customHeight="1" outlineLevel="1">
      <c r="A55" s="304" t="s">
        <v>108</v>
      </c>
      <c r="B55" s="230">
        <v>423</v>
      </c>
      <c r="C55" s="86">
        <v>422</v>
      </c>
      <c r="D55" s="87">
        <v>1</v>
      </c>
      <c r="E55" s="231">
        <v>0</v>
      </c>
    </row>
    <row r="56" spans="1:5" ht="18" hidden="1" customHeight="1" outlineLevel="2">
      <c r="A56" s="75">
        <v>44104</v>
      </c>
      <c r="B56" s="76">
        <f>SUM(C56:E56)</f>
        <v>67415</v>
      </c>
      <c r="C56" s="88">
        <v>62061</v>
      </c>
      <c r="D56" s="165">
        <v>8</v>
      </c>
      <c r="E56" s="89">
        <v>5346</v>
      </c>
    </row>
    <row r="57" spans="1:5" ht="18" hidden="1" customHeight="1" outlineLevel="2">
      <c r="A57" s="148">
        <v>44196</v>
      </c>
      <c r="B57" s="160">
        <v>73610</v>
      </c>
      <c r="C57" s="161">
        <v>68193</v>
      </c>
      <c r="D57" s="164">
        <v>6</v>
      </c>
      <c r="E57" s="162">
        <v>5411</v>
      </c>
    </row>
    <row r="58" spans="1:5" ht="18" hidden="1" customHeight="1" outlineLevel="2">
      <c r="A58" s="148">
        <v>44286</v>
      </c>
      <c r="B58" s="160">
        <v>87321</v>
      </c>
      <c r="C58" s="161">
        <v>80550</v>
      </c>
      <c r="D58" s="164">
        <v>84</v>
      </c>
      <c r="E58" s="162">
        <v>6687</v>
      </c>
    </row>
    <row r="59" spans="1:5" ht="18" hidden="1" customHeight="1" outlineLevel="2">
      <c r="A59" s="148">
        <v>44377</v>
      </c>
      <c r="B59" s="160">
        <v>89763</v>
      </c>
      <c r="C59" s="161">
        <v>82921</v>
      </c>
      <c r="D59" s="164">
        <v>84</v>
      </c>
      <c r="E59" s="162">
        <v>6758</v>
      </c>
    </row>
    <row r="60" spans="1:5" ht="18" hidden="1" customHeight="1" outlineLevel="2">
      <c r="A60" s="148">
        <v>44469</v>
      </c>
      <c r="B60" s="160">
        <v>90798</v>
      </c>
      <c r="C60" s="161">
        <v>83946</v>
      </c>
      <c r="D60" s="164">
        <v>84</v>
      </c>
      <c r="E60" s="162">
        <v>6768</v>
      </c>
    </row>
    <row r="61" spans="1:5" ht="18" hidden="1" customHeight="1" outlineLevel="2">
      <c r="A61" s="148">
        <v>44561</v>
      </c>
      <c r="B61" s="160">
        <v>92905</v>
      </c>
      <c r="C61" s="161">
        <v>86096</v>
      </c>
      <c r="D61" s="164">
        <v>86</v>
      </c>
      <c r="E61" s="162">
        <v>6723</v>
      </c>
    </row>
    <row r="62" spans="1:5" ht="18" hidden="1" customHeight="1" outlineLevel="2">
      <c r="A62" s="148">
        <v>44834</v>
      </c>
      <c r="B62" s="160">
        <v>93484</v>
      </c>
      <c r="C62" s="161">
        <v>86709</v>
      </c>
      <c r="D62" s="164">
        <v>84</v>
      </c>
      <c r="E62" s="162">
        <v>6691</v>
      </c>
    </row>
    <row r="63" spans="1:5" ht="18" hidden="1" customHeight="1" outlineLevel="2">
      <c r="A63" s="148">
        <v>44926</v>
      </c>
      <c r="B63" s="160">
        <v>93458</v>
      </c>
      <c r="C63" s="161">
        <v>86698</v>
      </c>
      <c r="D63" s="164">
        <v>84</v>
      </c>
      <c r="E63" s="162">
        <v>6676</v>
      </c>
    </row>
    <row r="64" spans="1:5" ht="18" hidden="1" customHeight="1" outlineLevel="2">
      <c r="A64" s="148">
        <v>45016</v>
      </c>
      <c r="B64" s="160">
        <v>93533</v>
      </c>
      <c r="C64" s="161">
        <v>86786</v>
      </c>
      <c r="D64" s="164">
        <v>84</v>
      </c>
      <c r="E64" s="162">
        <v>6663</v>
      </c>
    </row>
    <row r="65" spans="1:7" s="282" customFormat="1" ht="18" customHeight="1" outlineLevel="1" collapsed="1">
      <c r="A65" s="287">
        <v>45107</v>
      </c>
      <c r="B65" s="160">
        <v>93657</v>
      </c>
      <c r="C65" s="161">
        <v>86929</v>
      </c>
      <c r="D65" s="164">
        <v>84</v>
      </c>
      <c r="E65" s="162">
        <v>6644</v>
      </c>
    </row>
    <row r="66" spans="1:7" s="282" customFormat="1" ht="18" hidden="1" customHeight="1" outlineLevel="2">
      <c r="A66" s="287">
        <v>45199</v>
      </c>
      <c r="B66" s="160">
        <v>94043</v>
      </c>
      <c r="C66" s="161">
        <v>87316</v>
      </c>
      <c r="D66" s="164">
        <v>84</v>
      </c>
      <c r="E66" s="162">
        <v>6643</v>
      </c>
    </row>
    <row r="67" spans="1:7" s="282" customFormat="1" ht="18" customHeight="1" outlineLevel="1" collapsed="1">
      <c r="A67" s="287" t="s">
        <v>96</v>
      </c>
      <c r="B67" s="160">
        <v>93876</v>
      </c>
      <c r="C67" s="161">
        <v>87215</v>
      </c>
      <c r="D67" s="164">
        <v>84</v>
      </c>
      <c r="E67" s="162">
        <v>6577</v>
      </c>
    </row>
    <row r="68" spans="1:7" ht="18" customHeight="1" outlineLevel="1">
      <c r="A68" s="148" t="s">
        <v>99</v>
      </c>
      <c r="B68" s="160">
        <v>94234</v>
      </c>
      <c r="C68" s="161">
        <v>87609</v>
      </c>
      <c r="D68" s="164">
        <v>84</v>
      </c>
      <c r="E68" s="162">
        <v>6541</v>
      </c>
    </row>
    <row r="69" spans="1:7" ht="18" customHeight="1" outlineLevel="1" thickBot="1">
      <c r="A69" s="285" t="s">
        <v>107</v>
      </c>
      <c r="B69" s="232">
        <v>94648</v>
      </c>
      <c r="C69" s="233">
        <v>88025</v>
      </c>
      <c r="D69" s="87">
        <v>85</v>
      </c>
      <c r="E69" s="234">
        <v>6538</v>
      </c>
      <c r="F69" s="311">
        <f>B69/B68-1</f>
        <v>4.3933187596834067E-3</v>
      </c>
      <c r="G69" s="311">
        <f>B69/B65-1</f>
        <v>1.0581163180541697E-2</v>
      </c>
    </row>
    <row r="70" spans="1:7" ht="43.5" customHeight="1" outlineLevel="1">
      <c r="A70" s="340" t="s">
        <v>110</v>
      </c>
      <c r="B70" s="340"/>
      <c r="C70" s="340"/>
      <c r="D70" s="340"/>
      <c r="E70" s="340"/>
    </row>
    <row r="71" spans="1:7" s="357" customFormat="1"/>
    <row r="72" spans="1:7" s="355" customFormat="1" ht="27" customHeight="1" thickBot="1">
      <c r="A72" s="355" t="s">
        <v>51</v>
      </c>
    </row>
    <row r="73" spans="1:7" ht="56.25" customHeight="1" outlineLevel="1" thickBot="1">
      <c r="A73" s="65" t="s">
        <v>39</v>
      </c>
      <c r="B73" s="65" t="s">
        <v>42</v>
      </c>
      <c r="C73" s="57" t="s">
        <v>43</v>
      </c>
      <c r="D73" s="60" t="s">
        <v>44</v>
      </c>
    </row>
    <row r="74" spans="1:7" ht="18" hidden="1" customHeight="1" outlineLevel="2">
      <c r="A74" s="66" t="s">
        <v>41</v>
      </c>
      <c r="B74" s="84" t="s">
        <v>70</v>
      </c>
      <c r="C74" s="80" t="s">
        <v>70</v>
      </c>
      <c r="D74" s="81">
        <v>2989</v>
      </c>
    </row>
    <row r="75" spans="1:7" ht="18" hidden="1" customHeight="1" outlineLevel="2">
      <c r="A75" s="148" t="s">
        <v>50</v>
      </c>
      <c r="B75" s="149" t="s">
        <v>70</v>
      </c>
      <c r="C75" s="150" t="s">
        <v>70</v>
      </c>
      <c r="D75" s="151">
        <v>3098</v>
      </c>
    </row>
    <row r="76" spans="1:7" ht="18" hidden="1" customHeight="1" outlineLevel="2">
      <c r="A76" s="148" t="s">
        <v>67</v>
      </c>
      <c r="B76" s="149" t="s">
        <v>70</v>
      </c>
      <c r="C76" s="150" t="s">
        <v>70</v>
      </c>
      <c r="D76" s="151">
        <v>2993</v>
      </c>
    </row>
    <row r="77" spans="1:7" ht="18" hidden="1" customHeight="1" outlineLevel="2">
      <c r="A77" s="148" t="s">
        <v>75</v>
      </c>
      <c r="B77" s="149" t="s">
        <v>70</v>
      </c>
      <c r="C77" s="150" t="s">
        <v>70</v>
      </c>
      <c r="D77" s="151">
        <v>1689</v>
      </c>
    </row>
    <row r="78" spans="1:7" ht="18" hidden="1" customHeight="1" outlineLevel="2" collapsed="1">
      <c r="A78" s="148" t="s">
        <v>77</v>
      </c>
      <c r="B78" s="149" t="s">
        <v>70</v>
      </c>
      <c r="C78" s="150" t="s">
        <v>70</v>
      </c>
      <c r="D78" s="151">
        <v>310</v>
      </c>
    </row>
    <row r="79" spans="1:7" ht="18" hidden="1" customHeight="1" outlineLevel="2">
      <c r="A79" s="148" t="s">
        <v>82</v>
      </c>
      <c r="B79" s="149" t="s">
        <v>70</v>
      </c>
      <c r="C79" s="150" t="s">
        <v>70</v>
      </c>
      <c r="D79" s="151">
        <v>2725</v>
      </c>
    </row>
    <row r="80" spans="1:7" ht="18" hidden="1" customHeight="1" outlineLevel="2">
      <c r="A80" s="148" t="s">
        <v>91</v>
      </c>
      <c r="B80" s="149" t="s">
        <v>70</v>
      </c>
      <c r="C80" s="150" t="s">
        <v>70</v>
      </c>
      <c r="D80" s="151">
        <v>91</v>
      </c>
    </row>
    <row r="81" spans="1:6" ht="18" hidden="1" customHeight="1" outlineLevel="2">
      <c r="A81" s="148" t="s">
        <v>83</v>
      </c>
      <c r="B81" s="149" t="s">
        <v>70</v>
      </c>
      <c r="C81" s="150" t="s">
        <v>70</v>
      </c>
      <c r="D81" s="151">
        <v>127</v>
      </c>
    </row>
    <row r="82" spans="1:6" ht="18" hidden="1" customHeight="1" outlineLevel="2">
      <c r="A82" s="148" t="s">
        <v>87</v>
      </c>
      <c r="B82" s="149" t="s">
        <v>70</v>
      </c>
      <c r="C82" s="150" t="s">
        <v>70</v>
      </c>
      <c r="D82" s="151">
        <v>210</v>
      </c>
    </row>
    <row r="83" spans="1:6" s="282" customFormat="1" ht="18" customHeight="1" outlineLevel="1" collapsed="1">
      <c r="A83" s="287" t="s">
        <v>88</v>
      </c>
      <c r="B83" s="149" t="s">
        <v>70</v>
      </c>
      <c r="C83" s="150" t="s">
        <v>70</v>
      </c>
      <c r="D83" s="151">
        <v>296</v>
      </c>
    </row>
    <row r="84" spans="1:6" s="282" customFormat="1" ht="18" hidden="1" customHeight="1" outlineLevel="2">
      <c r="A84" s="287" t="s">
        <v>90</v>
      </c>
      <c r="B84" s="149" t="s">
        <v>70</v>
      </c>
      <c r="C84" s="150" t="s">
        <v>70</v>
      </c>
      <c r="D84" s="151">
        <v>481</v>
      </c>
    </row>
    <row r="85" spans="1:6" s="282" customFormat="1" ht="18" customHeight="1" outlineLevel="1" collapsed="1">
      <c r="A85" s="287" t="s">
        <v>95</v>
      </c>
      <c r="B85" s="149" t="s">
        <v>70</v>
      </c>
      <c r="C85" s="150" t="s">
        <v>70</v>
      </c>
      <c r="D85" s="151">
        <v>397</v>
      </c>
    </row>
    <row r="86" spans="1:6" s="282" customFormat="1" ht="18" customHeight="1" outlineLevel="1">
      <c r="A86" s="287" t="s">
        <v>100</v>
      </c>
      <c r="B86" s="149" t="s">
        <v>70</v>
      </c>
      <c r="C86" s="150" t="s">
        <v>70</v>
      </c>
      <c r="D86" s="151">
        <v>527</v>
      </c>
      <c r="E86" s="308"/>
      <c r="F86" s="197"/>
    </row>
    <row r="87" spans="1:6" ht="18" customHeight="1" outlineLevel="1">
      <c r="A87" s="304" t="s">
        <v>108</v>
      </c>
      <c r="B87" s="235" t="s">
        <v>70</v>
      </c>
      <c r="C87" s="236" t="s">
        <v>70</v>
      </c>
      <c r="D87" s="237">
        <v>529</v>
      </c>
      <c r="E87" s="197">
        <f>D87/D86-1</f>
        <v>3.7950664136623402E-3</v>
      </c>
      <c r="F87" s="197">
        <f>D87/D83-1</f>
        <v>0.78716216216216206</v>
      </c>
    </row>
    <row r="88" spans="1:6" ht="18" hidden="1" customHeight="1" outlineLevel="2">
      <c r="A88" s="166">
        <v>44104</v>
      </c>
      <c r="B88" s="167">
        <f>SUM(C88:D88)</f>
        <v>61740</v>
      </c>
      <c r="C88" s="168">
        <v>715</v>
      </c>
      <c r="D88" s="169">
        <v>61025</v>
      </c>
    </row>
    <row r="89" spans="1:6" ht="18" hidden="1" customHeight="1" outlineLevel="2">
      <c r="A89" s="148">
        <v>44196</v>
      </c>
      <c r="B89" s="160">
        <v>67809</v>
      </c>
      <c r="C89" s="170">
        <v>751</v>
      </c>
      <c r="D89" s="171">
        <v>67058</v>
      </c>
    </row>
    <row r="90" spans="1:6" ht="18" hidden="1" customHeight="1" outlineLevel="2">
      <c r="A90" s="148">
        <v>44286</v>
      </c>
      <c r="B90" s="160">
        <v>81417</v>
      </c>
      <c r="C90" s="170">
        <v>2059</v>
      </c>
      <c r="D90" s="171">
        <v>79358</v>
      </c>
    </row>
    <row r="91" spans="1:6" ht="18" hidden="1" customHeight="1" outlineLevel="2">
      <c r="A91" s="148">
        <v>44377</v>
      </c>
      <c r="B91" s="160">
        <v>83709</v>
      </c>
      <c r="C91" s="170">
        <v>2098</v>
      </c>
      <c r="D91" s="171">
        <v>81611</v>
      </c>
    </row>
    <row r="92" spans="1:6" ht="18" hidden="1" customHeight="1" outlineLevel="2">
      <c r="A92" s="148">
        <v>44469</v>
      </c>
      <c r="B92" s="160">
        <v>83461</v>
      </c>
      <c r="C92" s="170">
        <v>2038</v>
      </c>
      <c r="D92" s="171">
        <v>81423</v>
      </c>
    </row>
    <row r="93" spans="1:6" ht="18" hidden="1" customHeight="1" outlineLevel="2">
      <c r="A93" s="148">
        <v>44561</v>
      </c>
      <c r="B93" s="160">
        <v>85510</v>
      </c>
      <c r="C93" s="170">
        <v>2025</v>
      </c>
      <c r="D93" s="171">
        <v>83485</v>
      </c>
    </row>
    <row r="94" spans="1:6" ht="18" hidden="1" customHeight="1" outlineLevel="2">
      <c r="A94" s="148">
        <v>44834</v>
      </c>
      <c r="B94" s="160">
        <v>86076</v>
      </c>
      <c r="C94" s="170">
        <v>2015</v>
      </c>
      <c r="D94" s="171">
        <v>84061</v>
      </c>
    </row>
    <row r="95" spans="1:6" ht="18" hidden="1" customHeight="1" outlineLevel="2">
      <c r="A95" s="148">
        <v>44926</v>
      </c>
      <c r="B95" s="160">
        <v>86118</v>
      </c>
      <c r="C95" s="170">
        <v>1997</v>
      </c>
      <c r="D95" s="171">
        <v>84121</v>
      </c>
    </row>
    <row r="96" spans="1:6" ht="18" hidden="1" customHeight="1" outlineLevel="2">
      <c r="A96" s="148">
        <v>45016</v>
      </c>
      <c r="B96" s="160">
        <v>86197</v>
      </c>
      <c r="C96" s="170">
        <v>1999</v>
      </c>
      <c r="D96" s="171">
        <v>84198</v>
      </c>
    </row>
    <row r="97" spans="1:12" s="282" customFormat="1" ht="18" customHeight="1" outlineLevel="1" collapsed="1">
      <c r="A97" s="287">
        <v>45107</v>
      </c>
      <c r="B97" s="160">
        <v>86271</v>
      </c>
      <c r="C97" s="170">
        <v>1989</v>
      </c>
      <c r="D97" s="171">
        <v>84282</v>
      </c>
    </row>
    <row r="98" spans="1:12" s="282" customFormat="1" ht="18" hidden="1" customHeight="1" outlineLevel="2">
      <c r="A98" s="287">
        <v>45199</v>
      </c>
      <c r="B98" s="160">
        <v>86611</v>
      </c>
      <c r="C98" s="170">
        <v>1968</v>
      </c>
      <c r="D98" s="171">
        <v>84643</v>
      </c>
    </row>
    <row r="99" spans="1:12" s="282" customFormat="1" ht="18" customHeight="1" outlineLevel="1" collapsed="1">
      <c r="A99" s="287" t="s">
        <v>96</v>
      </c>
      <c r="B99" s="160">
        <v>86427</v>
      </c>
      <c r="C99" s="170">
        <v>1917</v>
      </c>
      <c r="D99" s="171">
        <v>84510</v>
      </c>
      <c r="K99" s="308"/>
      <c r="L99" s="197"/>
    </row>
    <row r="100" spans="1:12" s="282" customFormat="1" ht="18" customHeight="1" outlineLevel="1">
      <c r="A100" s="287" t="s">
        <v>99</v>
      </c>
      <c r="B100" s="160">
        <v>86759</v>
      </c>
      <c r="C100" s="170">
        <v>1871</v>
      </c>
      <c r="D100" s="171">
        <v>84888</v>
      </c>
      <c r="E100" s="308"/>
      <c r="K100" s="308"/>
      <c r="L100" s="197"/>
    </row>
    <row r="101" spans="1:12" ht="18" customHeight="1" outlineLevel="1" thickBot="1">
      <c r="A101" s="285" t="s">
        <v>107</v>
      </c>
      <c r="B101" s="232">
        <v>87156</v>
      </c>
      <c r="C101" s="238">
        <v>1868</v>
      </c>
      <c r="D101" s="239">
        <v>85288</v>
      </c>
      <c r="E101" s="311">
        <f>B101/B100-1</f>
        <v>4.5758941435469769E-3</v>
      </c>
      <c r="F101" s="311">
        <f>B101/B97-1</f>
        <v>1.0258371874674044E-2</v>
      </c>
      <c r="K101" s="196"/>
      <c r="L101" s="197"/>
    </row>
    <row r="102" spans="1:12" ht="48.75" customHeight="1" outlineLevel="1">
      <c r="A102" s="340" t="s">
        <v>111</v>
      </c>
      <c r="B102" s="340"/>
      <c r="C102" s="340"/>
      <c r="D102" s="340"/>
      <c r="E102" s="197"/>
      <c r="F102" s="308"/>
    </row>
    <row r="103" spans="1:12" s="346" customFormat="1" ht="12.75" customHeight="1"/>
    <row r="104" spans="1:12" s="344" customFormat="1" ht="27" customHeight="1" thickBot="1">
      <c r="A104" s="344" t="s">
        <v>52</v>
      </c>
    </row>
    <row r="105" spans="1:12" ht="61.5" customHeight="1" outlineLevel="1" thickBot="1">
      <c r="A105" s="55" t="s">
        <v>45</v>
      </c>
      <c r="B105" s="70" t="s">
        <v>76</v>
      </c>
      <c r="C105" s="73" t="s">
        <v>29</v>
      </c>
      <c r="D105" s="74" t="s">
        <v>30</v>
      </c>
      <c r="E105" s="56" t="s">
        <v>31</v>
      </c>
      <c r="F105" s="57" t="s">
        <v>32</v>
      </c>
      <c r="G105" s="57" t="s">
        <v>33</v>
      </c>
      <c r="H105" s="58" t="s">
        <v>34</v>
      </c>
      <c r="I105" s="59" t="s">
        <v>35</v>
      </c>
      <c r="J105" s="57" t="s">
        <v>36</v>
      </c>
      <c r="K105" s="57" t="s">
        <v>37</v>
      </c>
      <c r="L105" s="60" t="s">
        <v>38</v>
      </c>
    </row>
    <row r="106" spans="1:12" ht="18" hidden="1" customHeight="1" outlineLevel="2">
      <c r="A106" s="72" t="s">
        <v>41</v>
      </c>
      <c r="B106" s="128">
        <f>SUM(C106:D106)</f>
        <v>91.384059030000003</v>
      </c>
      <c r="C106" s="141">
        <f>SUM(E106:H106)</f>
        <v>42.272307600000005</v>
      </c>
      <c r="D106" s="142">
        <f>SUM(I106:L106)</f>
        <v>49.111751430000005</v>
      </c>
      <c r="E106" s="129">
        <v>1.79297671</v>
      </c>
      <c r="F106" s="130">
        <v>31.336135780000003</v>
      </c>
      <c r="G106" s="130">
        <v>8.2319490900000005</v>
      </c>
      <c r="H106" s="137">
        <v>0.91124601999999988</v>
      </c>
      <c r="I106" s="138">
        <v>2.1734611400000001</v>
      </c>
      <c r="J106" s="130">
        <v>38.326615880000006</v>
      </c>
      <c r="K106" s="130">
        <v>6.6433100899999999</v>
      </c>
      <c r="L106" s="131">
        <v>1.9683643200000001</v>
      </c>
    </row>
    <row r="107" spans="1:12" ht="18" hidden="1" customHeight="1" outlineLevel="2">
      <c r="A107" s="93" t="s">
        <v>50</v>
      </c>
      <c r="B107" s="120">
        <f t="shared" ref="B107" si="0">SUM(C107:D107)</f>
        <v>122.74614704</v>
      </c>
      <c r="C107" s="143">
        <f t="shared" ref="C107" si="1">SUM(E107:H107)</f>
        <v>54.557447719999999</v>
      </c>
      <c r="D107" s="144">
        <f t="shared" ref="D107" si="2">SUM(I107:L107)</f>
        <v>68.188699319999998</v>
      </c>
      <c r="E107" s="132">
        <v>2.1926178799999998</v>
      </c>
      <c r="F107" s="133">
        <v>40.464185659999998</v>
      </c>
      <c r="G107" s="133">
        <v>10.6423915</v>
      </c>
      <c r="H107" s="139">
        <v>1.2582526800000002</v>
      </c>
      <c r="I107" s="140">
        <v>2.6358069799999999</v>
      </c>
      <c r="J107" s="133">
        <v>53.362579479999994</v>
      </c>
      <c r="K107" s="133">
        <v>9.3481533100000007</v>
      </c>
      <c r="L107" s="134">
        <v>2.8421595499999999</v>
      </c>
    </row>
    <row r="108" spans="1:12" ht="18" hidden="1" customHeight="1" outlineLevel="2">
      <c r="A108" s="93" t="s">
        <v>67</v>
      </c>
      <c r="B108" s="120">
        <f t="shared" ref="B108" si="3">SUM(C108:D108)</f>
        <v>48.168103609999996</v>
      </c>
      <c r="C108" s="143">
        <f t="shared" ref="C108" si="4">SUM(E108:H108)</f>
        <v>20.629035319999996</v>
      </c>
      <c r="D108" s="144">
        <f t="shared" ref="D108" si="5">SUM(I108:L108)</f>
        <v>27.539068289999999</v>
      </c>
      <c r="E108" s="132">
        <v>0.55063768000000002</v>
      </c>
      <c r="F108" s="133">
        <v>14.007345739999998</v>
      </c>
      <c r="G108" s="133">
        <v>5.3987175799999996</v>
      </c>
      <c r="H108" s="139">
        <v>0.67233432000000004</v>
      </c>
      <c r="I108" s="140">
        <v>0.72465609000000009</v>
      </c>
      <c r="J108" s="133">
        <v>22.121923809999998</v>
      </c>
      <c r="K108" s="133">
        <v>3.6937208500000001</v>
      </c>
      <c r="L108" s="134">
        <v>0.99876754000000012</v>
      </c>
    </row>
    <row r="109" spans="1:12" ht="18" hidden="1" customHeight="1" outlineLevel="2">
      <c r="A109" s="93" t="s">
        <v>75</v>
      </c>
      <c r="B109" s="120">
        <v>75.543347799999992</v>
      </c>
      <c r="C109" s="143">
        <v>31.616946849999998</v>
      </c>
      <c r="D109" s="144">
        <v>43.926400950000001</v>
      </c>
      <c r="E109" s="132">
        <v>0.73904122999999999</v>
      </c>
      <c r="F109" s="133">
        <v>21.986675709999997</v>
      </c>
      <c r="G109" s="133">
        <v>7.4999279899999989</v>
      </c>
      <c r="H109" s="139">
        <v>1.3913019199999999</v>
      </c>
      <c r="I109" s="140">
        <v>1.0500311500000001</v>
      </c>
      <c r="J109" s="133">
        <v>34.822737219999993</v>
      </c>
      <c r="K109" s="133">
        <v>6.1702201899999993</v>
      </c>
      <c r="L109" s="134">
        <v>1.8834123900000002</v>
      </c>
    </row>
    <row r="110" spans="1:12" ht="18" hidden="1" customHeight="1" outlineLevel="2">
      <c r="A110" s="93" t="s">
        <v>77</v>
      </c>
      <c r="B110" s="120">
        <v>101.17895799999999</v>
      </c>
      <c r="C110" s="143">
        <v>41.93637871</v>
      </c>
      <c r="D110" s="144">
        <v>59.242579289999995</v>
      </c>
      <c r="E110" s="132">
        <v>0.81057839999999992</v>
      </c>
      <c r="F110" s="133">
        <v>28.51836729</v>
      </c>
      <c r="G110" s="133">
        <v>8.5122970200000001</v>
      </c>
      <c r="H110" s="139">
        <v>4.0951359999999992</v>
      </c>
      <c r="I110" s="140">
        <v>1.1665742100000001</v>
      </c>
      <c r="J110" s="133">
        <v>46.367900399999996</v>
      </c>
      <c r="K110" s="133">
        <v>9.2151205400000009</v>
      </c>
      <c r="L110" s="134">
        <v>2.4929841400000003</v>
      </c>
    </row>
    <row r="111" spans="1:12" ht="18" hidden="1" customHeight="1" outlineLevel="2">
      <c r="A111" s="93" t="s">
        <v>82</v>
      </c>
      <c r="B111" s="120">
        <v>134.27626731000004</v>
      </c>
      <c r="C111" s="143">
        <v>55.380193730000016</v>
      </c>
      <c r="D111" s="144">
        <v>78.896073580000007</v>
      </c>
      <c r="E111" s="132">
        <v>1.0466004</v>
      </c>
      <c r="F111" s="133">
        <v>37.754061080000007</v>
      </c>
      <c r="G111" s="133">
        <v>11.283092180000001</v>
      </c>
      <c r="H111" s="139">
        <v>5.2964400700000001</v>
      </c>
      <c r="I111" s="140">
        <v>1.4676798299999998</v>
      </c>
      <c r="J111" s="133">
        <v>61.991376600000002</v>
      </c>
      <c r="K111" s="133">
        <v>11.827170260000001</v>
      </c>
      <c r="L111" s="134">
        <v>3.60984689</v>
      </c>
    </row>
    <row r="112" spans="1:12" ht="18" hidden="1" customHeight="1" outlineLevel="2">
      <c r="A112" s="93" t="s">
        <v>91</v>
      </c>
      <c r="B112" s="120">
        <f>SUM(C112:D112)</f>
        <v>74.167336060000011</v>
      </c>
      <c r="C112" s="143">
        <f>SUM(E112:H112)</f>
        <v>30.875764250000003</v>
      </c>
      <c r="D112" s="144">
        <f>SUM(I112:L112)</f>
        <v>43.291571810000008</v>
      </c>
      <c r="E112" s="132">
        <v>0.33822677000000001</v>
      </c>
      <c r="F112" s="133">
        <v>24.180339850000003</v>
      </c>
      <c r="G112" s="133">
        <v>4.7838266699999998</v>
      </c>
      <c r="H112" s="139">
        <v>1.5733709600000001</v>
      </c>
      <c r="I112" s="140">
        <v>0.4810107099999999</v>
      </c>
      <c r="J112" s="133">
        <v>34.992253640000008</v>
      </c>
      <c r="K112" s="133">
        <v>5.5736273700000005</v>
      </c>
      <c r="L112" s="134">
        <v>2.2446800899999997</v>
      </c>
    </row>
    <row r="113" spans="1:14" ht="18" hidden="1" customHeight="1" outlineLevel="2">
      <c r="A113" s="93" t="s">
        <v>83</v>
      </c>
      <c r="B113" s="120">
        <v>93.409556919999986</v>
      </c>
      <c r="C113" s="143">
        <v>38.19413818999999</v>
      </c>
      <c r="D113" s="144">
        <v>55.215418729999996</v>
      </c>
      <c r="E113" s="132">
        <v>0.36760233000000003</v>
      </c>
      <c r="F113" s="133">
        <v>28.872654879999995</v>
      </c>
      <c r="G113" s="133">
        <v>6.8747005899999989</v>
      </c>
      <c r="H113" s="139">
        <v>2.0791803900000003</v>
      </c>
      <c r="I113" s="140">
        <v>0.48262314999999995</v>
      </c>
      <c r="J113" s="133">
        <v>44.670900349999997</v>
      </c>
      <c r="K113" s="133">
        <v>7.516381560000001</v>
      </c>
      <c r="L113" s="134">
        <v>2.5455136700000001</v>
      </c>
    </row>
    <row r="114" spans="1:14" ht="18" hidden="1" customHeight="1" outlineLevel="2">
      <c r="A114" s="93" t="s">
        <v>87</v>
      </c>
      <c r="B114" s="120">
        <v>30.116069959999997</v>
      </c>
      <c r="C114" s="143">
        <v>10.75837915</v>
      </c>
      <c r="D114" s="144">
        <v>19.357690809999998</v>
      </c>
      <c r="E114" s="132">
        <v>0.15600239000000002</v>
      </c>
      <c r="F114" s="133">
        <v>7.4617740999999986</v>
      </c>
      <c r="G114" s="133">
        <v>2.1886656300000005</v>
      </c>
      <c r="H114" s="139">
        <v>0.95193703000000018</v>
      </c>
      <c r="I114" s="140">
        <v>0.19768797999999999</v>
      </c>
      <c r="J114" s="133">
        <v>14.9751896</v>
      </c>
      <c r="K114" s="133">
        <v>3.1260050099999996</v>
      </c>
      <c r="L114" s="134">
        <v>1.0588082199999997</v>
      </c>
    </row>
    <row r="115" spans="1:14" s="282" customFormat="1" ht="18" customHeight="1" outlineLevel="1" collapsed="1">
      <c r="A115" s="284" t="s">
        <v>88</v>
      </c>
      <c r="B115" s="120">
        <v>54.505608260000002</v>
      </c>
      <c r="C115" s="143">
        <v>20.18299549</v>
      </c>
      <c r="D115" s="144">
        <v>34.322612769999999</v>
      </c>
      <c r="E115" s="132">
        <v>0.27134809000000004</v>
      </c>
      <c r="F115" s="133">
        <v>14.709590440000001</v>
      </c>
      <c r="G115" s="133">
        <v>3.8604235599999996</v>
      </c>
      <c r="H115" s="139">
        <v>1.3416333999999999</v>
      </c>
      <c r="I115" s="140">
        <v>0.36612027000000008</v>
      </c>
      <c r="J115" s="133">
        <v>26.839129610000001</v>
      </c>
      <c r="K115" s="133">
        <v>5.29443573</v>
      </c>
      <c r="L115" s="134">
        <v>1.8229271599999999</v>
      </c>
    </row>
    <row r="116" spans="1:14" s="282" customFormat="1" ht="18" hidden="1" customHeight="1" outlineLevel="2">
      <c r="A116" s="284" t="s">
        <v>90</v>
      </c>
      <c r="B116" s="120">
        <v>81.489913630000004</v>
      </c>
      <c r="C116" s="143">
        <v>28.58174129</v>
      </c>
      <c r="D116" s="144">
        <v>52.90817234</v>
      </c>
      <c r="E116" s="132">
        <v>0.32332573000000003</v>
      </c>
      <c r="F116" s="133">
        <v>21.141552010000002</v>
      </c>
      <c r="G116" s="133">
        <v>5.1089340599999993</v>
      </c>
      <c r="H116" s="139">
        <v>2.0079294899999995</v>
      </c>
      <c r="I116" s="140">
        <v>0.48069870000000003</v>
      </c>
      <c r="J116" s="133">
        <v>41.295429630000001</v>
      </c>
      <c r="K116" s="133">
        <v>8.2996355699999995</v>
      </c>
      <c r="L116" s="134">
        <v>2.83240844</v>
      </c>
    </row>
    <row r="117" spans="1:14" s="282" customFormat="1" ht="18" customHeight="1" outlineLevel="1" collapsed="1">
      <c r="A117" s="284" t="s">
        <v>95</v>
      </c>
      <c r="B117" s="120">
        <f>SUM(C117:D117)</f>
        <v>46.896866379999992</v>
      </c>
      <c r="C117" s="143">
        <f>SUM(E117:H117)</f>
        <v>17.453757109999998</v>
      </c>
      <c r="D117" s="144">
        <f>SUM(I117:L117)</f>
        <v>29.443109269999997</v>
      </c>
      <c r="E117" s="132">
        <v>0.33551727000000003</v>
      </c>
      <c r="F117" s="133">
        <v>12.921116169999999</v>
      </c>
      <c r="G117" s="133">
        <v>3.2857447199999998</v>
      </c>
      <c r="H117" s="139">
        <v>0.91137895000000002</v>
      </c>
      <c r="I117" s="140">
        <v>0.42363682999999996</v>
      </c>
      <c r="J117" s="133">
        <v>23.860254809999997</v>
      </c>
      <c r="K117" s="133">
        <v>4.2667312999999991</v>
      </c>
      <c r="L117" s="134">
        <v>0.89248632999999999</v>
      </c>
      <c r="M117" s="249"/>
    </row>
    <row r="118" spans="1:14" s="282" customFormat="1" ht="18" customHeight="1" outlineLevel="1">
      <c r="A118" s="284" t="s">
        <v>100</v>
      </c>
      <c r="B118" s="120">
        <v>48.347280459999993</v>
      </c>
      <c r="C118" s="143">
        <v>17.832620000000002</v>
      </c>
      <c r="D118" s="144">
        <v>30.514660459999995</v>
      </c>
      <c r="E118" s="132">
        <v>0.26089802000000001</v>
      </c>
      <c r="F118" s="133">
        <v>13.178991620000001</v>
      </c>
      <c r="G118" s="133">
        <v>3.5147518700000004</v>
      </c>
      <c r="H118" s="139">
        <v>0.87797848999999994</v>
      </c>
      <c r="I118" s="140">
        <v>0.38573740000000001</v>
      </c>
      <c r="J118" s="133">
        <v>24.160772509999997</v>
      </c>
      <c r="K118" s="133">
        <v>4.7029323499999993</v>
      </c>
      <c r="L118" s="134">
        <v>1.2652181999999998</v>
      </c>
      <c r="M118" s="249"/>
    </row>
    <row r="119" spans="1:14" ht="18" customHeight="1" outlineLevel="1" thickBot="1">
      <c r="A119" s="174" t="s">
        <v>108</v>
      </c>
      <c r="B119" s="145">
        <f>SUM(C119:D119)</f>
        <v>54.565027119999996</v>
      </c>
      <c r="C119" s="146">
        <f>SUM(E119:H119)</f>
        <v>21.373263740000002</v>
      </c>
      <c r="D119" s="147">
        <f>SUM(I119:L119)</f>
        <v>33.191763379999998</v>
      </c>
      <c r="E119" s="240">
        <v>0.36121645000000002</v>
      </c>
      <c r="F119" s="241">
        <v>14.777654120000003</v>
      </c>
      <c r="G119" s="241">
        <v>4.9941404699999996</v>
      </c>
      <c r="H119" s="242">
        <v>1.2402526999999997</v>
      </c>
      <c r="I119" s="243">
        <v>0.51159549000000004</v>
      </c>
      <c r="J119" s="241">
        <v>25.372187959999998</v>
      </c>
      <c r="K119" s="241">
        <v>5.2938654199999995</v>
      </c>
      <c r="L119" s="244">
        <v>2.0141145100000002</v>
      </c>
      <c r="M119" s="310">
        <f>B119/B118-1</f>
        <v>0.12860592365984758</v>
      </c>
      <c r="N119" s="310">
        <f>B119/B115-1</f>
        <v>1.0901421321005689E-3</v>
      </c>
    </row>
    <row r="120" spans="1:14" ht="18.75" customHeight="1" outlineLevel="1">
      <c r="A120" s="343" t="s">
        <v>112</v>
      </c>
      <c r="B120" s="343"/>
      <c r="C120" s="343"/>
      <c r="D120" s="343"/>
      <c r="E120" s="343"/>
      <c r="F120" s="343"/>
      <c r="G120" s="343"/>
      <c r="H120" s="343"/>
      <c r="I120" s="343"/>
      <c r="J120" s="343"/>
      <c r="K120" s="343"/>
      <c r="L120" s="343"/>
    </row>
    <row r="121" spans="1:14" outlineLevel="1">
      <c r="A121" s="197"/>
    </row>
    <row r="122" spans="1:14" outlineLevel="1">
      <c r="A122" s="197"/>
    </row>
    <row r="123" spans="1:14" outlineLevel="1">
      <c r="A123" s="213"/>
      <c r="B123" s="136"/>
      <c r="C123" s="136"/>
      <c r="D123" s="136"/>
      <c r="E123" s="136"/>
      <c r="F123" s="136"/>
      <c r="G123" s="136"/>
      <c r="H123" s="136"/>
    </row>
    <row r="124" spans="1:14" outlineLevel="1"/>
    <row r="125" spans="1:14" outlineLevel="1"/>
    <row r="126" spans="1:14" outlineLevel="1"/>
    <row r="127" spans="1:14" outlineLevel="1"/>
    <row r="128" spans="1:14" outlineLevel="1"/>
    <row r="129" spans="1:5" outlineLevel="1"/>
    <row r="130" spans="1:5" outlineLevel="1"/>
    <row r="131" spans="1:5" outlineLevel="1"/>
    <row r="132" spans="1:5" outlineLevel="1"/>
    <row r="133" spans="1:5" outlineLevel="1"/>
    <row r="134" spans="1:5" outlineLevel="1"/>
    <row r="135" spans="1:5" outlineLevel="1"/>
    <row r="136" spans="1:5" outlineLevel="1"/>
    <row r="137" spans="1:5" outlineLevel="1"/>
    <row r="138" spans="1:5" outlineLevel="1">
      <c r="C138" s="82"/>
    </row>
    <row r="139" spans="1:5" ht="13.8" outlineLevel="1" thickBot="1">
      <c r="C139" s="82"/>
    </row>
    <row r="140" spans="1:5" ht="58.5" customHeight="1" outlineLevel="1" thickBot="1">
      <c r="A140" s="55" t="s">
        <v>17</v>
      </c>
      <c r="B140" s="70" t="s">
        <v>59</v>
      </c>
      <c r="C140" s="59" t="s">
        <v>57</v>
      </c>
      <c r="D140" s="59" t="s">
        <v>58</v>
      </c>
      <c r="E140" s="125" t="s">
        <v>60</v>
      </c>
    </row>
    <row r="141" spans="1:5" ht="18" hidden="1" customHeight="1" outlineLevel="2">
      <c r="A141" s="113">
        <v>44196</v>
      </c>
      <c r="B141" s="114">
        <v>1358.5644664500001</v>
      </c>
      <c r="C141" s="115">
        <v>812.58432588000005</v>
      </c>
      <c r="D141" s="115">
        <v>9.4245659999999995E-2</v>
      </c>
      <c r="E141" s="126">
        <v>545.88589490999993</v>
      </c>
    </row>
    <row r="142" spans="1:5" ht="18" hidden="1" customHeight="1" outlineLevel="2">
      <c r="A142" s="121">
        <v>44286</v>
      </c>
      <c r="B142" s="122">
        <v>1435.31311321</v>
      </c>
      <c r="C142" s="123">
        <v>851.17474957000013</v>
      </c>
      <c r="D142" s="123">
        <v>0.26953666000000004</v>
      </c>
      <c r="E142" s="124">
        <v>583.86882697999988</v>
      </c>
    </row>
    <row r="143" spans="1:5" ht="18" hidden="1" customHeight="1" outlineLevel="2">
      <c r="A143" s="121">
        <v>44377</v>
      </c>
      <c r="B143" s="122">
        <v>1484.96023573</v>
      </c>
      <c r="C143" s="123">
        <v>867.31560099000001</v>
      </c>
      <c r="D143" s="123">
        <v>0.27553666000000004</v>
      </c>
      <c r="E143" s="124">
        <v>617.36909808000007</v>
      </c>
    </row>
    <row r="144" spans="1:5" ht="18" hidden="1" customHeight="1" outlineLevel="2">
      <c r="A144" s="121">
        <v>44469</v>
      </c>
      <c r="B144" s="122">
        <v>1529.0423952699998</v>
      </c>
      <c r="C144" s="123">
        <v>878.87227212999983</v>
      </c>
      <c r="D144" s="123">
        <v>0.34136666000000004</v>
      </c>
      <c r="E144" s="124">
        <v>649.82875648000004</v>
      </c>
    </row>
    <row r="145" spans="1:13" ht="18" hidden="1" customHeight="1" outlineLevel="2">
      <c r="A145" s="121">
        <v>44561</v>
      </c>
      <c r="B145" s="122">
        <v>1578.9821198500003</v>
      </c>
      <c r="C145" s="123">
        <v>893.76309992000029</v>
      </c>
      <c r="D145" s="123">
        <v>0.28753666000000005</v>
      </c>
      <c r="E145" s="124">
        <v>684.93148326999994</v>
      </c>
    </row>
    <row r="146" spans="1:13" ht="18" hidden="1" customHeight="1" outlineLevel="2">
      <c r="A146" s="121">
        <v>44834</v>
      </c>
      <c r="B146" s="122">
        <f>SUM(C146:E146)</f>
        <v>1676.8689347999998</v>
      </c>
      <c r="C146" s="123">
        <v>916.02210634999994</v>
      </c>
      <c r="D146" s="123">
        <v>0.30593666000000003</v>
      </c>
      <c r="E146" s="124">
        <v>760.54089178999993</v>
      </c>
    </row>
    <row r="147" spans="1:13" ht="18" hidden="1" customHeight="1" outlineLevel="2">
      <c r="A147" s="121">
        <v>44926</v>
      </c>
      <c r="B147" s="122">
        <v>1706.3199409999997</v>
      </c>
      <c r="C147" s="123">
        <v>924.7984468599999</v>
      </c>
      <c r="D147" s="123">
        <v>0.31193666000000003</v>
      </c>
      <c r="E147" s="124">
        <v>781.20955747999994</v>
      </c>
    </row>
    <row r="148" spans="1:13" ht="18" hidden="1" customHeight="1" outlineLevel="2">
      <c r="A148" s="121">
        <v>45016</v>
      </c>
      <c r="B148" s="122">
        <v>1736.2636563699998</v>
      </c>
      <c r="C148" s="123">
        <v>931.40780945999984</v>
      </c>
      <c r="D148" s="123">
        <v>0.31793666000000004</v>
      </c>
      <c r="E148" s="124">
        <v>804.53791024999987</v>
      </c>
    </row>
    <row r="149" spans="1:13" s="282" customFormat="1" ht="18" customHeight="1" outlineLevel="1" collapsed="1">
      <c r="A149" s="286">
        <v>45107</v>
      </c>
      <c r="B149" s="122">
        <v>1773.69234254</v>
      </c>
      <c r="C149" s="123">
        <v>940.70919450999997</v>
      </c>
      <c r="D149" s="123">
        <v>0.32393666000000004</v>
      </c>
      <c r="E149" s="124">
        <v>832.65921136999998</v>
      </c>
    </row>
    <row r="150" spans="1:13" s="282" customFormat="1" ht="18" hidden="1" customHeight="1" outlineLevel="2">
      <c r="A150" s="286">
        <v>45199</v>
      </c>
      <c r="B150" s="122">
        <v>1815.1898946800002</v>
      </c>
      <c r="C150" s="123">
        <v>949.22702619000006</v>
      </c>
      <c r="D150" s="123">
        <v>0.32993666000000005</v>
      </c>
      <c r="E150" s="124">
        <v>865.63293183000008</v>
      </c>
    </row>
    <row r="151" spans="1:13" s="282" customFormat="1" ht="18" customHeight="1" outlineLevel="1" collapsed="1">
      <c r="A151" s="286" t="s">
        <v>96</v>
      </c>
      <c r="B151" s="122">
        <f>SUM(C151:E151)</f>
        <v>1837.3829910200002</v>
      </c>
      <c r="C151" s="123">
        <v>943.29379161000008</v>
      </c>
      <c r="D151" s="123">
        <v>0.33593666000000005</v>
      </c>
      <c r="E151" s="124">
        <v>893.75326274999998</v>
      </c>
      <c r="L151" s="135"/>
      <c r="M151" s="197"/>
    </row>
    <row r="152" spans="1:13" s="282" customFormat="1" ht="18" customHeight="1" outlineLevel="1">
      <c r="A152" s="286" t="s">
        <v>99</v>
      </c>
      <c r="B152" s="122">
        <v>1865.5377120799999</v>
      </c>
      <c r="C152" s="123">
        <v>953.18292604999999</v>
      </c>
      <c r="D152" s="123">
        <v>0.34193666000000006</v>
      </c>
      <c r="E152" s="124">
        <v>912.01284936999991</v>
      </c>
      <c r="F152" s="194"/>
      <c r="L152" s="135"/>
      <c r="M152" s="197"/>
    </row>
    <row r="153" spans="1:13" ht="18" customHeight="1" outlineLevel="1" thickBot="1">
      <c r="A153" s="285" t="s">
        <v>107</v>
      </c>
      <c r="B153" s="112">
        <f>SUM(C153:E153)</f>
        <v>1935.7604974599999</v>
      </c>
      <c r="C153" s="245">
        <v>961.36538866999979</v>
      </c>
      <c r="D153" s="245">
        <v>0.35693666000000002</v>
      </c>
      <c r="E153" s="246">
        <v>974.03817213000002</v>
      </c>
      <c r="F153" s="311">
        <f>B153/B152-1</f>
        <v>3.7642115152796585E-2</v>
      </c>
      <c r="G153" s="311">
        <f>B153/B149-1</f>
        <v>9.1373318265506986E-2</v>
      </c>
      <c r="L153" s="135"/>
      <c r="M153" s="197"/>
    </row>
    <row r="154" spans="1:13" ht="45" customHeight="1" outlineLevel="1">
      <c r="A154" s="340" t="s">
        <v>113</v>
      </c>
      <c r="B154" s="340"/>
      <c r="C154" s="340"/>
      <c r="D154" s="340"/>
      <c r="E154" s="340"/>
      <c r="F154" s="77"/>
      <c r="G154" s="312"/>
      <c r="H154" s="77"/>
      <c r="I154" s="77"/>
      <c r="J154" s="77"/>
      <c r="K154" s="77"/>
      <c r="L154" s="135"/>
      <c r="M154" s="197"/>
    </row>
    <row r="155" spans="1:13" outlineLevel="1">
      <c r="B155" s="197"/>
    </row>
    <row r="156" spans="1:13" outlineLevel="1"/>
    <row r="157" spans="1:13" outlineLevel="1"/>
    <row r="158" spans="1:13" outlineLevel="1"/>
    <row r="159" spans="1:13" s="345" customFormat="1" ht="27" customHeight="1" thickBot="1">
      <c r="A159" s="345" t="s">
        <v>53</v>
      </c>
    </row>
    <row r="160" spans="1:13" ht="59.25" customHeight="1" outlineLevel="1" thickBot="1">
      <c r="A160" s="55" t="s">
        <v>45</v>
      </c>
      <c r="B160" s="70" t="s">
        <v>76</v>
      </c>
      <c r="C160" s="59" t="s">
        <v>46</v>
      </c>
      <c r="D160" s="57" t="s">
        <v>47</v>
      </c>
      <c r="E160" s="60" t="s">
        <v>48</v>
      </c>
    </row>
    <row r="161" spans="1:13" ht="17.25" hidden="1" customHeight="1" outlineLevel="2">
      <c r="A161" s="72" t="s">
        <v>41</v>
      </c>
      <c r="B161" s="128">
        <v>34.052609150000002</v>
      </c>
      <c r="C161" s="129">
        <v>6.2995849000000002</v>
      </c>
      <c r="D161" s="130">
        <v>12.74424752</v>
      </c>
      <c r="E161" s="131">
        <v>15.008776730000001</v>
      </c>
    </row>
    <row r="162" spans="1:13" ht="17.25" hidden="1" customHeight="1" outlineLevel="2">
      <c r="A162" s="148" t="s">
        <v>50</v>
      </c>
      <c r="B162" s="122">
        <v>49.286982139999999</v>
      </c>
      <c r="C162" s="152">
        <v>7.6061179499999998</v>
      </c>
      <c r="D162" s="152">
        <v>26.58219772999999</v>
      </c>
      <c r="E162" s="153">
        <v>15.098666459999999</v>
      </c>
    </row>
    <row r="163" spans="1:13" ht="17.25" hidden="1" customHeight="1" outlineLevel="2">
      <c r="A163" s="148" t="s">
        <v>67</v>
      </c>
      <c r="B163" s="122">
        <v>16.95117604</v>
      </c>
      <c r="C163" s="152">
        <v>5.5346813399999979</v>
      </c>
      <c r="D163" s="152">
        <v>10.155549280000001</v>
      </c>
      <c r="E163" s="153">
        <v>1.2609454199999999</v>
      </c>
    </row>
    <row r="164" spans="1:13" ht="17.25" hidden="1" customHeight="1" outlineLevel="2">
      <c r="A164" s="148" t="s">
        <v>75</v>
      </c>
      <c r="B164" s="122">
        <v>32.289297920000003</v>
      </c>
      <c r="C164" s="152">
        <v>9.1577329200000026</v>
      </c>
      <c r="D164" s="152">
        <v>19.864463630000003</v>
      </c>
      <c r="E164" s="153">
        <v>3.2671013700000002</v>
      </c>
    </row>
    <row r="165" spans="1:13" ht="17.25" hidden="1" customHeight="1" outlineLevel="2">
      <c r="A165" s="148" t="s">
        <v>77</v>
      </c>
      <c r="B165" s="122">
        <v>24.302089899999999</v>
      </c>
      <c r="C165" s="152">
        <v>7.9697178499999977</v>
      </c>
      <c r="D165" s="152">
        <v>13.59161353</v>
      </c>
      <c r="E165" s="153">
        <v>2.7407585200000004</v>
      </c>
    </row>
    <row r="166" spans="1:13" ht="17.25" hidden="1" customHeight="1" outlineLevel="2">
      <c r="A166" s="148" t="s">
        <v>82</v>
      </c>
      <c r="B166" s="122">
        <v>35.997266830000001</v>
      </c>
      <c r="C166" s="152">
        <v>5.5361998300000002</v>
      </c>
      <c r="D166" s="152">
        <v>28.18176557</v>
      </c>
      <c r="E166" s="153">
        <v>2.2793014300000003</v>
      </c>
    </row>
    <row r="167" spans="1:13" ht="17.25" hidden="1" customHeight="1" outlineLevel="2">
      <c r="A167" s="148" t="s">
        <v>91</v>
      </c>
      <c r="B167" s="122">
        <f>SUM(C167:E167)</f>
        <v>46.375554390000005</v>
      </c>
      <c r="C167" s="152">
        <v>15.710355070000002</v>
      </c>
      <c r="D167" s="152">
        <v>17.092275369999999</v>
      </c>
      <c r="E167" s="153">
        <v>13.572923950000002</v>
      </c>
      <c r="L167" s="197"/>
    </row>
    <row r="168" spans="1:13" ht="17.25" hidden="1" customHeight="1" outlineLevel="2">
      <c r="A168" s="148" t="s">
        <v>83</v>
      </c>
      <c r="B168" s="122">
        <v>56.489724789999997</v>
      </c>
      <c r="C168" s="152">
        <v>21.349300839999994</v>
      </c>
      <c r="D168" s="152">
        <v>20.521105819999999</v>
      </c>
      <c r="E168" s="153">
        <v>14.619318130000002</v>
      </c>
      <c r="L168" s="197"/>
    </row>
    <row r="169" spans="1:13" ht="17.25" hidden="1" customHeight="1" outlineLevel="2">
      <c r="A169" s="148" t="s">
        <v>87</v>
      </c>
      <c r="B169" s="122">
        <v>17.694670629999997</v>
      </c>
      <c r="C169" s="152">
        <v>7.5207614399999994</v>
      </c>
      <c r="D169" s="152">
        <v>9.2155005699999997</v>
      </c>
      <c r="E169" s="153">
        <v>0.95840862000000004</v>
      </c>
      <c r="L169" s="197"/>
    </row>
    <row r="170" spans="1:13" s="282" customFormat="1" ht="17.25" customHeight="1" outlineLevel="1" collapsed="1">
      <c r="A170" s="287" t="s">
        <v>88</v>
      </c>
      <c r="B170" s="122">
        <v>28.213705330000003</v>
      </c>
      <c r="C170" s="152">
        <v>12.721020490000001</v>
      </c>
      <c r="D170" s="152">
        <v>13.004507890000003</v>
      </c>
      <c r="E170" s="153">
        <v>2.4881769500000002</v>
      </c>
      <c r="L170" s="197"/>
    </row>
    <row r="171" spans="1:13" s="282" customFormat="1" ht="17.25" hidden="1" customHeight="1" outlineLevel="2">
      <c r="A171" s="287" t="s">
        <v>90</v>
      </c>
      <c r="B171" s="122">
        <v>30.589777730000002</v>
      </c>
      <c r="C171" s="152">
        <v>10.762908379999999</v>
      </c>
      <c r="D171" s="152">
        <v>13.548116949999999</v>
      </c>
      <c r="E171" s="153">
        <v>6.2787524000000001</v>
      </c>
      <c r="L171" s="197"/>
    </row>
    <row r="172" spans="1:13" s="282" customFormat="1" ht="17.25" customHeight="1" outlineLevel="1" collapsed="1">
      <c r="A172" s="287" t="s">
        <v>95</v>
      </c>
      <c r="B172" s="122">
        <f>SUM(C172:E172)</f>
        <v>22.837647189999998</v>
      </c>
      <c r="C172" s="152">
        <v>9.4938751400000001</v>
      </c>
      <c r="D172" s="152">
        <v>11.123807010000002</v>
      </c>
      <c r="E172" s="153">
        <v>2.2199650399999999</v>
      </c>
      <c r="L172" s="135"/>
      <c r="M172" s="197"/>
    </row>
    <row r="173" spans="1:13" s="282" customFormat="1" ht="17.25" customHeight="1" outlineLevel="1">
      <c r="A173" s="287" t="s">
        <v>100</v>
      </c>
      <c r="B173" s="122">
        <v>19.306824290000005</v>
      </c>
      <c r="C173" s="152">
        <v>9.103090550000001</v>
      </c>
      <c r="D173" s="152">
        <v>8.2690622800000018</v>
      </c>
      <c r="E173" s="153">
        <v>1.9346714599999999</v>
      </c>
      <c r="L173" s="135"/>
      <c r="M173" s="197"/>
    </row>
    <row r="174" spans="1:13" ht="17.25" customHeight="1" outlineLevel="1" thickBot="1">
      <c r="A174" s="71" t="s">
        <v>108</v>
      </c>
      <c r="B174" s="127">
        <f>SUM(C174:E174)</f>
        <v>23.943014269999999</v>
      </c>
      <c r="C174" s="240">
        <v>9.3174794399999996</v>
      </c>
      <c r="D174" s="241">
        <v>13.11651573</v>
      </c>
      <c r="E174" s="244">
        <v>1.5090191000000002</v>
      </c>
      <c r="F174" s="311">
        <f>B174/B173-1</f>
        <v>0.2401321890312802</v>
      </c>
      <c r="G174" s="311">
        <f>B174/B170-1</f>
        <v>-0.1513693791739904</v>
      </c>
      <c r="L174" s="135"/>
      <c r="M174" s="197"/>
    </row>
    <row r="175" spans="1:13" ht="29.25" customHeight="1" outlineLevel="1">
      <c r="A175" s="340" t="s">
        <v>114</v>
      </c>
      <c r="B175" s="340"/>
      <c r="C175" s="340"/>
      <c r="D175" s="340"/>
      <c r="E175" s="340"/>
      <c r="L175" s="135"/>
      <c r="M175" s="197"/>
    </row>
    <row r="176" spans="1:13" outlineLevel="1">
      <c r="B176" s="197"/>
      <c r="C176" s="135"/>
      <c r="D176" s="135"/>
      <c r="E176" s="135"/>
    </row>
    <row r="177" spans="1:14" outlineLevel="1">
      <c r="B177" s="197"/>
    </row>
    <row r="178" spans="1:14" outlineLevel="1"/>
    <row r="179" spans="1:14" outlineLevel="1">
      <c r="B179" s="135"/>
    </row>
    <row r="180" spans="1:14" outlineLevel="1">
      <c r="B180" s="197"/>
    </row>
    <row r="181" spans="1:14" ht="13.8" outlineLevel="1" thickBot="1"/>
    <row r="182" spans="1:14" ht="58.5" customHeight="1" outlineLevel="1" thickBot="1">
      <c r="A182" s="55" t="s">
        <v>17</v>
      </c>
      <c r="B182" s="70" t="s">
        <v>61</v>
      </c>
      <c r="C182" s="59" t="s">
        <v>46</v>
      </c>
      <c r="D182" s="57" t="s">
        <v>47</v>
      </c>
      <c r="E182" s="60" t="s">
        <v>48</v>
      </c>
    </row>
    <row r="183" spans="1:14" ht="18" hidden="1" customHeight="1" outlineLevel="2">
      <c r="A183" s="113">
        <v>44196</v>
      </c>
      <c r="B183" s="114">
        <v>485.06214112999999</v>
      </c>
      <c r="C183" s="115">
        <v>74.726024010000003</v>
      </c>
      <c r="D183" s="115">
        <v>337.55070436</v>
      </c>
      <c r="E183" s="126">
        <v>72.78541276</v>
      </c>
    </row>
    <row r="184" spans="1:14" ht="18" hidden="1" customHeight="1" outlineLevel="2">
      <c r="A184" s="121">
        <v>44286</v>
      </c>
      <c r="B184" s="122">
        <v>513.87548874999993</v>
      </c>
      <c r="C184" s="123">
        <v>80.361509639999994</v>
      </c>
      <c r="D184" s="123">
        <v>358.48446243999996</v>
      </c>
      <c r="E184" s="124">
        <v>75.029516670000007</v>
      </c>
    </row>
    <row r="185" spans="1:14" ht="18" hidden="1" customHeight="1" outlineLevel="2">
      <c r="A185" s="121">
        <v>44377</v>
      </c>
      <c r="B185" s="122">
        <v>537.31776513</v>
      </c>
      <c r="C185" s="123">
        <v>86.190473859999997</v>
      </c>
      <c r="D185" s="123">
        <v>372.49425043999997</v>
      </c>
      <c r="E185" s="124">
        <v>78.633040829999999</v>
      </c>
    </row>
    <row r="186" spans="1:14" ht="18" hidden="1" customHeight="1" outlineLevel="2">
      <c r="A186" s="121">
        <v>44469</v>
      </c>
      <c r="B186" s="122">
        <v>553.04136058999995</v>
      </c>
      <c r="C186" s="123">
        <v>91.162626279999998</v>
      </c>
      <c r="D186" s="123">
        <v>381.35169292999996</v>
      </c>
      <c r="E186" s="124">
        <v>80.527041379999986</v>
      </c>
    </row>
    <row r="187" spans="1:14" ht="18" hidden="1" customHeight="1" outlineLevel="2">
      <c r="A187" s="121">
        <v>44561</v>
      </c>
      <c r="B187" s="122">
        <v>575.24596227999996</v>
      </c>
      <c r="C187" s="123">
        <v>99.264693539999982</v>
      </c>
      <c r="D187" s="123">
        <v>394.80064450999998</v>
      </c>
      <c r="E187" s="124">
        <v>81.180624230000006</v>
      </c>
    </row>
    <row r="188" spans="1:14" ht="18" hidden="1" customHeight="1" outlineLevel="2">
      <c r="A188" s="121">
        <v>44834</v>
      </c>
      <c r="B188" s="122">
        <f>SUM(C188:E188)</f>
        <v>633.49336416999995</v>
      </c>
      <c r="C188" s="123">
        <v>119.35273222999999</v>
      </c>
      <c r="D188" s="123">
        <v>419.06738482999998</v>
      </c>
      <c r="E188" s="124">
        <v>95.073247109999983</v>
      </c>
      <c r="L188" s="197"/>
      <c r="M188" s="197"/>
      <c r="N188" s="197"/>
    </row>
    <row r="189" spans="1:14" ht="18" hidden="1" customHeight="1" outlineLevel="2">
      <c r="A189" s="121">
        <v>44926</v>
      </c>
      <c r="B189" s="122">
        <v>650.19815142999994</v>
      </c>
      <c r="C189" s="123">
        <v>127.04755206000003</v>
      </c>
      <c r="D189" s="123">
        <v>426.90719270999995</v>
      </c>
      <c r="E189" s="124">
        <v>96.243406659999991</v>
      </c>
      <c r="L189" s="197"/>
      <c r="M189" s="197"/>
      <c r="N189" s="197"/>
    </row>
    <row r="190" spans="1:14" ht="18" hidden="1" customHeight="1" outlineLevel="2">
      <c r="A190" s="121">
        <v>45016</v>
      </c>
      <c r="B190" s="122">
        <v>667.94693591999999</v>
      </c>
      <c r="C190" s="123">
        <v>134.53680701999997</v>
      </c>
      <c r="D190" s="123">
        <v>436.19091534000006</v>
      </c>
      <c r="E190" s="124">
        <v>97.219213559999986</v>
      </c>
      <c r="L190" s="197"/>
      <c r="M190" s="197"/>
      <c r="N190" s="197"/>
    </row>
    <row r="191" spans="1:14" s="282" customFormat="1" ht="18" customHeight="1" outlineLevel="1" collapsed="1">
      <c r="A191" s="286">
        <v>45107</v>
      </c>
      <c r="B191" s="122">
        <v>686.72451295999997</v>
      </c>
      <c r="C191" s="123">
        <v>142.22139732999997</v>
      </c>
      <c r="D191" s="123">
        <v>445.04662714000006</v>
      </c>
      <c r="E191" s="124">
        <v>99.456488489999998</v>
      </c>
      <c r="L191" s="197"/>
      <c r="M191" s="197"/>
      <c r="N191" s="197"/>
    </row>
    <row r="192" spans="1:14" s="282" customFormat="1" ht="18" hidden="1" customHeight="1" outlineLevel="2">
      <c r="A192" s="286">
        <v>45199</v>
      </c>
      <c r="B192" s="122">
        <v>708.77435780999986</v>
      </c>
      <c r="C192" s="123">
        <v>150.66445367</v>
      </c>
      <c r="D192" s="123">
        <v>454.2613433599999</v>
      </c>
      <c r="E192" s="124">
        <v>103.84856078</v>
      </c>
      <c r="L192" s="197"/>
      <c r="M192" s="197"/>
      <c r="N192" s="197"/>
    </row>
    <row r="193" spans="1:13" s="282" customFormat="1" ht="18" customHeight="1" outlineLevel="1" collapsed="1">
      <c r="A193" s="286" t="s">
        <v>96</v>
      </c>
      <c r="B193" s="122">
        <f>SUM(C193:E193)</f>
        <v>717.84816105999971</v>
      </c>
      <c r="C193" s="123">
        <v>158.86442789999998</v>
      </c>
      <c r="D193" s="123">
        <v>453.99707778999976</v>
      </c>
      <c r="E193" s="124">
        <v>104.98665537000001</v>
      </c>
      <c r="L193" s="135"/>
      <c r="M193" s="197"/>
    </row>
    <row r="194" spans="1:13" s="282" customFormat="1" ht="18" customHeight="1" outlineLevel="1">
      <c r="A194" s="286" t="s">
        <v>99</v>
      </c>
      <c r="B194" s="122">
        <v>733.41124050000008</v>
      </c>
      <c r="C194" s="123">
        <v>167.08898094</v>
      </c>
      <c r="D194" s="123">
        <v>459.86624114</v>
      </c>
      <c r="E194" s="124">
        <v>106.45601842000002</v>
      </c>
      <c r="F194" s="194"/>
      <c r="L194" s="135"/>
      <c r="M194" s="197"/>
    </row>
    <row r="195" spans="1:13" ht="18" customHeight="1" outlineLevel="1" thickBot="1">
      <c r="A195" s="285" t="s">
        <v>107</v>
      </c>
      <c r="B195" s="112">
        <f>SUM(C195:E195)</f>
        <v>756.59797707000007</v>
      </c>
      <c r="C195" s="245">
        <v>177.30959211000001</v>
      </c>
      <c r="D195" s="245">
        <v>470.87704998000004</v>
      </c>
      <c r="E195" s="246">
        <v>108.41133498000001</v>
      </c>
      <c r="F195" s="311">
        <f>B195/B194-1</f>
        <v>3.1614918465379116E-2</v>
      </c>
      <c r="G195" s="311">
        <f>B195/B191-1</f>
        <v>0.10174890045620089</v>
      </c>
      <c r="L195" s="135"/>
      <c r="M195" s="197"/>
    </row>
    <row r="196" spans="1:13" ht="45.75" customHeight="1" outlineLevel="1">
      <c r="A196" s="340" t="s">
        <v>115</v>
      </c>
      <c r="B196" s="340"/>
      <c r="C196" s="340"/>
      <c r="D196" s="340"/>
      <c r="E196" s="340"/>
      <c r="F196" s="77"/>
      <c r="G196" s="251"/>
      <c r="H196" s="77"/>
      <c r="I196" s="77"/>
      <c r="J196" s="77"/>
      <c r="K196" s="77"/>
      <c r="L196" s="135"/>
      <c r="M196" s="197"/>
    </row>
    <row r="197" spans="1:13" outlineLevel="1">
      <c r="B197" s="197"/>
      <c r="C197" s="283"/>
    </row>
    <row r="198" spans="1:13" outlineLevel="1">
      <c r="B198" s="197"/>
      <c r="C198" s="194"/>
    </row>
    <row r="199" spans="1:13" outlineLevel="1">
      <c r="B199" s="250"/>
    </row>
    <row r="200" spans="1:13" outlineLevel="1"/>
    <row r="201" spans="1:13" outlineLevel="1"/>
    <row r="202" spans="1:13" s="358" customFormat="1" ht="27" customHeight="1" thickBot="1">
      <c r="A202" s="358" t="s">
        <v>68</v>
      </c>
    </row>
    <row r="203" spans="1:13" ht="61.5" customHeight="1" outlineLevel="1" thickBot="1">
      <c r="A203" s="78" t="s">
        <v>17</v>
      </c>
      <c r="B203" s="341" t="s">
        <v>56</v>
      </c>
      <c r="C203" s="342"/>
      <c r="D203" s="359"/>
      <c r="E203" s="341" t="s">
        <v>69</v>
      </c>
      <c r="F203" s="342"/>
      <c r="G203" s="342"/>
      <c r="H203" s="90"/>
      <c r="I203" s="90"/>
      <c r="J203" s="90"/>
      <c r="K203" s="91"/>
      <c r="L203" s="91"/>
    </row>
    <row r="204" spans="1:13" ht="18" hidden="1" customHeight="1" outlineLevel="2">
      <c r="A204" s="79">
        <v>44104</v>
      </c>
      <c r="B204" s="360">
        <v>1766.95</v>
      </c>
      <c r="C204" s="361"/>
      <c r="D204" s="362"/>
      <c r="E204" s="363" t="s">
        <v>62</v>
      </c>
      <c r="F204" s="364"/>
      <c r="G204" s="365"/>
      <c r="H204" s="92"/>
      <c r="I204" s="92"/>
      <c r="J204" s="92"/>
      <c r="K204" s="91"/>
      <c r="L204" s="91"/>
    </row>
    <row r="205" spans="1:13" ht="18" hidden="1" customHeight="1" outlineLevel="2">
      <c r="A205" s="172">
        <v>44196</v>
      </c>
      <c r="B205" s="337">
        <v>1913.74</v>
      </c>
      <c r="C205" s="338"/>
      <c r="D205" s="339"/>
      <c r="E205" s="337">
        <v>1040.32026228</v>
      </c>
      <c r="F205" s="338"/>
      <c r="G205" s="338"/>
      <c r="H205" s="92"/>
      <c r="I205" s="92"/>
      <c r="J205" s="92"/>
      <c r="K205" s="91"/>
      <c r="L205" s="91"/>
    </row>
    <row r="206" spans="1:13" ht="18" hidden="1" customHeight="1" outlineLevel="2">
      <c r="A206" s="172">
        <v>44286</v>
      </c>
      <c r="B206" s="337">
        <v>2000.7540743</v>
      </c>
      <c r="C206" s="338"/>
      <c r="D206" s="339"/>
      <c r="E206" s="337">
        <v>1079.4221667899999</v>
      </c>
      <c r="F206" s="338"/>
      <c r="G206" s="338"/>
      <c r="H206" s="199"/>
      <c r="I206" s="92"/>
      <c r="J206" s="92"/>
      <c r="K206" s="91"/>
      <c r="L206" s="91"/>
    </row>
    <row r="207" spans="1:13" ht="18" hidden="1" customHeight="1" outlineLevel="2">
      <c r="A207" s="172">
        <v>44377</v>
      </c>
      <c r="B207" s="337">
        <v>2060.32907574</v>
      </c>
      <c r="C207" s="338"/>
      <c r="D207" s="339"/>
      <c r="E207" s="337">
        <v>1112.9112242799999</v>
      </c>
      <c r="F207" s="338"/>
      <c r="G207" s="338"/>
      <c r="H207" s="207"/>
      <c r="I207" s="207"/>
      <c r="J207" s="198"/>
      <c r="K207" s="207"/>
      <c r="L207" s="199"/>
    </row>
    <row r="208" spans="1:13" ht="18" hidden="1" customHeight="1" outlineLevel="2" collapsed="1">
      <c r="A208" s="172">
        <v>44469</v>
      </c>
      <c r="B208" s="337">
        <v>2115.0163060300001</v>
      </c>
      <c r="C208" s="338"/>
      <c r="D208" s="339"/>
      <c r="E208" s="337">
        <v>1142.45030686</v>
      </c>
      <c r="F208" s="338"/>
      <c r="G208" s="338"/>
      <c r="J208" s="198"/>
      <c r="L208" s="92"/>
    </row>
    <row r="209" spans="1:15" ht="18" hidden="1" customHeight="1" outlineLevel="2">
      <c r="A209" s="172">
        <v>44561</v>
      </c>
      <c r="B209" s="337">
        <v>2187.5267414599998</v>
      </c>
      <c r="C209" s="338"/>
      <c r="D209" s="339"/>
      <c r="E209" s="337">
        <v>1183.9801034899999</v>
      </c>
      <c r="F209" s="338"/>
      <c r="G209" s="338"/>
      <c r="H209" s="199"/>
      <c r="I209" s="199"/>
      <c r="J209" s="198"/>
      <c r="L209" s="199"/>
    </row>
    <row r="210" spans="1:15" ht="18" hidden="1" customHeight="1" outlineLevel="2">
      <c r="A210" s="172">
        <v>44834</v>
      </c>
      <c r="B210" s="337">
        <v>2298.8843553199999</v>
      </c>
      <c r="C210" s="338"/>
      <c r="D210" s="339"/>
      <c r="E210" s="337">
        <v>1256.0060773</v>
      </c>
      <c r="F210" s="338"/>
      <c r="G210" s="338"/>
      <c r="H210" s="199"/>
      <c r="I210" s="199"/>
      <c r="J210" s="198"/>
      <c r="L210" s="199"/>
    </row>
    <row r="211" spans="1:15" ht="18" hidden="1" customHeight="1" outlineLevel="2">
      <c r="A211" s="172">
        <v>44926</v>
      </c>
      <c r="B211" s="337">
        <v>2358.9104324700002</v>
      </c>
      <c r="C211" s="338"/>
      <c r="D211" s="339"/>
      <c r="E211" s="337">
        <v>1303.41498323</v>
      </c>
      <c r="F211" s="338"/>
      <c r="G211" s="338"/>
      <c r="H211" s="199"/>
      <c r="I211" s="199"/>
      <c r="J211" s="198"/>
      <c r="L211" s="207"/>
    </row>
    <row r="212" spans="1:15" ht="18" hidden="1" customHeight="1" outlineLevel="2">
      <c r="A212" s="172">
        <v>45016</v>
      </c>
      <c r="B212" s="337">
        <v>2431.54511783</v>
      </c>
      <c r="C212" s="338"/>
      <c r="D212" s="339"/>
      <c r="E212" s="337">
        <v>1363.68522302</v>
      </c>
      <c r="F212" s="338"/>
      <c r="G212" s="338"/>
      <c r="H212" s="311">
        <f>B217/B212-1</f>
        <v>0.25691640842243912</v>
      </c>
      <c r="I212" s="311">
        <f>E217/E212-1</f>
        <v>0.37687250180202514</v>
      </c>
      <c r="J212" s="198"/>
      <c r="L212" s="199"/>
    </row>
    <row r="213" spans="1:15" s="282" customFormat="1" ht="18" customHeight="1" outlineLevel="1" collapsed="1">
      <c r="A213" s="303">
        <v>45107</v>
      </c>
      <c r="B213" s="337">
        <v>2543.5561247300002</v>
      </c>
      <c r="C213" s="338"/>
      <c r="D213" s="339"/>
      <c r="E213" s="337">
        <v>1454.0931539999999</v>
      </c>
      <c r="F213" s="338"/>
      <c r="G213" s="338"/>
      <c r="H213" s="311">
        <f>B217/B213-1</f>
        <v>0.20156537011520537</v>
      </c>
      <c r="I213" s="311">
        <f>E217/E213-1</f>
        <v>0.29126574836346419</v>
      </c>
      <c r="J213" s="198"/>
      <c r="L213" s="199"/>
    </row>
    <row r="214" spans="1:15" s="282" customFormat="1" ht="18" hidden="1" customHeight="1" outlineLevel="2">
      <c r="A214" s="286">
        <v>45199</v>
      </c>
      <c r="B214" s="337">
        <v>2664.5549352100002</v>
      </c>
      <c r="C214" s="338"/>
      <c r="D214" s="339"/>
      <c r="E214" s="337">
        <v>1558.20012514</v>
      </c>
      <c r="F214" s="338"/>
      <c r="G214" s="338"/>
      <c r="J214" s="198"/>
      <c r="L214" s="199"/>
    </row>
    <row r="215" spans="1:15" s="282" customFormat="1" ht="18" customHeight="1" outlineLevel="1" collapsed="1">
      <c r="A215" s="286" t="s">
        <v>96</v>
      </c>
      <c r="B215" s="337">
        <v>2769.3864294800001</v>
      </c>
      <c r="C215" s="338"/>
      <c r="D215" s="339"/>
      <c r="E215" s="337">
        <v>1650.37350343</v>
      </c>
      <c r="F215" s="338"/>
      <c r="G215" s="338"/>
      <c r="H215" s="378">
        <f>B217-B213</f>
        <v>512.69283168999982</v>
      </c>
      <c r="I215" s="378">
        <f>E217-E213</f>
        <v>423.52753069000005</v>
      </c>
      <c r="J215" s="379">
        <f>I215/H215</f>
        <v>0.82608436184667855</v>
      </c>
      <c r="K215" s="313"/>
      <c r="L215" s="314"/>
    </row>
    <row r="216" spans="1:15" s="282" customFormat="1" ht="18" customHeight="1" outlineLevel="1">
      <c r="A216" s="286" t="s">
        <v>99</v>
      </c>
      <c r="B216" s="337">
        <v>2854.9356968900001</v>
      </c>
      <c r="C216" s="338"/>
      <c r="D216" s="339"/>
      <c r="E216" s="337">
        <v>1723.3361804969998</v>
      </c>
      <c r="F216" s="338"/>
      <c r="G216" s="338"/>
      <c r="H216" s="377">
        <f>B217-B216</f>
        <v>201.31325952999987</v>
      </c>
      <c r="I216" s="378">
        <f>E217-E216</f>
        <v>154.2845041930002</v>
      </c>
      <c r="J216" s="379">
        <f>I216/H216</f>
        <v>0.76639017496017736</v>
      </c>
      <c r="K216" s="313"/>
      <c r="L216" s="314"/>
    </row>
    <row r="217" spans="1:15" ht="18" customHeight="1" outlineLevel="1" thickBot="1">
      <c r="A217" s="285" t="s">
        <v>107</v>
      </c>
      <c r="B217" s="348">
        <v>3056.24895642</v>
      </c>
      <c r="C217" s="349"/>
      <c r="D217" s="350"/>
      <c r="E217" s="348">
        <v>1877.62068469</v>
      </c>
      <c r="F217" s="349"/>
      <c r="G217" s="349"/>
      <c r="H217" s="311">
        <f>B217/B216-1</f>
        <v>7.0514113417440072E-2</v>
      </c>
      <c r="I217" s="311">
        <f>E217/E216-1</f>
        <v>8.9526643692065644E-2</v>
      </c>
      <c r="J217" s="198"/>
      <c r="L217" s="199"/>
    </row>
    <row r="218" spans="1:15" ht="43.5" customHeight="1" outlineLevel="1" collapsed="1">
      <c r="A218" s="340" t="s">
        <v>116</v>
      </c>
      <c r="B218" s="340"/>
      <c r="C218" s="340"/>
      <c r="D218" s="340"/>
      <c r="E218" s="340"/>
      <c r="F218" s="340"/>
      <c r="G218" s="340"/>
      <c r="H218" s="283"/>
      <c r="I218" s="283"/>
      <c r="J218" s="283"/>
      <c r="K218" s="283"/>
      <c r="L218" s="314"/>
    </row>
    <row r="219" spans="1:15" s="346" customFormat="1" ht="18" customHeight="1" outlineLevel="1"/>
    <row r="220" spans="1:15" s="368" customFormat="1" ht="27" customHeight="1">
      <c r="A220" s="368" t="s">
        <v>72</v>
      </c>
    </row>
    <row r="221" spans="1:15" s="347" customFormat="1" ht="24.75" customHeight="1" outlineLevel="1">
      <c r="A221" s="347" t="s">
        <v>80</v>
      </c>
    </row>
    <row r="222" spans="1:15" s="5" customFormat="1" ht="19.2" customHeight="1" outlineLevel="2" thickBot="1">
      <c r="A222" s="335">
        <v>45473</v>
      </c>
      <c r="B222" s="335"/>
      <c r="C222" s="335"/>
      <c r="D222" s="335"/>
      <c r="E222" s="335"/>
      <c r="F222" s="335"/>
      <c r="H222" s="369" t="s">
        <v>118</v>
      </c>
      <c r="I222" s="369"/>
      <c r="J222" s="369"/>
      <c r="K222" s="369"/>
      <c r="L222" s="369"/>
      <c r="M222" s="369"/>
      <c r="N222" s="369"/>
      <c r="O222" s="369"/>
    </row>
    <row r="223" spans="1:15" s="1" customFormat="1" ht="43.8" customHeight="1" outlineLevel="2" thickBot="1">
      <c r="A223" s="11" t="s">
        <v>9</v>
      </c>
      <c r="B223" s="12" t="s">
        <v>5</v>
      </c>
      <c r="C223" s="12" t="s">
        <v>8</v>
      </c>
      <c r="D223" s="12" t="s">
        <v>6</v>
      </c>
      <c r="E223" s="12" t="s">
        <v>3</v>
      </c>
      <c r="F223" s="13" t="s">
        <v>2</v>
      </c>
      <c r="G223" s="45" t="s">
        <v>24</v>
      </c>
      <c r="H223" s="23" t="s">
        <v>84</v>
      </c>
      <c r="I223" s="13" t="s">
        <v>85</v>
      </c>
      <c r="J223" s="13" t="s">
        <v>92</v>
      </c>
      <c r="K223" s="24" t="s">
        <v>89</v>
      </c>
      <c r="L223" s="23" t="s">
        <v>86</v>
      </c>
      <c r="M223" s="13" t="s">
        <v>85</v>
      </c>
      <c r="N223" s="13" t="s">
        <v>93</v>
      </c>
      <c r="O223" s="24" t="s">
        <v>89</v>
      </c>
    </row>
    <row r="224" spans="1:15" s="1" customFormat="1" ht="16.5" customHeight="1" outlineLevel="2">
      <c r="A224" s="16" t="s">
        <v>1</v>
      </c>
      <c r="B224" s="275">
        <v>1420.900477030001</v>
      </c>
      <c r="C224" s="275">
        <v>946.22354610000014</v>
      </c>
      <c r="D224" s="275">
        <v>27.830086899999998</v>
      </c>
      <c r="E224" s="275">
        <v>21.91131309</v>
      </c>
      <c r="F224" s="274">
        <v>42.801548169999997</v>
      </c>
      <c r="G224" s="2"/>
      <c r="H224" s="52">
        <f>B224-B231</f>
        <v>97.484221050001224</v>
      </c>
      <c r="I224" s="19">
        <f>H224/B231</f>
        <v>7.366104247964933E-2</v>
      </c>
      <c r="J224" s="25">
        <f>B224-B238</f>
        <v>341.98371699000108</v>
      </c>
      <c r="K224" s="19">
        <f>J224/B238</f>
        <v>0.3169695102125602</v>
      </c>
      <c r="L224" s="52">
        <f>C224-C231</f>
        <v>51.855261640000322</v>
      </c>
      <c r="M224" s="19">
        <f>L224/C231</f>
        <v>5.7979763528074352E-2</v>
      </c>
      <c r="N224" s="25">
        <f>C224-C238</f>
        <v>111.93095188000018</v>
      </c>
      <c r="O224" s="26">
        <f>N224/C238</f>
        <v>0.1341627058126377</v>
      </c>
    </row>
    <row r="225" spans="1:16" s="1" customFormat="1" ht="16.5" customHeight="1" outlineLevel="2">
      <c r="A225" s="17" t="s">
        <v>10</v>
      </c>
      <c r="B225" s="275">
        <v>265.91372543</v>
      </c>
      <c r="C225" s="275">
        <v>158.22874043000002</v>
      </c>
      <c r="D225" s="275">
        <v>0</v>
      </c>
      <c r="E225" s="275">
        <v>0</v>
      </c>
      <c r="F225" s="274">
        <v>1.8594606599999999</v>
      </c>
      <c r="G225" s="2"/>
      <c r="H225" s="52">
        <f t="shared" ref="H225:H226" si="6">B225-B232</f>
        <v>3.904760250000038</v>
      </c>
      <c r="I225" s="19">
        <f>H225/B232</f>
        <v>1.4903155116533782E-2</v>
      </c>
      <c r="J225" s="25">
        <f>B225-B239</f>
        <v>33.767375099999953</v>
      </c>
      <c r="K225" s="19">
        <f t="shared" ref="K225:K226" si="7">J225/B239</f>
        <v>0.14545727318994697</v>
      </c>
      <c r="L225" s="52">
        <f t="shared" ref="L225:L226" si="8">C225-C232</f>
        <v>12.878491100000019</v>
      </c>
      <c r="M225" s="19">
        <f t="shared" ref="M225:M226" si="9">L225/C232</f>
        <v>8.8603157953729944E-2</v>
      </c>
      <c r="N225" s="25">
        <f t="shared" ref="N225:N226" si="10">C225-C239</f>
        <v>19.843259069999959</v>
      </c>
      <c r="O225" s="26">
        <f t="shared" ref="O225:O226" si="11">N225/C239</f>
        <v>0.14339119158301819</v>
      </c>
    </row>
    <row r="226" spans="1:16" s="1" customFormat="1" ht="16.5" customHeight="1" outlineLevel="2">
      <c r="A226" s="17" t="s">
        <v>11</v>
      </c>
      <c r="B226" s="274">
        <v>104.13943456</v>
      </c>
      <c r="C226" s="274">
        <v>59.471240530000003</v>
      </c>
      <c r="D226" s="274">
        <v>0</v>
      </c>
      <c r="E226" s="274">
        <v>7.0059836999999998</v>
      </c>
      <c r="F226" s="274">
        <v>8.2612485099999997</v>
      </c>
      <c r="G226" s="47"/>
      <c r="H226" s="52">
        <f t="shared" si="6"/>
        <v>4.9993009499999488</v>
      </c>
      <c r="I226" s="19">
        <f t="shared" ref="I226" si="12">H226/B233</f>
        <v>5.0426610979427612E-2</v>
      </c>
      <c r="J226" s="25">
        <f t="shared" ref="J226:J227" si="13">B226-B240</f>
        <v>13.83986215000003</v>
      </c>
      <c r="K226" s="19">
        <f t="shared" si="7"/>
        <v>0.15326608732055716</v>
      </c>
      <c r="L226" s="52">
        <f t="shared" si="8"/>
        <v>-0.26283337999999645</v>
      </c>
      <c r="M226" s="19">
        <f t="shared" si="9"/>
        <v>-4.4000578362694909E-3</v>
      </c>
      <c r="N226" s="25">
        <f t="shared" si="10"/>
        <v>2.7853767500000046</v>
      </c>
      <c r="O226" s="26">
        <f t="shared" si="11"/>
        <v>4.9137061063586472E-2</v>
      </c>
    </row>
    <row r="227" spans="1:16" s="8" customFormat="1" ht="16.5" customHeight="1" outlineLevel="2" thickBot="1">
      <c r="A227" s="27" t="s">
        <v>0</v>
      </c>
      <c r="B227" s="28">
        <f>SUM(B224:B226)</f>
        <v>1790.953637020001</v>
      </c>
      <c r="C227" s="28">
        <f t="shared" ref="C227:E227" si="14">SUM(C224:C226)</f>
        <v>1163.92352706</v>
      </c>
      <c r="D227" s="28">
        <f t="shared" si="14"/>
        <v>27.830086899999998</v>
      </c>
      <c r="E227" s="28">
        <f t="shared" si="14"/>
        <v>28.917296790000002</v>
      </c>
      <c r="F227" s="29">
        <f>SUM(F224:F226)</f>
        <v>52.922257340000002</v>
      </c>
      <c r="G227" s="47"/>
      <c r="H227" s="53">
        <f>B227-B234</f>
        <v>106.38828225000134</v>
      </c>
      <c r="I227" s="30">
        <f>H227/B234</f>
        <v>6.3154737184136708E-2</v>
      </c>
      <c r="J227" s="28">
        <f t="shared" si="13"/>
        <v>389.59095424000111</v>
      </c>
      <c r="K227" s="30">
        <f>J227/B241</f>
        <v>0.27800865473821318</v>
      </c>
      <c r="L227" s="53">
        <f>C227-C234</f>
        <v>64.470919360000153</v>
      </c>
      <c r="M227" s="30">
        <f>L227/C234</f>
        <v>5.8639107232525564E-2</v>
      </c>
      <c r="N227" s="28">
        <f>C227-C241</f>
        <v>134.55958769999984</v>
      </c>
      <c r="O227" s="31">
        <f>N227/C241</f>
        <v>0.13072110121096853</v>
      </c>
    </row>
    <row r="228" spans="1:16" s="322" customFormat="1" ht="7.5" customHeight="1" outlineLevel="2"/>
    <row r="229" spans="1:16" s="5" customFormat="1" ht="15" customHeight="1" outlineLevel="3" thickBot="1">
      <c r="A229" s="335">
        <v>45382</v>
      </c>
      <c r="B229" s="335"/>
      <c r="C229" s="335"/>
      <c r="D229" s="335"/>
      <c r="E229" s="335"/>
      <c r="F229" s="335"/>
      <c r="G229" s="118"/>
      <c r="H229" s="1"/>
      <c r="I229" s="1"/>
      <c r="J229" s="1"/>
    </row>
    <row r="230" spans="1:16" s="1" customFormat="1" ht="27" customHeight="1" outlineLevel="3" thickBot="1">
      <c r="A230" s="256" t="s">
        <v>9</v>
      </c>
      <c r="B230" s="257" t="s">
        <v>5</v>
      </c>
      <c r="C230" s="257" t="s">
        <v>8</v>
      </c>
      <c r="D230" s="257" t="s">
        <v>6</v>
      </c>
      <c r="E230" s="257" t="s">
        <v>3</v>
      </c>
      <c r="F230" s="258" t="s">
        <v>2</v>
      </c>
      <c r="H230" s="40"/>
      <c r="I230" s="40"/>
      <c r="J230" s="40"/>
      <c r="K230" s="8"/>
      <c r="M230" s="40"/>
      <c r="N230" s="40"/>
      <c r="O230" s="40"/>
      <c r="P230" s="8"/>
    </row>
    <row r="231" spans="1:16" s="1" customFormat="1" ht="16.5" customHeight="1" outlineLevel="3">
      <c r="A231" s="259" t="s">
        <v>1</v>
      </c>
      <c r="B231" s="275">
        <v>1323.4162559799997</v>
      </c>
      <c r="C231" s="275">
        <v>894.36828445999981</v>
      </c>
      <c r="D231" s="275">
        <v>25.722306580000001</v>
      </c>
      <c r="E231" s="275">
        <v>25.882713089999999</v>
      </c>
      <c r="F231" s="274">
        <v>53.185212750000005</v>
      </c>
      <c r="G231" s="193"/>
      <c r="M231" s="40"/>
      <c r="N231" s="40"/>
      <c r="O231" s="40"/>
      <c r="P231" s="8"/>
    </row>
    <row r="232" spans="1:16" s="1" customFormat="1" ht="16.5" customHeight="1" outlineLevel="3">
      <c r="A232" s="260" t="s">
        <v>10</v>
      </c>
      <c r="B232" s="275">
        <v>262.00896517999996</v>
      </c>
      <c r="C232" s="275">
        <v>145.35024933</v>
      </c>
      <c r="D232" s="275">
        <v>0</v>
      </c>
      <c r="E232" s="275">
        <v>0</v>
      </c>
      <c r="F232" s="274">
        <v>3.9241190000000001</v>
      </c>
      <c r="M232" s="40"/>
      <c r="N232" s="40"/>
      <c r="O232" s="40"/>
      <c r="P232" s="8"/>
    </row>
    <row r="233" spans="1:16" s="1" customFormat="1" ht="16.5" customHeight="1" outlineLevel="3">
      <c r="A233" s="260" t="s">
        <v>11</v>
      </c>
      <c r="B233" s="274">
        <v>99.140133610000049</v>
      </c>
      <c r="C233" s="274">
        <v>59.734073909999999</v>
      </c>
      <c r="D233" s="274">
        <v>0</v>
      </c>
      <c r="E233" s="274">
        <v>7.0059836999999998</v>
      </c>
      <c r="F233" s="274">
        <v>8.5154496099999992</v>
      </c>
      <c r="O233" s="40"/>
      <c r="P233" s="8"/>
    </row>
    <row r="234" spans="1:16" s="8" customFormat="1" ht="16.5" customHeight="1" outlineLevel="3" thickBot="1">
      <c r="A234" s="271" t="s">
        <v>0</v>
      </c>
      <c r="B234" s="272">
        <f>SUM(B231:B233)</f>
        <v>1684.5653547699997</v>
      </c>
      <c r="C234" s="272">
        <f t="shared" ref="C234:E234" si="15">SUM(C231:C233)</f>
        <v>1099.4526076999998</v>
      </c>
      <c r="D234" s="272">
        <f t="shared" si="15"/>
        <v>25.722306580000001</v>
      </c>
      <c r="E234" s="272">
        <f t="shared" si="15"/>
        <v>32.888696789999997</v>
      </c>
      <c r="F234" s="273">
        <f>SUM(F231:F233)</f>
        <v>65.62478136</v>
      </c>
      <c r="G234" s="117"/>
    </row>
    <row r="235" spans="1:16" s="336" customFormat="1" ht="7.5" customHeight="1" outlineLevel="3"/>
    <row r="236" spans="1:16" s="5" customFormat="1" ht="15" customHeight="1" outlineLevel="3" thickBot="1">
      <c r="A236" s="335">
        <v>45107</v>
      </c>
      <c r="B236" s="335"/>
      <c r="C236" s="335"/>
      <c r="D236" s="335"/>
      <c r="E236" s="335"/>
      <c r="F236" s="335"/>
      <c r="G236" s="118"/>
      <c r="H236" s="1"/>
      <c r="I236" s="1"/>
      <c r="J236" s="1"/>
    </row>
    <row r="237" spans="1:16" s="1" customFormat="1" ht="27" customHeight="1" outlineLevel="3" thickBot="1">
      <c r="A237" s="256" t="s">
        <v>9</v>
      </c>
      <c r="B237" s="257" t="s">
        <v>5</v>
      </c>
      <c r="C237" s="257" t="s">
        <v>8</v>
      </c>
      <c r="D237" s="257" t="s">
        <v>6</v>
      </c>
      <c r="E237" s="257" t="s">
        <v>3</v>
      </c>
      <c r="F237" s="258" t="s">
        <v>2</v>
      </c>
      <c r="H237" s="40"/>
      <c r="I237" s="40"/>
      <c r="J237" s="40"/>
      <c r="K237" s="8"/>
      <c r="M237" s="40"/>
      <c r="N237" s="40"/>
      <c r="O237" s="40"/>
      <c r="P237" s="8"/>
    </row>
    <row r="238" spans="1:16" s="1" customFormat="1" ht="16.5" customHeight="1" outlineLevel="3">
      <c r="A238" s="259" t="s">
        <v>1</v>
      </c>
      <c r="B238" s="275">
        <v>1078.9167600399999</v>
      </c>
      <c r="C238" s="275">
        <v>834.29259421999996</v>
      </c>
      <c r="D238" s="275">
        <v>20.695232839999999</v>
      </c>
      <c r="E238" s="275">
        <v>25.603746090000001</v>
      </c>
      <c r="F238" s="274">
        <v>55.683412909999987</v>
      </c>
      <c r="G238" s="193"/>
      <c r="M238" s="40"/>
      <c r="N238" s="40"/>
      <c r="O238" s="40"/>
      <c r="P238" s="8"/>
    </row>
    <row r="239" spans="1:16" s="1" customFormat="1" ht="16.5" customHeight="1" outlineLevel="3">
      <c r="A239" s="260" t="s">
        <v>10</v>
      </c>
      <c r="B239" s="275">
        <v>232.14635033000005</v>
      </c>
      <c r="C239" s="275">
        <v>138.38548136000006</v>
      </c>
      <c r="D239" s="275">
        <v>0</v>
      </c>
      <c r="E239" s="275">
        <v>0</v>
      </c>
      <c r="F239" s="274">
        <v>2.2926833400000004</v>
      </c>
      <c r="M239" s="40"/>
      <c r="N239" s="40"/>
      <c r="O239" s="40"/>
      <c r="P239" s="8"/>
    </row>
    <row r="240" spans="1:16" s="1" customFormat="1" ht="16.5" customHeight="1" outlineLevel="3">
      <c r="A240" s="260" t="s">
        <v>11</v>
      </c>
      <c r="B240" s="274">
        <v>90.299572409999968</v>
      </c>
      <c r="C240" s="274">
        <v>56.685863779999998</v>
      </c>
      <c r="D240" s="274">
        <v>0</v>
      </c>
      <c r="E240" s="274">
        <v>7.0059836999999998</v>
      </c>
      <c r="F240" s="274">
        <v>9.1329514000000014</v>
      </c>
      <c r="O240" s="40"/>
      <c r="P240" s="8"/>
    </row>
    <row r="241" spans="1:15" s="8" customFormat="1" ht="16.5" customHeight="1" outlineLevel="3" thickBot="1">
      <c r="A241" s="271" t="s">
        <v>0</v>
      </c>
      <c r="B241" s="272">
        <f>SUM(B238:B240)</f>
        <v>1401.3626827799999</v>
      </c>
      <c r="C241" s="272">
        <f t="shared" ref="C241:E241" si="16">SUM(C238:C240)</f>
        <v>1029.3639393600001</v>
      </c>
      <c r="D241" s="272">
        <f t="shared" si="16"/>
        <v>20.695232839999999</v>
      </c>
      <c r="E241" s="272">
        <f t="shared" si="16"/>
        <v>32.609729790000003</v>
      </c>
      <c r="F241" s="273">
        <f>SUM(F238:F240)</f>
        <v>67.109047649999994</v>
      </c>
      <c r="G241" s="117"/>
    </row>
    <row r="242" spans="1:15" s="336" customFormat="1" ht="7.5" customHeight="1" outlineLevel="3" thickBot="1"/>
    <row r="243" spans="1:15" s="51" customFormat="1" ht="36.6" customHeight="1" outlineLevel="3" collapsed="1">
      <c r="A243" s="366" t="s">
        <v>117</v>
      </c>
      <c r="B243" s="366"/>
      <c r="C243" s="366"/>
      <c r="D243" s="366"/>
      <c r="E243" s="366"/>
      <c r="F243" s="366"/>
      <c r="G243" s="1"/>
      <c r="H243" s="157"/>
      <c r="I243" s="48"/>
      <c r="J243" s="48"/>
      <c r="K243" s="48"/>
      <c r="L243" s="49"/>
      <c r="M243" s="50"/>
      <c r="N243" s="50"/>
      <c r="O243" s="50"/>
    </row>
    <row r="244" spans="1:15" s="370" customFormat="1" ht="12" customHeight="1" outlineLevel="2"/>
    <row r="245" spans="1:15" s="6" customFormat="1" ht="13.8" outlineLevel="2">
      <c r="A245" s="367" t="s">
        <v>74</v>
      </c>
      <c r="B245" s="367"/>
      <c r="C245" s="367"/>
      <c r="D245" s="367"/>
      <c r="E245" s="367"/>
      <c r="F245" s="367"/>
      <c r="G245" s="367"/>
      <c r="H245" s="367"/>
    </row>
    <row r="246" spans="1:15" s="1" customFormat="1" ht="12.6" customHeight="1" outlineLevel="2"/>
    <row r="247" spans="1:15" s="1" customFormat="1" ht="12.6" customHeight="1" outlineLevel="2"/>
    <row r="248" spans="1:15" s="1" customFormat="1" ht="12.6" customHeight="1" outlineLevel="2"/>
    <row r="249" spans="1:15" s="1" customFormat="1" ht="12.6" customHeight="1" outlineLevel="2"/>
    <row r="250" spans="1:15" s="1" customFormat="1" ht="12.6" customHeight="1" outlineLevel="2"/>
    <row r="251" spans="1:15" s="1" customFormat="1" ht="12.6" customHeight="1" outlineLevel="2"/>
    <row r="252" spans="1:15" s="1" customFormat="1" ht="12.6" customHeight="1" outlineLevel="2"/>
    <row r="253" spans="1:15" s="1" customFormat="1" ht="12.6" customHeight="1" outlineLevel="2"/>
    <row r="254" spans="1:15" s="1" customFormat="1" ht="12.6" customHeight="1" outlineLevel="2"/>
    <row r="255" spans="1:15" s="1" customFormat="1" ht="12.6" customHeight="1" outlineLevel="2"/>
    <row r="256" spans="1:15" s="1" customFormat="1" ht="12.6" customHeight="1" outlineLevel="2"/>
    <row r="257" s="1" customFormat="1" ht="12.6" customHeight="1" outlineLevel="2"/>
    <row r="258" s="1" customFormat="1" ht="12.6" customHeight="1" outlineLevel="2"/>
    <row r="259" s="1" customFormat="1" ht="12.6" customHeight="1" outlineLevel="2"/>
    <row r="260" s="1" customFormat="1" ht="12.6" customHeight="1" outlineLevel="2"/>
    <row r="261" s="1" customFormat="1" ht="12.6" customHeight="1" outlineLevel="2"/>
    <row r="262" s="1" customFormat="1" ht="12.6" customHeight="1" outlineLevel="2"/>
    <row r="263" s="1" customFormat="1" ht="12.6" customHeight="1" outlineLevel="2"/>
    <row r="264" s="1" customFormat="1" ht="12.6" customHeight="1" outlineLevel="2"/>
    <row r="265" s="1" customFormat="1" ht="12.6" customHeight="1" outlineLevel="2"/>
    <row r="266" s="1" customFormat="1" ht="12.6" customHeight="1" outlineLevel="2"/>
    <row r="267" s="1" customFormat="1" ht="12.6" customHeight="1" outlineLevel="2"/>
    <row r="268" s="1" customFormat="1" ht="12.6" customHeight="1" outlineLevel="2"/>
    <row r="269" s="1" customFormat="1" ht="12.6" customHeight="1" outlineLevel="2"/>
    <row r="270" s="1" customFormat="1" ht="12.6" customHeight="1" outlineLevel="2"/>
    <row r="271" s="1" customFormat="1" ht="12.6" customHeight="1" outlineLevel="2"/>
    <row r="272" s="1" customFormat="1" ht="12.6" customHeight="1" outlineLevel="2"/>
    <row r="273" spans="1:15" s="1" customFormat="1" ht="12.6" customHeight="1" outlineLevel="2"/>
    <row r="274" spans="1:15" s="1" customFormat="1" ht="12.6" customHeight="1" outlineLevel="2"/>
    <row r="275" spans="1:15" s="1" customFormat="1" ht="12.6" customHeight="1" outlineLevel="2"/>
    <row r="276" spans="1:15" s="1" customFormat="1" ht="12.6" customHeight="1" outlineLevel="2"/>
    <row r="277" spans="1:15" s="1" customFormat="1" ht="12.6" customHeight="1" outlineLevel="2"/>
    <row r="278" spans="1:15" s="322" customFormat="1" outlineLevel="2" collapsed="1"/>
    <row r="279" spans="1:15" s="374" customFormat="1" ht="21" customHeight="1" outlineLevel="1" thickBot="1">
      <c r="A279" s="374" t="s">
        <v>73</v>
      </c>
    </row>
    <row r="280" spans="1:15" s="10" customFormat="1" ht="29.4" customHeight="1" outlineLevel="2" thickBot="1">
      <c r="A280" s="11" t="s">
        <v>17</v>
      </c>
      <c r="B280" s="12" t="s">
        <v>5</v>
      </c>
      <c r="C280" s="12" t="s">
        <v>8</v>
      </c>
      <c r="D280" s="12" t="s">
        <v>6</v>
      </c>
      <c r="E280" s="12" t="s">
        <v>3</v>
      </c>
      <c r="F280" s="13" t="s">
        <v>2</v>
      </c>
      <c r="G280" s="13" t="s">
        <v>18</v>
      </c>
      <c r="H280" s="3" t="s">
        <v>24</v>
      </c>
    </row>
    <row r="281" spans="1:15" s="10" customFormat="1" ht="18" customHeight="1" outlineLevel="2">
      <c r="A281" s="42">
        <v>45107</v>
      </c>
      <c r="B281" s="25">
        <v>2372.6206827799997</v>
      </c>
      <c r="C281" s="25">
        <v>1940.8809393600002</v>
      </c>
      <c r="D281" s="25">
        <v>20.695232839999999</v>
      </c>
      <c r="E281" s="25">
        <v>80.118729790000003</v>
      </c>
      <c r="F281" s="14">
        <v>67.181047649999996</v>
      </c>
      <c r="G281" s="32">
        <v>4481.4966324200004</v>
      </c>
      <c r="H281" s="201"/>
      <c r="I281" s="201"/>
      <c r="J281" s="200"/>
      <c r="K281" s="200"/>
      <c r="L281" s="200"/>
      <c r="M281" s="200"/>
      <c r="N281" s="181"/>
      <c r="O281" s="179"/>
    </row>
    <row r="282" spans="1:15" s="10" customFormat="1" ht="18" hidden="1" customHeight="1" outlineLevel="3">
      <c r="A282" s="42">
        <v>45199</v>
      </c>
      <c r="B282" s="25">
        <v>2488.9973929399998</v>
      </c>
      <c r="C282" s="25">
        <v>2019.4108594499999</v>
      </c>
      <c r="D282" s="25">
        <v>20.32719432</v>
      </c>
      <c r="E282" s="25">
        <v>80.118729790000003</v>
      </c>
      <c r="F282" s="14">
        <v>75.105249380000004</v>
      </c>
      <c r="G282" s="32">
        <v>4683.9594258799989</v>
      </c>
      <c r="H282" s="201"/>
      <c r="I282" s="201"/>
      <c r="J282" s="200"/>
      <c r="K282" s="200"/>
      <c r="L282" s="200"/>
      <c r="M282" s="200"/>
      <c r="N282" s="181"/>
      <c r="O282" s="179"/>
    </row>
    <row r="283" spans="1:15" s="10" customFormat="1" ht="18" customHeight="1" outlineLevel="2" collapsed="1">
      <c r="A283" s="42">
        <v>45291</v>
      </c>
      <c r="B283" s="25">
        <v>2653.2480965299992</v>
      </c>
      <c r="C283" s="25">
        <v>2103.2770001299996</v>
      </c>
      <c r="D283" s="25">
        <v>23.364249210000001</v>
      </c>
      <c r="E283" s="25">
        <v>40.555244789999996</v>
      </c>
      <c r="F283" s="254">
        <v>69.37062010999999</v>
      </c>
      <c r="G283" s="32">
        <v>4889.8152107699989</v>
      </c>
      <c r="H283" s="201"/>
      <c r="I283" s="201"/>
      <c r="J283" s="200"/>
      <c r="K283" s="200"/>
      <c r="L283" s="200"/>
      <c r="M283" s="200"/>
      <c r="N283" s="181"/>
      <c r="O283" s="179"/>
    </row>
    <row r="284" spans="1:15" s="10" customFormat="1" ht="18" customHeight="1" outlineLevel="2">
      <c r="A284" s="42">
        <v>45382</v>
      </c>
      <c r="B284" s="25">
        <v>2779.4663547699997</v>
      </c>
      <c r="C284" s="25">
        <v>2158.8606076999995</v>
      </c>
      <c r="D284" s="25">
        <v>25.722306580000001</v>
      </c>
      <c r="E284" s="25">
        <v>40.566696789999995</v>
      </c>
      <c r="F284" s="14">
        <v>65.62478136</v>
      </c>
      <c r="G284" s="32">
        <v>5070.2407471999986</v>
      </c>
      <c r="H284" s="201"/>
      <c r="I284" s="201"/>
      <c r="J284" s="200"/>
      <c r="K284" s="200"/>
      <c r="L284" s="200"/>
      <c r="M284" s="200"/>
      <c r="N284" s="181"/>
      <c r="O284" s="179"/>
    </row>
    <row r="285" spans="1:15" s="10" customFormat="1" ht="18" customHeight="1" outlineLevel="2" thickBot="1">
      <c r="A285" s="38">
        <v>45473</v>
      </c>
      <c r="B285" s="247">
        <v>2929.1206370200007</v>
      </c>
      <c r="C285" s="247">
        <v>2273.2785270599998</v>
      </c>
      <c r="D285" s="247">
        <v>27.830086899999998</v>
      </c>
      <c r="E285" s="247">
        <v>36.595296789999999</v>
      </c>
      <c r="F285" s="247">
        <v>52.922257340000002</v>
      </c>
      <c r="G285" s="116">
        <f>SUM(B285:F285)</f>
        <v>5319.7468051100013</v>
      </c>
      <c r="H285" s="201"/>
      <c r="I285" s="201"/>
      <c r="J285" s="201"/>
      <c r="K285" s="201"/>
      <c r="L285" s="201"/>
      <c r="M285" s="201"/>
      <c r="N285" s="119"/>
      <c r="O285" s="85"/>
    </row>
    <row r="286" spans="1:15" s="51" customFormat="1" outlineLevel="2">
      <c r="A286" s="366" t="s">
        <v>81</v>
      </c>
      <c r="B286" s="366"/>
      <c r="C286" s="366"/>
      <c r="D286" s="366"/>
      <c r="E286" s="366"/>
      <c r="F286" s="366"/>
      <c r="G286" s="366"/>
      <c r="H286" s="201"/>
      <c r="I286" s="201"/>
      <c r="J286" s="201"/>
      <c r="K286" s="201"/>
      <c r="L286" s="201"/>
      <c r="M286" s="202"/>
      <c r="N286" s="50"/>
      <c r="O286" s="50"/>
    </row>
    <row r="287" spans="1:15" s="10" customFormat="1" ht="15" customHeight="1" outlineLevel="2">
      <c r="A287" s="9"/>
      <c r="B287" s="9"/>
      <c r="C287" s="9"/>
      <c r="D287" s="9"/>
      <c r="E287" s="9"/>
      <c r="F287" s="9"/>
      <c r="G287" s="9"/>
      <c r="H287" s="9"/>
      <c r="J287" s="43"/>
    </row>
    <row r="288" spans="1:15" s="10" customFormat="1" ht="15" customHeight="1" outlineLevel="2">
      <c r="A288" s="9"/>
      <c r="B288" s="9"/>
      <c r="C288" s="9"/>
      <c r="D288" s="9"/>
      <c r="E288" s="9"/>
      <c r="F288" s="9"/>
      <c r="G288" s="9"/>
      <c r="H288" s="9"/>
      <c r="L288" s="44"/>
    </row>
    <row r="289" spans="1:12" s="10" customFormat="1" ht="15" customHeight="1" outlineLevel="2">
      <c r="A289" s="9"/>
      <c r="B289" s="9"/>
      <c r="C289" s="9"/>
      <c r="D289" s="9"/>
      <c r="E289" s="9"/>
      <c r="F289" s="9"/>
      <c r="G289" s="9"/>
      <c r="H289" s="9"/>
      <c r="L289" s="44"/>
    </row>
    <row r="290" spans="1:12" s="10" customFormat="1" ht="15" customHeight="1" outlineLevel="2">
      <c r="A290" s="9"/>
      <c r="B290" s="9"/>
      <c r="C290" s="9"/>
      <c r="D290" s="9"/>
      <c r="E290" s="9"/>
      <c r="F290" s="9"/>
      <c r="G290" s="9"/>
      <c r="H290" s="9"/>
    </row>
    <row r="291" spans="1:12" s="10" customFormat="1" ht="15" customHeight="1" outlineLevel="2">
      <c r="A291" s="9"/>
      <c r="B291" s="9"/>
      <c r="C291" s="9"/>
      <c r="D291" s="9"/>
      <c r="E291" s="9"/>
      <c r="F291" s="9"/>
      <c r="G291" s="9"/>
      <c r="H291" s="9"/>
    </row>
    <row r="292" spans="1:12" s="10" customFormat="1" ht="15" customHeight="1" outlineLevel="2">
      <c r="A292" s="9"/>
      <c r="B292" s="9"/>
      <c r="C292" s="9"/>
      <c r="D292" s="9"/>
      <c r="E292" s="9"/>
      <c r="F292" s="9"/>
      <c r="G292" s="9"/>
      <c r="H292" s="9"/>
    </row>
    <row r="293" spans="1:12" s="10" customFormat="1" ht="15" customHeight="1" outlineLevel="2">
      <c r="A293" s="9"/>
      <c r="B293" s="9"/>
      <c r="C293" s="9"/>
      <c r="D293" s="9"/>
      <c r="E293" s="9"/>
      <c r="F293" s="9"/>
      <c r="G293" s="9"/>
      <c r="H293" s="9"/>
    </row>
    <row r="294" spans="1:12" s="10" customFormat="1" ht="15" customHeight="1" outlineLevel="2">
      <c r="A294" s="9"/>
      <c r="B294" s="9"/>
      <c r="C294" s="9"/>
      <c r="D294" s="9"/>
      <c r="E294" s="9"/>
      <c r="F294" s="9"/>
      <c r="G294" s="9"/>
      <c r="H294" s="9"/>
    </row>
    <row r="295" spans="1:12" s="10" customFormat="1" ht="15" customHeight="1" outlineLevel="2">
      <c r="A295" s="9"/>
      <c r="B295" s="9"/>
      <c r="C295" s="9"/>
      <c r="D295" s="9"/>
      <c r="E295" s="9"/>
      <c r="F295" s="9"/>
      <c r="G295" s="9"/>
      <c r="H295" s="9"/>
    </row>
    <row r="296" spans="1:12" s="10" customFormat="1" ht="15" customHeight="1" outlineLevel="2">
      <c r="A296" s="9"/>
      <c r="B296" s="9"/>
      <c r="C296" s="9"/>
      <c r="D296" s="9"/>
      <c r="E296" s="9"/>
      <c r="F296" s="9"/>
      <c r="G296" s="9"/>
      <c r="H296" s="9"/>
    </row>
    <row r="297" spans="1:12" s="10" customFormat="1" ht="15" customHeight="1" outlineLevel="2">
      <c r="A297" s="9"/>
      <c r="B297" s="9"/>
      <c r="C297" s="9"/>
      <c r="D297" s="9"/>
      <c r="E297" s="9"/>
      <c r="F297" s="9"/>
      <c r="G297" s="9"/>
      <c r="H297" s="9"/>
    </row>
    <row r="298" spans="1:12" s="10" customFormat="1" ht="15" customHeight="1" outlineLevel="2">
      <c r="A298" s="9"/>
      <c r="B298" s="9"/>
      <c r="C298" s="9"/>
      <c r="D298" s="9"/>
      <c r="E298" s="9"/>
      <c r="F298" s="9"/>
      <c r="G298" s="9"/>
      <c r="H298" s="9"/>
    </row>
    <row r="299" spans="1:12" s="10" customFormat="1" ht="15" customHeight="1" outlineLevel="2">
      <c r="A299" s="9"/>
      <c r="B299" s="9"/>
      <c r="C299" s="9"/>
      <c r="D299" s="9"/>
      <c r="E299" s="9"/>
      <c r="F299" s="9"/>
      <c r="G299" s="9"/>
      <c r="H299" s="9"/>
    </row>
    <row r="300" spans="1:12" s="10" customFormat="1" ht="15" customHeight="1" outlineLevel="2">
      <c r="A300" s="9"/>
      <c r="B300" s="9"/>
      <c r="C300" s="9"/>
      <c r="D300" s="9"/>
      <c r="E300" s="9"/>
      <c r="F300" s="9"/>
      <c r="G300" s="9"/>
      <c r="H300" s="9"/>
    </row>
    <row r="301" spans="1:12" s="10" customFormat="1" ht="15" customHeight="1" outlineLevel="2">
      <c r="A301" s="9"/>
      <c r="B301" s="9"/>
      <c r="C301" s="9"/>
      <c r="D301" s="9"/>
      <c r="E301" s="9"/>
      <c r="F301" s="9"/>
      <c r="G301" s="9"/>
      <c r="H301" s="9"/>
    </row>
    <row r="302" spans="1:12" s="10" customFormat="1" ht="15" customHeight="1" outlineLevel="2">
      <c r="A302" s="9"/>
      <c r="B302" s="9"/>
      <c r="C302" s="9"/>
      <c r="D302" s="9"/>
      <c r="E302" s="9"/>
      <c r="F302" s="9"/>
      <c r="G302" s="9"/>
      <c r="H302" s="9"/>
    </row>
    <row r="303" spans="1:12" s="10" customFormat="1" ht="15" customHeight="1" outlineLevel="2">
      <c r="A303" s="9"/>
      <c r="B303" s="9"/>
      <c r="C303" s="9"/>
      <c r="D303" s="9"/>
      <c r="E303" s="9"/>
      <c r="F303" s="9"/>
      <c r="G303" s="9"/>
      <c r="H303" s="9"/>
    </row>
    <row r="304" spans="1:12" s="10" customFormat="1" ht="15" customHeight="1" outlineLevel="2">
      <c r="A304" s="9"/>
      <c r="B304" s="9"/>
      <c r="C304" s="9"/>
      <c r="D304" s="9"/>
      <c r="E304" s="9"/>
      <c r="F304" s="9"/>
      <c r="G304" s="9"/>
      <c r="H304" s="9"/>
    </row>
    <row r="305" spans="1:12" s="10" customFormat="1" ht="15" customHeight="1" outlineLevel="2">
      <c r="A305" s="9"/>
      <c r="B305" s="9"/>
      <c r="C305" s="9"/>
      <c r="D305" s="9"/>
      <c r="E305" s="9"/>
      <c r="F305" s="9"/>
      <c r="G305" s="9"/>
      <c r="H305" s="9"/>
    </row>
    <row r="306" spans="1:12" s="10" customFormat="1" ht="15" customHeight="1" outlineLevel="2">
      <c r="A306" s="9"/>
      <c r="B306" s="9"/>
      <c r="C306" s="9"/>
      <c r="D306" s="9"/>
      <c r="E306" s="9"/>
      <c r="F306" s="9"/>
      <c r="G306" s="9"/>
      <c r="H306" s="9"/>
    </row>
    <row r="307" spans="1:12" s="10" customFormat="1" ht="15" customHeight="1" outlineLevel="2">
      <c r="A307" s="9"/>
      <c r="B307" s="9"/>
      <c r="C307" s="9"/>
      <c r="D307" s="9"/>
      <c r="E307" s="9"/>
      <c r="F307" s="9"/>
      <c r="G307" s="9"/>
      <c r="H307" s="9"/>
    </row>
    <row r="308" spans="1:12" s="10" customFormat="1" ht="15" customHeight="1" outlineLevel="2">
      <c r="A308" s="9"/>
      <c r="B308" s="9"/>
      <c r="C308" s="9"/>
      <c r="D308" s="9"/>
      <c r="E308" s="9"/>
      <c r="F308" s="9"/>
      <c r="G308" s="9"/>
      <c r="H308" s="9"/>
    </row>
    <row r="309" spans="1:12" s="10" customFormat="1" ht="15" customHeight="1" outlineLevel="2">
      <c r="A309" s="9"/>
      <c r="B309" s="9"/>
      <c r="C309" s="9"/>
      <c r="D309" s="9"/>
      <c r="E309" s="9"/>
      <c r="F309" s="9"/>
      <c r="G309" s="9"/>
      <c r="H309" s="9"/>
    </row>
    <row r="310" spans="1:12" s="10" customFormat="1" ht="15" customHeight="1" outlineLevel="2">
      <c r="A310" s="9"/>
      <c r="B310" s="9"/>
      <c r="C310" s="9"/>
      <c r="D310" s="9"/>
      <c r="E310" s="9"/>
      <c r="F310" s="9"/>
      <c r="G310" s="9"/>
      <c r="H310" s="9"/>
    </row>
    <row r="311" spans="1:12" s="10" customFormat="1" ht="15" customHeight="1" outlineLevel="2">
      <c r="A311" s="9"/>
      <c r="B311" s="9"/>
      <c r="C311" s="9"/>
      <c r="D311" s="9"/>
      <c r="E311" s="9"/>
      <c r="F311" s="9"/>
      <c r="G311" s="9"/>
      <c r="H311" s="9"/>
    </row>
    <row r="312" spans="1:12" s="10" customFormat="1" ht="15" customHeight="1" outlineLevel="2">
      <c r="A312" s="9"/>
      <c r="B312" s="9"/>
      <c r="C312" s="9"/>
      <c r="D312" s="9"/>
      <c r="E312" s="9"/>
      <c r="F312" s="9"/>
      <c r="G312" s="9"/>
      <c r="H312" s="9"/>
    </row>
    <row r="313" spans="1:12" s="372" customFormat="1" ht="15" customHeight="1" outlineLevel="2" collapsed="1"/>
    <row r="314" spans="1:12" s="373" customFormat="1" ht="24.75" customHeight="1" outlineLevel="1" thickBot="1">
      <c r="A314" s="373" t="s">
        <v>119</v>
      </c>
    </row>
    <row r="315" spans="1:12" s="1" customFormat="1" ht="36" customHeight="1" outlineLevel="2" thickBot="1">
      <c r="A315" s="11" t="s">
        <v>13</v>
      </c>
      <c r="B315" s="33" t="s">
        <v>1</v>
      </c>
      <c r="C315" s="33" t="s">
        <v>10</v>
      </c>
      <c r="D315" s="34" t="s">
        <v>11</v>
      </c>
      <c r="E315" s="12" t="s">
        <v>19</v>
      </c>
      <c r="F315" s="13" t="s">
        <v>20</v>
      </c>
      <c r="G315" s="3" t="s">
        <v>24</v>
      </c>
      <c r="H315" s="371" t="s">
        <v>120</v>
      </c>
      <c r="I315" s="371"/>
    </row>
    <row r="316" spans="1:12" s="1" customFormat="1" ht="18" customHeight="1" outlineLevel="2">
      <c r="A316" s="17" t="s">
        <v>8</v>
      </c>
      <c r="B316" s="275">
        <v>946.22354610000014</v>
      </c>
      <c r="C316" s="275">
        <v>158.22874043000002</v>
      </c>
      <c r="D316" s="274">
        <v>59.471240530000003</v>
      </c>
      <c r="E316" s="208">
        <v>1163.92352706</v>
      </c>
      <c r="F316" s="176">
        <v>2273.2785270599998</v>
      </c>
      <c r="G316" s="46"/>
      <c r="H316" s="182">
        <f>E316/'[12]Адміністрування НПФ'!E308-1</f>
        <v>5.8639107232525634E-2</v>
      </c>
      <c r="I316" s="182">
        <f>F316/'[12]Адміністрування НПФ'!F308-1</f>
        <v>5.2999215860397131E-2</v>
      </c>
      <c r="J316" s="47"/>
      <c r="K316" s="47"/>
      <c r="L316" s="47"/>
    </row>
    <row r="317" spans="1:12" s="1" customFormat="1" ht="18" customHeight="1" outlineLevel="2">
      <c r="A317" s="17" t="s">
        <v>6</v>
      </c>
      <c r="B317" s="275">
        <v>27.830086899999998</v>
      </c>
      <c r="C317" s="275">
        <v>0</v>
      </c>
      <c r="D317" s="274">
        <v>0</v>
      </c>
      <c r="E317" s="208">
        <v>27.830086899999998</v>
      </c>
      <c r="F317" s="177">
        <v>27.830086899999998</v>
      </c>
      <c r="G317" s="46"/>
      <c r="H317" s="182">
        <f>E317/'[12]Адміністрування НПФ'!E309-1</f>
        <v>8.1943674586278048E-2</v>
      </c>
      <c r="I317" s="182">
        <f>F317/'[12]Адміністрування НПФ'!F309-1</f>
        <v>8.1943674586278048E-2</v>
      </c>
      <c r="J317" s="47"/>
      <c r="K317" s="47"/>
      <c r="L317" s="47"/>
    </row>
    <row r="318" spans="1:12" s="1" customFormat="1" ht="18" customHeight="1" outlineLevel="2">
      <c r="A318" s="16" t="s">
        <v>3</v>
      </c>
      <c r="B318" s="275">
        <v>21.91131309</v>
      </c>
      <c r="C318" s="275">
        <v>0</v>
      </c>
      <c r="D318" s="274">
        <v>7.0059836999999998</v>
      </c>
      <c r="E318" s="208">
        <v>28.917296790000002</v>
      </c>
      <c r="F318" s="177">
        <v>36.595296789999999</v>
      </c>
      <c r="G318" s="222"/>
      <c r="H318" s="182">
        <f>E318/'[12]Адміністрування НПФ'!E310-1</f>
        <v>-0.12075273232497075</v>
      </c>
      <c r="I318" s="182">
        <f>F318/'[12]Адміністрування НПФ'!F310-1</f>
        <v>-9.7898037411292882E-2</v>
      </c>
      <c r="J318" s="47"/>
      <c r="K318" s="47"/>
      <c r="L318" s="47"/>
    </row>
    <row r="319" spans="1:12" s="1" customFormat="1" ht="18" customHeight="1" outlineLevel="2">
      <c r="A319" s="35" t="s">
        <v>2</v>
      </c>
      <c r="B319" s="274">
        <v>42.801548169999997</v>
      </c>
      <c r="C319" s="274">
        <v>1.8594606599999999</v>
      </c>
      <c r="D319" s="274">
        <v>8.2612485099999997</v>
      </c>
      <c r="E319" s="209">
        <v>52.922257340000002</v>
      </c>
      <c r="F319" s="177">
        <v>52.922257340000002</v>
      </c>
      <c r="G319" s="46"/>
      <c r="H319" s="182">
        <f>E319/'[12]Адміністрування НПФ'!E311-1</f>
        <v>-0.19356291566622297</v>
      </c>
      <c r="I319" s="182">
        <f>F319/'[12]Адміністрування НПФ'!F311-1</f>
        <v>-0.19356291566622297</v>
      </c>
      <c r="J319" s="47"/>
      <c r="K319" s="47"/>
      <c r="L319" s="47"/>
    </row>
    <row r="320" spans="1:12" s="1" customFormat="1" ht="18" customHeight="1" outlineLevel="2">
      <c r="A320" s="36" t="s">
        <v>4</v>
      </c>
      <c r="B320" s="175">
        <v>36.344620260000013</v>
      </c>
      <c r="C320" s="175">
        <v>0</v>
      </c>
      <c r="D320" s="175">
        <v>1.6989000000000001</v>
      </c>
      <c r="E320" s="210">
        <v>38.043520260000015</v>
      </c>
      <c r="F320" s="178">
        <v>45.056520260000013</v>
      </c>
      <c r="G320" s="46"/>
      <c r="H320" s="182">
        <f>E320/'[12]Адміністрування НПФ'!E312-1</f>
        <v>5.8458152594041524E-2</v>
      </c>
      <c r="I320" s="182">
        <f>F320/'[12]Адміністрування НПФ'!F312-1</f>
        <v>4.9549405603785068E-2</v>
      </c>
    </row>
    <row r="321" spans="1:15" s="1" customFormat="1" ht="18" customHeight="1" outlineLevel="2">
      <c r="A321" s="17" t="s">
        <v>79</v>
      </c>
      <c r="B321" s="275">
        <v>164.68138873999999</v>
      </c>
      <c r="C321" s="275">
        <v>41.254917499999998</v>
      </c>
      <c r="D321" s="275">
        <v>13.670722280000001</v>
      </c>
      <c r="E321" s="208">
        <v>219.60702852</v>
      </c>
      <c r="F321" s="177">
        <v>219.60702852</v>
      </c>
      <c r="G321" s="46"/>
      <c r="H321" s="182">
        <f>E321/'[12]Адміністрування НПФ'!E313-1</f>
        <v>0.13611611554803282</v>
      </c>
      <c r="I321" s="182">
        <f>F321/'[12]Адміністрування НПФ'!F313-1</f>
        <v>0.13611611554803282</v>
      </c>
    </row>
    <row r="322" spans="1:15" s="1" customFormat="1" ht="18" customHeight="1" outlineLevel="2">
      <c r="A322" s="17" t="s">
        <v>78</v>
      </c>
      <c r="B322" s="275">
        <v>0.47149459999999999</v>
      </c>
      <c r="C322" s="275">
        <v>10.557186300000001</v>
      </c>
      <c r="D322" s="275">
        <v>0</v>
      </c>
      <c r="E322" s="208">
        <v>11.028680900000001</v>
      </c>
      <c r="F322" s="177">
        <v>11.028680900000001</v>
      </c>
      <c r="G322" s="46"/>
      <c r="H322" s="182">
        <f>E322/'[12]Адміністрування НПФ'!E314-1</f>
        <v>-1.6169683408848723E-3</v>
      </c>
      <c r="I322" s="182">
        <f>F322/'[12]Адміністрування НПФ'!F314-1</f>
        <v>-1.6169683408848723E-3</v>
      </c>
    </row>
    <row r="323" spans="1:15" s="1" customFormat="1" ht="30" customHeight="1" outlineLevel="2">
      <c r="A323" s="17" t="s">
        <v>15</v>
      </c>
      <c r="B323" s="275">
        <v>1219.4029734300009</v>
      </c>
      <c r="C323" s="275">
        <v>214.10162162999998</v>
      </c>
      <c r="D323" s="275">
        <v>88.769812279999996</v>
      </c>
      <c r="E323" s="208">
        <v>1522.2744073400008</v>
      </c>
      <c r="F323" s="177">
        <v>2653.4284073400008</v>
      </c>
      <c r="G323" s="46"/>
      <c r="H323" s="182">
        <f>E323/'[12]Адміністрування НПФ'!E315-1</f>
        <v>5.4002181895698387E-2</v>
      </c>
      <c r="I323" s="182">
        <f>F323/'[12]Адміністрування НПФ'!F315-1</f>
        <v>4.7877165832893809E-2</v>
      </c>
    </row>
    <row r="324" spans="1:15" s="1" customFormat="1" ht="18" customHeight="1" outlineLevel="2" thickBot="1">
      <c r="A324" s="18" t="s">
        <v>5</v>
      </c>
      <c r="B324" s="41">
        <f>SUM(B320:B323)</f>
        <v>1420.900477030001</v>
      </c>
      <c r="C324" s="41">
        <f>SUM(C320:C323)</f>
        <v>265.91372543</v>
      </c>
      <c r="D324" s="41">
        <f>SUM(D320:D323)</f>
        <v>104.13943456</v>
      </c>
      <c r="E324" s="28">
        <f t="shared" ref="E324" si="17">SUM(B324:D324)</f>
        <v>1790.953637020001</v>
      </c>
      <c r="F324" s="29">
        <f>SUM(F320:F323)</f>
        <v>2929.1206370200007</v>
      </c>
      <c r="G324" s="47"/>
      <c r="H324" s="182">
        <f>E324/'[12]Адміністрування НПФ'!E316-1</f>
        <v>6.3154737184136778E-2</v>
      </c>
      <c r="I324" s="182">
        <f>F324/'[12]Адміністрування НПФ'!F316-1</f>
        <v>5.3842811226396226E-2</v>
      </c>
    </row>
    <row r="325" spans="1:15" s="1" customFormat="1" ht="18" customHeight="1" outlineLevel="3">
      <c r="A325" s="3" t="s">
        <v>21</v>
      </c>
      <c r="B325" s="7">
        <f>B324/B326</f>
        <v>0.57768002482254466</v>
      </c>
      <c r="C325" s="7">
        <f>C324/C326</f>
        <v>0.62420780019058397</v>
      </c>
      <c r="D325" s="7">
        <f>D324/D326</f>
        <v>0.58218164630775504</v>
      </c>
      <c r="E325" s="7">
        <f>E324/E326</f>
        <v>0.58441059997310607</v>
      </c>
      <c r="F325" s="54">
        <f>F324/F326</f>
        <v>0.55061279123404316</v>
      </c>
      <c r="H325" s="183">
        <f>E325/'[12]Адміністрування НПФ'!E317-1</f>
        <v>8.9334393958497849E-3</v>
      </c>
      <c r="I325" s="183">
        <f>F325/'[12]Адміністрування НПФ'!F317-1</f>
        <v>4.4156157002259722E-3</v>
      </c>
    </row>
    <row r="326" spans="1:15" s="1" customFormat="1" ht="18" customHeight="1" outlineLevel="2" thickBot="1">
      <c r="A326" s="37" t="s">
        <v>18</v>
      </c>
      <c r="B326" s="39">
        <f>SUM(B316:B323)</f>
        <v>2459.6669712900011</v>
      </c>
      <c r="C326" s="39">
        <f>SUM(C316:C323)</f>
        <v>426.00192651999998</v>
      </c>
      <c r="D326" s="39">
        <f>SUM(D316:D323)</f>
        <v>178.8779073</v>
      </c>
      <c r="E326" s="39">
        <f>SUM(B326:D326)</f>
        <v>3064.5468051100011</v>
      </c>
      <c r="F326" s="15">
        <f>SUM(F316:F323)</f>
        <v>5319.7468051100004</v>
      </c>
      <c r="G326" s="158"/>
      <c r="H326" s="182">
        <f>E326/'[12]Адміністрування НПФ'!E318-1</f>
        <v>5.374120399929927E-2</v>
      </c>
      <c r="I326" s="182">
        <f>F326/'[12]Адміністрування НПФ'!F318-1</f>
        <v>4.9209903503652841E-2</v>
      </c>
    </row>
    <row r="327" spans="1:15" s="51" customFormat="1" ht="18" customHeight="1" outlineLevel="2">
      <c r="A327" s="366" t="s">
        <v>71</v>
      </c>
      <c r="B327" s="366"/>
      <c r="C327" s="366"/>
      <c r="D327" s="366"/>
      <c r="E327" s="366"/>
      <c r="F327" s="366"/>
      <c r="G327" s="1"/>
      <c r="H327" s="48"/>
      <c r="I327" s="48"/>
      <c r="J327" s="48"/>
      <c r="K327" s="48"/>
      <c r="L327" s="50"/>
      <c r="M327" s="50"/>
      <c r="N327" s="50"/>
      <c r="O327" s="50"/>
    </row>
    <row r="328" spans="1:15" s="1" customFormat="1" ht="12.6" customHeight="1" outlineLevel="2"/>
    <row r="329" spans="1:15" s="1" customFormat="1" ht="12.6" customHeight="1" outlineLevel="2"/>
    <row r="330" spans="1:15" s="1" customFormat="1" ht="12.6" customHeight="1" outlineLevel="2"/>
    <row r="331" spans="1:15" s="1" customFormat="1" ht="12.6" customHeight="1" outlineLevel="2"/>
    <row r="332" spans="1:15" s="1" customFormat="1" ht="12.6" customHeight="1" outlineLevel="2"/>
    <row r="333" spans="1:15" s="1" customFormat="1" ht="12.6" customHeight="1" outlineLevel="2"/>
    <row r="334" spans="1:15" s="1" customFormat="1" ht="12.6" customHeight="1" outlineLevel="2"/>
    <row r="335" spans="1:15" s="1" customFormat="1" ht="12.6" customHeight="1" outlineLevel="2"/>
    <row r="336" spans="1:15" s="1" customFormat="1" ht="12.6" customHeight="1" outlineLevel="2"/>
    <row r="337" s="1" customFormat="1" ht="12.6" customHeight="1" outlineLevel="2"/>
    <row r="338" s="1" customFormat="1" ht="12.6" customHeight="1" outlineLevel="2"/>
    <row r="339" s="1" customFormat="1" ht="12.6" customHeight="1" outlineLevel="2"/>
    <row r="340" s="1" customFormat="1" ht="12.6" customHeight="1" outlineLevel="2"/>
    <row r="341" s="1" customFormat="1" ht="12.6" customHeight="1" outlineLevel="2"/>
    <row r="342" s="1" customFormat="1" ht="12.6" customHeight="1" outlineLevel="2"/>
    <row r="343" s="1" customFormat="1" ht="12.6" customHeight="1" outlineLevel="2"/>
    <row r="344" s="1" customFormat="1" ht="12.6" customHeight="1" outlineLevel="2"/>
    <row r="345" s="1" customFormat="1" ht="12.6" customHeight="1" outlineLevel="2"/>
    <row r="346" s="1" customFormat="1" ht="12.6" customHeight="1" outlineLevel="2"/>
    <row r="347" s="1" customFormat="1" ht="12.6" customHeight="1" outlineLevel="2"/>
    <row r="348" s="1" customFormat="1" ht="12.6" customHeight="1" outlineLevel="2"/>
    <row r="349" s="1" customFormat="1" ht="12.6" customHeight="1" outlineLevel="2"/>
    <row r="350" s="1" customFormat="1" ht="12.6" customHeight="1" outlineLevel="2"/>
    <row r="351" s="1" customFormat="1" ht="12.6" customHeight="1" outlineLevel="2"/>
    <row r="352" s="1" customFormat="1" ht="12.6" customHeight="1" outlineLevel="2"/>
    <row r="353" spans="5:5" s="1" customFormat="1" ht="12.6" customHeight="1" outlineLevel="2"/>
    <row r="354" spans="5:5" s="1" customFormat="1" ht="12.6" customHeight="1" outlineLevel="2"/>
    <row r="355" spans="5:5" s="1" customFormat="1" ht="12.6" customHeight="1" outlineLevel="2"/>
    <row r="356" spans="5:5" s="1" customFormat="1" ht="12.6" customHeight="1" outlineLevel="2"/>
    <row r="357" spans="5:5" s="1" customFormat="1" outlineLevel="2">
      <c r="E357" s="2"/>
    </row>
    <row r="358" spans="5:5" s="1" customFormat="1" outlineLevel="2"/>
    <row r="359" spans="5:5" s="1" customFormat="1" outlineLevel="2"/>
    <row r="360" spans="5:5" s="1" customFormat="1" outlineLevel="2"/>
    <row r="361" spans="5:5" s="1" customFormat="1" outlineLevel="2"/>
    <row r="362" spans="5:5" s="1" customFormat="1" outlineLevel="2"/>
    <row r="363" spans="5:5" s="1" customFormat="1" outlineLevel="2"/>
    <row r="364" spans="5:5" s="1" customFormat="1" outlineLevel="2"/>
    <row r="365" spans="5:5" s="1" customFormat="1" outlineLevel="2"/>
    <row r="366" spans="5:5" s="1" customFormat="1" outlineLevel="2"/>
    <row r="367" spans="5:5" s="1" customFormat="1" outlineLevel="2"/>
    <row r="368" spans="5:5" s="1" customFormat="1" outlineLevel="2"/>
    <row r="369" s="1" customFormat="1" outlineLevel="2"/>
    <row r="370" s="1" customFormat="1" outlineLevel="2"/>
    <row r="371" s="1" customFormat="1" outlineLevel="2"/>
    <row r="372" s="1" customFormat="1" outlineLevel="2"/>
    <row r="373" s="1" customFormat="1" outlineLevel="2"/>
    <row r="374" s="1" customFormat="1" outlineLevel="2"/>
    <row r="375" s="1" customFormat="1" outlineLevel="2"/>
    <row r="376" s="1" customFormat="1" outlineLevel="2"/>
    <row r="377" s="1" customFormat="1" outlineLevel="2"/>
    <row r="378" outlineLevel="1"/>
  </sheetData>
  <mergeCells count="69">
    <mergeCell ref="A314:XFD314"/>
    <mergeCell ref="A243:F243"/>
    <mergeCell ref="A279:XFD279"/>
    <mergeCell ref="A286:G286"/>
    <mergeCell ref="B204:D204"/>
    <mergeCell ref="E204:G204"/>
    <mergeCell ref="B205:D205"/>
    <mergeCell ref="E205:G205"/>
    <mergeCell ref="A327:F327"/>
    <mergeCell ref="A245:H245"/>
    <mergeCell ref="A220:XFD220"/>
    <mergeCell ref="A222:F222"/>
    <mergeCell ref="H222:O222"/>
    <mergeCell ref="A228:XFD228"/>
    <mergeCell ref="A236:F236"/>
    <mergeCell ref="A242:XFD242"/>
    <mergeCell ref="A244:XFD244"/>
    <mergeCell ref="H315:I315"/>
    <mergeCell ref="A278:XFD278"/>
    <mergeCell ref="A313:XFD313"/>
    <mergeCell ref="A218:G218"/>
    <mergeCell ref="B216:D216"/>
    <mergeCell ref="E216:G216"/>
    <mergeCell ref="E208:G208"/>
    <mergeCell ref="B211:D211"/>
    <mergeCell ref="E211:G211"/>
    <mergeCell ref="E215:G215"/>
    <mergeCell ref="B215:D215"/>
    <mergeCell ref="B207:D207"/>
    <mergeCell ref="E207:G207"/>
    <mergeCell ref="B208:D208"/>
    <mergeCell ref="B206:D206"/>
    <mergeCell ref="E206:G206"/>
    <mergeCell ref="A1:XFD1"/>
    <mergeCell ref="A2:XFD2"/>
    <mergeCell ref="A3:XFD3"/>
    <mergeCell ref="A40:XFD40"/>
    <mergeCell ref="A72:XFD72"/>
    <mergeCell ref="A19:L19"/>
    <mergeCell ref="A70:E70"/>
    <mergeCell ref="A71:XFD71"/>
    <mergeCell ref="A39:XFD39"/>
    <mergeCell ref="A196:E196"/>
    <mergeCell ref="E203:G203"/>
    <mergeCell ref="A102:D102"/>
    <mergeCell ref="A120:L120"/>
    <mergeCell ref="A175:E175"/>
    <mergeCell ref="A104:XFD104"/>
    <mergeCell ref="A154:E154"/>
    <mergeCell ref="A159:XFD159"/>
    <mergeCell ref="A103:XFD103"/>
    <mergeCell ref="A202:XFD202"/>
    <mergeCell ref="B203:D203"/>
    <mergeCell ref="A229:F229"/>
    <mergeCell ref="A235:XFD235"/>
    <mergeCell ref="B209:D209"/>
    <mergeCell ref="E209:G209"/>
    <mergeCell ref="B210:D210"/>
    <mergeCell ref="E210:G210"/>
    <mergeCell ref="B212:D212"/>
    <mergeCell ref="E212:G212"/>
    <mergeCell ref="B213:D213"/>
    <mergeCell ref="E213:G213"/>
    <mergeCell ref="B214:D214"/>
    <mergeCell ref="E214:G214"/>
    <mergeCell ref="A221:XFD221"/>
    <mergeCell ref="A219:XFD219"/>
    <mergeCell ref="B217:D217"/>
    <mergeCell ref="E217:G217"/>
  </mergeCells>
  <conditionalFormatting sqref="A3 D4:L4 C73:D73">
    <cfRule type="cellIs" dxfId="16" priority="26" stopIfTrue="1" operator="lessThan">
      <formula>0</formula>
    </cfRule>
  </conditionalFormatting>
  <conditionalFormatting sqref="A40">
    <cfRule type="cellIs" dxfId="15" priority="25" stopIfTrue="1" operator="lessThan">
      <formula>0</formula>
    </cfRule>
  </conditionalFormatting>
  <conditionalFormatting sqref="C41:E41">
    <cfRule type="cellIs" dxfId="14" priority="24" stopIfTrue="1" operator="lessThan">
      <formula>0</formula>
    </cfRule>
  </conditionalFormatting>
  <conditionalFormatting sqref="C4">
    <cfRule type="cellIs" dxfId="13" priority="23" stopIfTrue="1" operator="lessThan">
      <formula>0</formula>
    </cfRule>
  </conditionalFormatting>
  <conditionalFormatting sqref="A72">
    <cfRule type="cellIs" dxfId="12" priority="22" stopIfTrue="1" operator="lessThan">
      <formula>0</formula>
    </cfRule>
  </conditionalFormatting>
  <conditionalFormatting sqref="C160:E160">
    <cfRule type="cellIs" dxfId="11" priority="20" stopIfTrue="1" operator="lessThan">
      <formula>0</formula>
    </cfRule>
  </conditionalFormatting>
  <conditionalFormatting sqref="A104">
    <cfRule type="cellIs" dxfId="10" priority="21" stopIfTrue="1" operator="lessThan">
      <formula>0</formula>
    </cfRule>
  </conditionalFormatting>
  <conditionalFormatting sqref="A159">
    <cfRule type="cellIs" dxfId="9" priority="19" stopIfTrue="1" operator="lessThan">
      <formula>0</formula>
    </cfRule>
  </conditionalFormatting>
  <conditionalFormatting sqref="A202">
    <cfRule type="cellIs" dxfId="8" priority="18" stopIfTrue="1" operator="lessThan">
      <formula>0</formula>
    </cfRule>
  </conditionalFormatting>
  <conditionalFormatting sqref="D105:L105">
    <cfRule type="cellIs" dxfId="7" priority="17" stopIfTrue="1" operator="lessThan">
      <formula>0</formula>
    </cfRule>
  </conditionalFormatting>
  <conditionalFormatting sqref="C105">
    <cfRule type="cellIs" dxfId="6" priority="16" stopIfTrue="1" operator="lessThan">
      <formula>0</formula>
    </cfRule>
  </conditionalFormatting>
  <conditionalFormatting sqref="C140">
    <cfRule type="cellIs" dxfId="5" priority="14" stopIfTrue="1" operator="lessThan">
      <formula>0</formula>
    </cfRule>
  </conditionalFormatting>
  <conditionalFormatting sqref="D140">
    <cfRule type="cellIs" dxfId="4" priority="13" stopIfTrue="1" operator="lessThan">
      <formula>0</formula>
    </cfRule>
  </conditionalFormatting>
  <conditionalFormatting sqref="E140">
    <cfRule type="cellIs" dxfId="3" priority="12" stopIfTrue="1" operator="lessThan">
      <formula>0</formula>
    </cfRule>
  </conditionalFormatting>
  <conditionalFormatting sqref="C182:E182">
    <cfRule type="cellIs" dxfId="2" priority="3" stopIfTrue="1" operator="lessThan">
      <formula>0</formula>
    </cfRule>
  </conditionalFormatting>
  <conditionalFormatting sqref="H224:O227">
    <cfRule type="cellIs" dxfId="1" priority="2" operator="lessThan">
      <formula>0</formula>
    </cfRule>
  </conditionalFormatting>
  <conditionalFormatting sqref="H316:I326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НПФ в управлінні</vt:lpstr>
      <vt:lpstr>Адміністрування НПФ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Anastasiia Gavrliuk</cp:lastModifiedBy>
  <dcterms:created xsi:type="dcterms:W3CDTF">1996-10-08T23:32:33Z</dcterms:created>
  <dcterms:modified xsi:type="dcterms:W3CDTF">2024-09-25T19:01:53Z</dcterms:modified>
</cp:coreProperties>
</file>