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1 2021\! final\"/>
    </mc:Choice>
  </mc:AlternateContent>
  <bookViews>
    <workbookView xWindow="4470" yWindow="0" windowWidth="21855" windowHeight="9105" tabRatio="917"/>
  </bookViews>
  <sheets>
    <sheet name="Індекси світу та України" sheetId="30" r:id="rId1"/>
    <sheet name="Біржовий ФР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E9" i="36" l="1"/>
  <c r="E22" i="54" l="1"/>
  <c r="D7" i="54" l="1"/>
  <c r="F4" i="36" l="1"/>
  <c r="G22" i="54" l="1"/>
  <c r="G8" i="54"/>
  <c r="D9" i="36" l="1"/>
  <c r="H17" i="55" l="1"/>
  <c r="H16" i="55"/>
  <c r="H15" i="55"/>
  <c r="H14" i="55"/>
  <c r="H13" i="55"/>
  <c r="H12" i="55"/>
  <c r="H11" i="55"/>
  <c r="C9" i="36" l="1"/>
  <c r="B27" i="36"/>
  <c r="B9" i="36"/>
  <c r="H10" i="55"/>
  <c r="H9" i="55"/>
  <c r="H8" i="55"/>
  <c r="H7" i="55"/>
  <c r="H6" i="55"/>
  <c r="H5" i="55"/>
  <c r="H4" i="55"/>
  <c r="H3" i="55"/>
  <c r="B28" i="36" l="1"/>
  <c r="F17" i="36" l="1"/>
  <c r="D27" i="54" l="1"/>
  <c r="E17" i="36" l="1"/>
  <c r="F16" i="36"/>
  <c r="E16" i="36"/>
  <c r="F15" i="36"/>
  <c r="E15" i="36"/>
  <c r="F8" i="36"/>
  <c r="E8" i="36"/>
  <c r="F7" i="36"/>
  <c r="E7" i="36"/>
  <c r="F6" i="36"/>
  <c r="E6" i="36"/>
  <c r="F5" i="36"/>
  <c r="E5" i="36"/>
  <c r="E4" i="36"/>
  <c r="D29" i="54" l="1"/>
  <c r="G28" i="54"/>
  <c r="E28" i="54"/>
  <c r="D15" i="54"/>
  <c r="D17" i="54"/>
  <c r="G30" i="54"/>
  <c r="E30" i="54"/>
  <c r="G26" i="54"/>
  <c r="E26" i="54"/>
  <c r="G24" i="54"/>
  <c r="E24" i="54"/>
  <c r="G20" i="54"/>
  <c r="E20" i="54"/>
  <c r="G14" i="54"/>
  <c r="E14" i="54"/>
  <c r="D25" i="54"/>
  <c r="D21" i="54"/>
  <c r="D13" i="54"/>
  <c r="D5" i="54"/>
  <c r="G21" i="54" l="1"/>
  <c r="G29" i="54"/>
  <c r="G25" i="54"/>
  <c r="E29" i="54"/>
  <c r="E25" i="54"/>
  <c r="E21" i="54"/>
  <c r="G15" i="54"/>
  <c r="E15" i="54"/>
  <c r="G19" i="54"/>
  <c r="E19" i="54"/>
  <c r="E8" i="54"/>
  <c r="G10" i="54"/>
  <c r="E10" i="54"/>
  <c r="G13" i="54"/>
  <c r="E13" i="54"/>
  <c r="G12" i="54"/>
  <c r="E12" i="54"/>
  <c r="G6" i="54"/>
  <c r="E6" i="54"/>
  <c r="G5" i="54"/>
  <c r="E5" i="54"/>
  <c r="G4" i="54"/>
  <c r="E4" i="54"/>
  <c r="G3" i="54"/>
  <c r="E3" i="54"/>
  <c r="F13" i="30" l="1"/>
  <c r="E13" i="30"/>
  <c r="D31" i="54" l="1"/>
  <c r="D23" i="54"/>
  <c r="E23" i="54" s="1"/>
  <c r="D9" i="54"/>
  <c r="D11" i="54"/>
  <c r="F11" i="30"/>
  <c r="E11" i="30"/>
  <c r="F16" i="30"/>
  <c r="E16" i="30"/>
  <c r="F10" i="30"/>
  <c r="E10" i="30"/>
  <c r="F3" i="30"/>
  <c r="E3" i="30"/>
  <c r="F4" i="30"/>
  <c r="E4" i="30"/>
  <c r="F8" i="30"/>
  <c r="E8" i="30"/>
  <c r="F15" i="30"/>
  <c r="E15" i="30"/>
  <c r="F14" i="30"/>
  <c r="E14" i="30"/>
  <c r="F20" i="30"/>
  <c r="E20" i="30"/>
  <c r="F18" i="30"/>
  <c r="E18" i="30"/>
  <c r="F12" i="30"/>
  <c r="E12" i="30"/>
  <c r="F19" i="30"/>
  <c r="E19" i="30"/>
  <c r="F5" i="30"/>
  <c r="E5" i="30"/>
  <c r="F6" i="30"/>
  <c r="E6" i="30"/>
  <c r="F9" i="30"/>
  <c r="E9" i="30"/>
  <c r="F7" i="30"/>
  <c r="E7" i="30"/>
  <c r="F17" i="30"/>
  <c r="E17" i="30"/>
  <c r="G23" i="54" l="1"/>
  <c r="G7" i="54"/>
  <c r="G9" i="54"/>
  <c r="F9" i="36"/>
  <c r="D18" i="54"/>
  <c r="G31" i="54"/>
  <c r="E31" i="54"/>
  <c r="G27" i="54"/>
  <c r="E27" i="54"/>
  <c r="D32" i="54"/>
  <c r="E7" i="54"/>
  <c r="G11" i="54"/>
  <c r="E11" i="54"/>
  <c r="E9" i="54"/>
  <c r="E18" i="54" l="1"/>
  <c r="G18" i="54"/>
  <c r="E32" i="54"/>
  <c r="G32" i="54"/>
</calcChain>
</file>

<file path=xl/sharedStrings.xml><?xml version="1.0" encoding="utf-8"?>
<sst xmlns="http://schemas.openxmlformats.org/spreadsheetml/2006/main" count="185" uniqueCount="116">
  <si>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</si>
  <si>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</si>
  <si>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</si>
  <si>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</si>
  <si>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</si>
  <si>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</si>
  <si>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</si>
  <si>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</si>
  <si>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</si>
  <si>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</si>
  <si>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</si>
  <si>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</si>
  <si>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</si>
  <si>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</si>
  <si>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</si>
  <si>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</si>
  <si>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</si>
  <si>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</si>
  <si>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</si>
  <si>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</si>
  <si>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</si>
  <si>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</si>
  <si>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</si>
  <si>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</si>
  <si>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облігацій підприємств</t>
  </si>
  <si>
    <t>Показник / Дата</t>
  </si>
  <si>
    <t>Кількість цінних паперів (ЦП) у списках фондових бірж, у т. ч.:</t>
  </si>
  <si>
    <t>http://www.bloomberg.com/markets/stocks/world-indexes</t>
  </si>
  <si>
    <t>Показники біржового фондового ринку України</t>
  </si>
  <si>
    <t>акцій*</t>
  </si>
  <si>
    <t>частка (разом)</t>
  </si>
  <si>
    <t>акціями</t>
  </si>
  <si>
    <t>облігаціями підприємств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</si>
  <si>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</si>
  <si>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</si>
  <si>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</si>
  <si>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</si>
  <si>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</si>
  <si>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</si>
  <si>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</si>
  <si>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</si>
  <si>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</si>
  <si>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</si>
  <si>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</si>
  <si>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</si>
  <si>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</si>
  <si>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</si>
  <si>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</si>
  <si>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</si>
  <si>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</si>
  <si>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</si>
  <si>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</si>
  <si>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</si>
  <si>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</si>
  <si>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</si>
  <si>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</si>
  <si>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</si>
  <si>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</si>
  <si>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 За даними бірж та агентства Bloomberg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</si>
  <si>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</si>
  <si>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</si>
  <si>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</si>
  <si>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</si>
  <si>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</si>
  <si>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</si>
  <si>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</si>
  <si>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</si>
  <si>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</si>
  <si>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Рік</t>
  </si>
  <si>
    <t>31.03.2020 (1 кв. 2020)</t>
  </si>
  <si>
    <t>Зміна за 1 кв. 2020</t>
  </si>
  <si>
    <t>Зміна за рік у 1 кв. 2020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</si>
  <si>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</si>
  <si>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</si>
  <si>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</si>
  <si>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</si>
  <si>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31.03.2010</t>
  </si>
  <si>
    <t>31.03.2011</t>
  </si>
  <si>
    <t>31.03.2012</t>
  </si>
  <si>
    <t>31.03.2013</t>
  </si>
  <si>
    <t>31.03.2014</t>
  </si>
  <si>
    <t>31.03.2015</t>
  </si>
  <si>
    <t>31.03.2016</t>
  </si>
  <si>
    <t>31.03.2017</t>
  </si>
  <si>
    <t>31.03.2018</t>
  </si>
  <si>
    <t>31.03.2019</t>
  </si>
  <si>
    <t>31.03.2020</t>
  </si>
  <si>
    <t>Зміна за рік</t>
  </si>
  <si>
    <t>х</t>
  </si>
  <si>
    <t>1 квартал '20</t>
  </si>
  <si>
    <t>Рік у попередньому кварталі</t>
  </si>
  <si>
    <t>31.12.2020 (4 кв. 2020)</t>
  </si>
  <si>
    <t>31.03.2021 (1 кв. 2021)</t>
  </si>
  <si>
    <t xml:space="preserve">** З урахуванням депозитарних розписок MHP S.A. </t>
  </si>
  <si>
    <t>* Загалом у списках ФБ України станом на 31.03.2021 року, включаючи «лістинг», перебувало 203 випуски державних облігацій, 14 - муніципальних облігацій, 85 – облігацій підприємств, 116 випусків акцій, 14 – акцій КІФ, 30 – інвестиційних сертифікатів і 33 -  деривативів.</t>
  </si>
  <si>
    <t>1-й квартал 2021 року</t>
  </si>
  <si>
    <t>30.06.2020</t>
  </si>
  <si>
    <t>30.09.2020</t>
  </si>
  <si>
    <t>31.12.2020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</si>
  <si>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</si>
  <si>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</si>
  <si>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</si>
  <si>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Зміна за 1-й квартал 2021 року</t>
  </si>
  <si>
    <t>1 квартал '21</t>
  </si>
  <si>
    <t>2 квартал '20</t>
  </si>
  <si>
    <t>3 квартал '20</t>
  </si>
  <si>
    <t>4 квартал '20</t>
  </si>
  <si>
    <t>Чистий притік/відтік за відповідний квартал, млн грн</t>
  </si>
  <si>
    <t>Зміна за 4 кв. 2020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</si>
  <si>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дату).** Скориговано значення для відкритих фондів.</t>
  </si>
  <si>
    <t>31.12.2020**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</si>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</sst>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0" fillId="0" borderId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2" fillId="0" borderId="0">
      <alignment vertical="top"/>
    </xf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5" fillId="35" borderId="63" applyNumberFormat="0" applyAlignment="0" applyProtection="0"/>
    <xf numFmtId="0" fontId="55" fillId="35" borderId="63" applyNumberFormat="0" applyAlignment="0" applyProtection="0"/>
    <xf numFmtId="0" fontId="56" fillId="36" borderId="64" applyNumberFormat="0" applyAlignment="0" applyProtection="0"/>
    <xf numFmtId="0" fontId="56" fillId="36" borderId="64" applyNumberFormat="0" applyAlignment="0" applyProtection="0"/>
    <xf numFmtId="0" fontId="57" fillId="36" borderId="63" applyNumberFormat="0" applyAlignment="0" applyProtection="0"/>
    <xf numFmtId="0" fontId="57" fillId="36" borderId="63" applyNumberFormat="0" applyAlignment="0" applyProtection="0"/>
    <xf numFmtId="0" fontId="58" fillId="0" borderId="60" applyNumberFormat="0" applyFill="0" applyAlignment="0" applyProtection="0"/>
    <xf numFmtId="0" fontId="58" fillId="0" borderId="60" applyNumberFormat="0" applyFill="0" applyAlignment="0" applyProtection="0"/>
    <xf numFmtId="0" fontId="59" fillId="0" borderId="61" applyNumberFormat="0" applyFill="0" applyAlignment="0" applyProtection="0"/>
    <xf numFmtId="0" fontId="59" fillId="0" borderId="61" applyNumberFormat="0" applyFill="0" applyAlignment="0" applyProtection="0"/>
    <xf numFmtId="0" fontId="60" fillId="0" borderId="62" applyNumberFormat="0" applyFill="0" applyAlignment="0" applyProtection="0"/>
    <xf numFmtId="0" fontId="60" fillId="0" borderId="6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8" applyNumberFormat="0" applyFill="0" applyAlignment="0" applyProtection="0"/>
    <xf numFmtId="0" fontId="61" fillId="0" borderId="68" applyNumberFormat="0" applyFill="0" applyAlignment="0" applyProtection="0"/>
    <xf numFmtId="0" fontId="62" fillId="37" borderId="66" applyNumberFormat="0" applyAlignment="0" applyProtection="0"/>
    <xf numFmtId="0" fontId="62" fillId="37" borderId="66" applyNumberFormat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51" fillId="0" borderId="0"/>
    <xf numFmtId="0" fontId="51" fillId="0" borderId="0"/>
    <xf numFmtId="0" fontId="64" fillId="33" borderId="0" applyNumberFormat="0" applyBorder="0" applyAlignment="0" applyProtection="0"/>
    <xf numFmtId="0" fontId="64" fillId="33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3" fillId="38" borderId="67" applyNumberFormat="0" applyFont="0" applyAlignment="0" applyProtection="0"/>
    <xf numFmtId="0" fontId="53" fillId="38" borderId="67" applyNumberFormat="0" applyFont="0" applyAlignment="0" applyProtection="0"/>
    <xf numFmtId="0" fontId="66" fillId="0" borderId="65" applyNumberFormat="0" applyFill="0" applyAlignment="0" applyProtection="0"/>
    <xf numFmtId="0" fontId="66" fillId="0" borderId="65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8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217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167" fontId="6" fillId="0" borderId="0" xfId="57" applyNumberFormat="1" applyBorder="1"/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14" xfId="57" applyFont="1" applyFill="1" applyBorder="1" applyAlignment="1">
      <alignment vertical="center"/>
    </xf>
    <xf numFmtId="49" fontId="7" fillId="29" borderId="32" xfId="76" applyNumberFormat="1" applyFont="1" applyFill="1" applyBorder="1" applyAlignment="1">
      <alignment horizontal="center" vertical="center" wrapText="1"/>
    </xf>
    <xf numFmtId="0" fontId="16" fillId="31" borderId="33" xfId="58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7" fillId="0" borderId="48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165" fontId="15" fillId="3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165" fontId="15" fillId="0" borderId="49" xfId="76" applyNumberFormat="1" applyFont="1" applyFill="1" applyBorder="1" applyAlignment="1">
      <alignment horizontal="right"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0" borderId="46" xfId="76" applyNumberFormat="1" applyFont="1" applyFill="1" applyBorder="1" applyAlignment="1">
      <alignment vertical="center"/>
    </xf>
    <xf numFmtId="165" fontId="17" fillId="0" borderId="46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50" xfId="61" applyFont="1" applyFill="1" applyBorder="1" applyAlignment="1">
      <alignment horizontal="center" vertical="center" wrapText="1"/>
    </xf>
    <xf numFmtId="1" fontId="6" fillId="0" borderId="51" xfId="61" applyNumberFormat="1" applyFont="1" applyFill="1" applyBorder="1" applyAlignment="1">
      <alignment horizontal="center" vertical="center" wrapText="1"/>
    </xf>
    <xf numFmtId="0" fontId="14" fillId="0" borderId="50" xfId="61" applyFont="1" applyFill="1" applyBorder="1" applyAlignment="1">
      <alignment horizontal="center" vertical="center" wrapText="1"/>
    </xf>
    <xf numFmtId="0" fontId="15" fillId="0" borderId="50" xfId="61" applyFont="1" applyFill="1" applyBorder="1" applyAlignment="1">
      <alignment horizontal="center" vertical="center" wrapText="1"/>
    </xf>
    <xf numFmtId="1" fontId="14" fillId="0" borderId="51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7" fillId="0" borderId="59" xfId="80" applyFont="1" applyBorder="1" applyAlignment="1">
      <alignment horizontal="right" vertical="center" indent="1"/>
    </xf>
    <xf numFmtId="0" fontId="49" fillId="0" borderId="0" xfId="57" applyFont="1" applyBorder="1"/>
    <xf numFmtId="0" fontId="14" fillId="0" borderId="14" xfId="57" applyFont="1" applyFill="1" applyBorder="1" applyAlignment="1">
      <alignment vertical="center"/>
    </xf>
    <xf numFmtId="0" fontId="6" fillId="0" borderId="0" xfId="60"/>
    <xf numFmtId="4" fontId="6" fillId="0" borderId="12" xfId="57" applyNumberFormat="1" applyFont="1" applyFill="1" applyBorder="1" applyAlignment="1">
      <alignment horizontal="right" vertical="center" wrapText="1"/>
    </xf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5" fontId="15" fillId="0" borderId="41" xfId="76" applyNumberFormat="1" applyFont="1" applyFill="1" applyBorder="1" applyAlignment="1">
      <alignment horizontal="right" vertical="center"/>
    </xf>
    <xf numFmtId="165" fontId="15" fillId="30" borderId="41" xfId="76" applyNumberFormat="1" applyFont="1" applyFill="1" applyBorder="1" applyAlignment="1">
      <alignment horizontal="right" vertical="center"/>
    </xf>
    <xf numFmtId="167" fontId="6" fillId="29" borderId="37" xfId="76" applyNumberFormat="1" applyFont="1" applyFill="1" applyBorder="1" applyAlignment="1">
      <alignment vertical="center"/>
    </xf>
    <xf numFmtId="167" fontId="6" fillId="0" borderId="37" xfId="76" applyNumberFormat="1" applyFont="1" applyFill="1" applyBorder="1" applyAlignment="1">
      <alignment vertical="center"/>
    </xf>
    <xf numFmtId="0" fontId="6" fillId="30" borderId="49" xfId="76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49" fontId="16" fillId="0" borderId="52" xfId="59" applyNumberFormat="1" applyFont="1" applyBorder="1" applyAlignment="1">
      <alignment horizontal="center" vertical="center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7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7" fontId="7" fillId="30" borderId="40" xfId="76" applyNumberFormat="1" applyFont="1" applyFill="1" applyBorder="1" applyAlignment="1">
      <alignment vertical="center"/>
    </xf>
    <xf numFmtId="167" fontId="7" fillId="30" borderId="37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7" xfId="76" applyNumberFormat="1" applyFont="1" applyFill="1" applyBorder="1" applyAlignment="1">
      <alignment vertical="center"/>
    </xf>
    <xf numFmtId="167" fontId="7" fillId="30" borderId="46" xfId="76" applyNumberFormat="1" applyFont="1" applyFill="1" applyBorder="1" applyAlignment="1">
      <alignment vertical="center"/>
    </xf>
    <xf numFmtId="165" fontId="17" fillId="0" borderId="34" xfId="236" applyNumberFormat="1" applyFont="1" applyFill="1" applyBorder="1" applyAlignment="1">
      <alignment vertical="center"/>
    </xf>
    <xf numFmtId="0" fontId="4" fillId="0" borderId="57" xfId="80" applyFont="1" applyFill="1" applyBorder="1" applyAlignment="1">
      <alignment horizontal="right" vertical="center" indent="1"/>
    </xf>
    <xf numFmtId="165" fontId="17" fillId="31" borderId="48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9" xfId="76" applyNumberFormat="1" applyFont="1" applyFill="1" applyBorder="1" applyAlignment="1">
      <alignment horizontal="right" vertical="center"/>
    </xf>
    <xf numFmtId="165" fontId="17" fillId="31" borderId="34" xfId="236" applyNumberFormat="1" applyFont="1" applyFill="1" applyBorder="1" applyAlignment="1">
      <alignment vertical="center"/>
    </xf>
    <xf numFmtId="165" fontId="17" fillId="31" borderId="46" xfId="76" applyNumberFormat="1" applyFont="1" applyFill="1" applyBorder="1" applyAlignment="1">
      <alignment vertical="center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0" fillId="0" borderId="0" xfId="57" applyFont="1" applyAlignment="1">
      <alignment vertical="center" wrapText="1"/>
    </xf>
    <xf numFmtId="167" fontId="70" fillId="0" borderId="0" xfId="57" applyNumberFormat="1" applyFont="1" applyAlignment="1">
      <alignment horizontal="center" vertical="center"/>
    </xf>
    <xf numFmtId="4" fontId="14" fillId="0" borderId="12" xfId="57" applyNumberFormat="1" applyFont="1" applyFill="1" applyBorder="1" applyAlignment="1">
      <alignment horizontal="right" vertical="center" wrapText="1"/>
    </xf>
    <xf numFmtId="0" fontId="4" fillId="0" borderId="50" xfId="61" applyFont="1" applyFill="1" applyBorder="1" applyAlignment="1">
      <alignment horizontal="center" vertical="center" wrapText="1"/>
    </xf>
    <xf numFmtId="167" fontId="6" fillId="0" borderId="13" xfId="57" applyNumberFormat="1" applyFont="1" applyFill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2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16" fillId="63" borderId="33" xfId="58" applyFont="1" applyFill="1" applyBorder="1" applyAlignment="1">
      <alignment horizontal="center" vertical="center" wrapText="1"/>
    </xf>
    <xf numFmtId="165" fontId="17" fillId="63" borderId="34" xfId="76" applyNumberFormat="1" applyFont="1" applyFill="1" applyBorder="1" applyAlignment="1">
      <alignment vertical="center"/>
    </xf>
    <xf numFmtId="165" fontId="17" fillId="63" borderId="48" xfId="76" applyNumberFormat="1" applyFont="1" applyFill="1" applyBorder="1" applyAlignment="1">
      <alignment vertical="center"/>
    </xf>
    <xf numFmtId="165" fontId="17" fillId="63" borderId="28" xfId="76" applyNumberFormat="1" applyFont="1" applyFill="1" applyBorder="1" applyAlignment="1">
      <alignment vertical="center"/>
    </xf>
    <xf numFmtId="165" fontId="15" fillId="63" borderId="28" xfId="76" applyNumberFormat="1" applyFont="1" applyFill="1" applyBorder="1" applyAlignment="1">
      <alignment vertical="center"/>
    </xf>
    <xf numFmtId="165" fontId="15" fillId="63" borderId="49" xfId="76" applyNumberFormat="1" applyFont="1" applyFill="1" applyBorder="1" applyAlignment="1">
      <alignment horizontal="right" vertical="center"/>
    </xf>
    <xf numFmtId="165" fontId="15" fillId="63" borderId="28" xfId="76" applyNumberFormat="1" applyFont="1" applyFill="1" applyBorder="1" applyAlignment="1">
      <alignment horizontal="right" vertical="center"/>
    </xf>
    <xf numFmtId="165" fontId="17" fillId="63" borderId="34" xfId="78" applyNumberFormat="1" applyFont="1" applyFill="1" applyBorder="1" applyAlignment="1">
      <alignment vertical="center"/>
    </xf>
    <xf numFmtId="165" fontId="15" fillId="63" borderId="28" xfId="78" applyNumberFormat="1" applyFont="1" applyFill="1" applyBorder="1" applyAlignment="1">
      <alignment horizontal="right" vertical="center"/>
    </xf>
    <xf numFmtId="165" fontId="15" fillId="63" borderId="46" xfId="76" applyNumberFormat="1" applyFont="1" applyFill="1" applyBorder="1" applyAlignment="1">
      <alignment vertical="center"/>
    </xf>
    <xf numFmtId="165" fontId="15" fillId="63" borderId="41" xfId="76" applyNumberFormat="1" applyFont="1" applyFill="1" applyBorder="1" applyAlignment="1">
      <alignment horizontal="right" vertical="center"/>
    </xf>
    <xf numFmtId="165" fontId="6" fillId="0" borderId="0" xfId="57" applyNumberFormat="1" applyFill="1" applyAlignment="1">
      <alignment horizontal="left"/>
    </xf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</cellXfs>
  <cellStyles count="237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1-й квартал 2021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України'!$H$3:$H$20</c:f>
              <c:strCache>
                <c:ptCount val="18"/>
                <c:pt idx="0">
                  <c:v>BIST 100 National Index (Туреччина)</c:v>
                </c:pt>
                <c:pt idx="1">
                  <c:v>WSE WIG 20 (Польща)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FTSE 100 (Великобританія)</c:v>
                </c:pt>
                <c:pt idx="5">
                  <c:v>ПФТС (Україна)</c:v>
                </c:pt>
                <c:pt idx="6">
                  <c:v>S&amp;P BSE SENSEX Index (Індія)</c:v>
                </c:pt>
                <c:pt idx="7">
                  <c:v>HANG SENG (Гонконг)</c:v>
                </c:pt>
                <c:pt idx="8">
                  <c:v>Cyprus SE General Index (Кіпр)</c:v>
                </c:pt>
                <c:pt idx="9">
                  <c:v>NIKKEI 225 (Японія)</c:v>
                </c:pt>
                <c:pt idx="10">
                  <c:v>S&amp;P 500 (США)</c:v>
                </c:pt>
                <c:pt idx="11">
                  <c:v>РТС (Росія)</c:v>
                </c:pt>
                <c:pt idx="12">
                  <c:v>ММВБ (Росія)</c:v>
                </c:pt>
                <c:pt idx="13">
                  <c:v>CAC 40 (Франція)</c:v>
                </c:pt>
                <c:pt idx="14">
                  <c:v>DJIA (США)</c:v>
                </c:pt>
                <c:pt idx="15">
                  <c:v>DAX (ФРН)</c:v>
                </c:pt>
                <c:pt idx="16">
                  <c:v>FTSE/JSE Africa All-Share Index (ПАР)</c:v>
                </c:pt>
                <c:pt idx="17">
                  <c:v>УБ (Україна)</c:v>
                </c:pt>
              </c:strCache>
            </c:strRef>
          </c:cat>
          <c:val>
            <c:numRef>
              <c:f>'Індекси світу та України'!$I$3:$I$20</c:f>
              <c:numCache>
                <c:formatCode>0.0%</c:formatCode>
                <c:ptCount val="18"/>
                <c:pt idx="0">
                  <c:v>-5.9584704475272199E-2</c:v>
                </c:pt>
                <c:pt idx="1">
                  <c:v>-2.275224548634569E-2</c:v>
                </c:pt>
                <c:pt idx="2">
                  <c:v>-2.0026357534877359E-2</c:v>
                </c:pt>
                <c:pt idx="3">
                  <c:v>8.0422908521138314E-3</c:v>
                </c:pt>
                <c:pt idx="4">
                  <c:v>2.407174083486141E-2</c:v>
                </c:pt>
                <c:pt idx="5">
                  <c:v>3.4741488865495107E-2</c:v>
                </c:pt>
                <c:pt idx="6">
                  <c:v>4.0818519246131002E-2</c:v>
                </c:pt>
                <c:pt idx="7">
                  <c:v>4.5354367370965099E-2</c:v>
                </c:pt>
                <c:pt idx="8">
                  <c:v>5.5623578800069851E-2</c:v>
                </c:pt>
                <c:pt idx="9">
                  <c:v>6.3533712260199549E-2</c:v>
                </c:pt>
                <c:pt idx="10">
                  <c:v>6.453574988478139E-2</c:v>
                </c:pt>
                <c:pt idx="11">
                  <c:v>6.4614475372262836E-2</c:v>
                </c:pt>
                <c:pt idx="12">
                  <c:v>7.6831396586217071E-2</c:v>
                </c:pt>
                <c:pt idx="13">
                  <c:v>8.3548088102139317E-2</c:v>
                </c:pt>
                <c:pt idx="14">
                  <c:v>8.4578336549427258E-2</c:v>
                </c:pt>
                <c:pt idx="15">
                  <c:v>9.3999612210415195E-2</c:v>
                </c:pt>
                <c:pt idx="16">
                  <c:v>0.11487164317959309</c:v>
                </c:pt>
                <c:pt idx="17">
                  <c:v>0.15923763821208592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'Індекси світу та України'!$H$3:$H$20</c:f>
              <c:strCache>
                <c:ptCount val="18"/>
                <c:pt idx="0">
                  <c:v>BIST 100 National Index (Туреччина)</c:v>
                </c:pt>
                <c:pt idx="1">
                  <c:v>WSE WIG 20 (Польща)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FTSE 100 (Великобританія)</c:v>
                </c:pt>
                <c:pt idx="5">
                  <c:v>ПФТС (Україна)</c:v>
                </c:pt>
                <c:pt idx="6">
                  <c:v>S&amp;P BSE SENSEX Index (Індія)</c:v>
                </c:pt>
                <c:pt idx="7">
                  <c:v>HANG SENG (Гонконг)</c:v>
                </c:pt>
                <c:pt idx="8">
                  <c:v>Cyprus SE General Index (Кіпр)</c:v>
                </c:pt>
                <c:pt idx="9">
                  <c:v>NIKKEI 225 (Японія)</c:v>
                </c:pt>
                <c:pt idx="10">
                  <c:v>S&amp;P 500 (США)</c:v>
                </c:pt>
                <c:pt idx="11">
                  <c:v>РТС (Росія)</c:v>
                </c:pt>
                <c:pt idx="12">
                  <c:v>ММВБ (Росія)</c:v>
                </c:pt>
                <c:pt idx="13">
                  <c:v>CAC 40 (Франція)</c:v>
                </c:pt>
                <c:pt idx="14">
                  <c:v>DJIA (США)</c:v>
                </c:pt>
                <c:pt idx="15">
                  <c:v>DAX (ФРН)</c:v>
                </c:pt>
                <c:pt idx="16">
                  <c:v>FTSE/JSE Africa All-Share Index (ПАР)</c:v>
                </c:pt>
                <c:pt idx="17">
                  <c:v>УБ (Україна)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0.55251271952042158</c:v>
                </c:pt>
                <c:pt idx="1">
                  <c:v>0.28158959308320775</c:v>
                </c:pt>
                <c:pt idx="2">
                  <c:v>0.59728894080783568</c:v>
                </c:pt>
                <c:pt idx="3">
                  <c:v>0.25146711267861677</c:v>
                </c:pt>
                <c:pt idx="4">
                  <c:v>0.18365256454558909</c:v>
                </c:pt>
                <c:pt idx="5">
                  <c:v>1.1561619718309935E-2</c:v>
                </c:pt>
                <c:pt idx="6">
                  <c:v>0.68638264125511683</c:v>
                </c:pt>
                <c:pt idx="7">
                  <c:v>0.20229517003424924</c:v>
                </c:pt>
                <c:pt idx="8">
                  <c:v>0.24125874125874125</c:v>
                </c:pt>
                <c:pt idx="9">
                  <c:v>0.54293939687085868</c:v>
                </c:pt>
                <c:pt idx="10">
                  <c:v>0.5371451564851677</c:v>
                </c:pt>
                <c:pt idx="11">
                  <c:v>0.4560841449469657</c:v>
                </c:pt>
                <c:pt idx="12">
                  <c:v>0.41171312295470752</c:v>
                </c:pt>
                <c:pt idx="13">
                  <c:v>0.3801329354066767</c:v>
                </c:pt>
                <c:pt idx="14">
                  <c:v>0.50482772402993836</c:v>
                </c:pt>
                <c:pt idx="15">
                  <c:v>0.51052553181210647</c:v>
                </c:pt>
                <c:pt idx="16">
                  <c:v>0.49437691937862449</c:v>
                </c:pt>
                <c:pt idx="17">
                  <c:v>0.3350473246779142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78106016"/>
        <c:axId val="173853968"/>
      </c:barChart>
      <c:catAx>
        <c:axId val="17810601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385396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73853968"/>
        <c:scaling>
          <c:orientation val="minMax"/>
          <c:max val="0.75000000000000011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8106016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упр-ні'!$C$17:$D$17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567028378164914E-2"/>
          <c:y val="1.7920436993764652E-2"/>
          <c:w val="0.92430557815785241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упр-ні'!$B$3:$B$17</c:f>
              <c:numCache>
                <c:formatCode>General</c:formatCode>
                <c:ptCount val="5"/>
                <c:pt idx="0">
                  <c:v>297</c:v>
                </c:pt>
                <c:pt idx="1">
                  <c:v>297</c:v>
                </c:pt>
                <c:pt idx="2">
                  <c:v>300</c:v>
                </c:pt>
                <c:pt idx="3">
                  <c:v>303</c:v>
                </c:pt>
                <c:pt idx="4">
                  <c:v>306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упр-ні'!$C$3:$C$17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упр-ні'!$G$3:$G$17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упр-ні'!$I$3:$I$17</c:f>
              <c:numCache>
                <c:formatCode>0</c:formatCode>
                <c:ptCount val="5"/>
                <c:pt idx="0">
                  <c:v>1357</c:v>
                </c:pt>
                <c:pt idx="1">
                  <c:v>1397</c:v>
                </c:pt>
                <c:pt idx="2">
                  <c:v>1443</c:v>
                </c:pt>
                <c:pt idx="3">
                  <c:v>1478</c:v>
                </c:pt>
                <c:pt idx="4">
                  <c:v>1523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262522592"/>
        <c:axId val="262523152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упр-ні'!$K$3:$K$17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упр-ні'!$F$3:$F$17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упр-ні'!$E$3:$E$17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17</c:v>
                </c:pt>
                <c:pt idx="3">
                  <c:v>19</c:v>
                </c:pt>
                <c:pt idx="4">
                  <c:v>19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упр-ні'!$J$3:$J$17</c:f>
              <c:numCache>
                <c:formatCode>General</c:formatCode>
                <c:ptCount val="5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59</c:v>
                </c:pt>
                <c:pt idx="4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524272"/>
        <c:axId val="262523712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упр-ні'!$A$3:$A$17</c:f>
              <c:strCache>
                <c:ptCount val="5"/>
                <c:pt idx="0">
                  <c:v>31.03.2020</c:v>
                </c:pt>
                <c:pt idx="1">
                  <c:v>30.06.2020</c:v>
                </c:pt>
                <c:pt idx="2">
                  <c:v>30.09.2020</c:v>
                </c:pt>
                <c:pt idx="3">
                  <c:v>31.12.2020</c:v>
                </c:pt>
                <c:pt idx="4">
                  <c:v>31.03.2020</c:v>
                </c:pt>
              </c:strCache>
            </c:strRef>
          </c:cat>
          <c:val>
            <c:numRef>
              <c:f>'КУА-АНПФ &amp; ІСІ-НПФ-СК в упр-ні'!$H$3:$H$17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524272"/>
        <c:axId val="262523712"/>
      </c:lineChart>
      <c:catAx>
        <c:axId val="26252259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252315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62523152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2522592"/>
        <c:crosses val="autoZero"/>
        <c:crossBetween val="between"/>
        <c:majorUnit val="250"/>
      </c:valAx>
      <c:valAx>
        <c:axId val="262523712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62524272"/>
        <c:crosses val="max"/>
        <c:crossBetween val="between"/>
      </c:valAx>
      <c:catAx>
        <c:axId val="26252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25237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2806630931469154"/>
          <c:w val="0.96831613820020357"/>
          <c:h val="0.371933690685308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31.03.2020</c:v>
                </c:pt>
                <c:pt idx="1">
                  <c:v>31.12.2020**</c:v>
                </c:pt>
                <c:pt idx="2">
                  <c:v>31.03.2021</c:v>
                </c:pt>
              </c:strCache>
            </c:str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356884.27</c:v>
                </c:pt>
                <c:pt idx="1">
                  <c:v>414192.85</c:v>
                </c:pt>
                <c:pt idx="2">
                  <c:v>441172.31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strRef>
              <c:f>'Активи-ВЧА-Чистий притік'!$B$3:$D$3</c:f>
              <c:strCache>
                <c:ptCount val="3"/>
                <c:pt idx="0">
                  <c:v>31.03.2020</c:v>
                </c:pt>
                <c:pt idx="1">
                  <c:v>31.12.2020**</c:v>
                </c:pt>
                <c:pt idx="2">
                  <c:v>31.03.2021</c:v>
                </c:pt>
              </c:strCache>
            </c:str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340549.47</c:v>
                </c:pt>
                <c:pt idx="1">
                  <c:v>399103.17</c:v>
                </c:pt>
                <c:pt idx="2">
                  <c:v>423794.79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381782288"/>
        <c:axId val="381782848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'Активи-ВЧА-Чистий притік'!$B$3:$D$3</c:f>
              <c:strCache>
                <c:ptCount val="3"/>
                <c:pt idx="0">
                  <c:v>31.03.2020</c:v>
                </c:pt>
                <c:pt idx="1">
                  <c:v>31.12.2020**</c:v>
                </c:pt>
                <c:pt idx="2">
                  <c:v>31.03.2021</c:v>
                </c:pt>
              </c:strCache>
            </c:str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86.89</c:v>
                </c:pt>
                <c:pt idx="1">
                  <c:v>111.66412536020003</c:v>
                </c:pt>
                <c:pt idx="2">
                  <c:v>176.24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1653.42</c:v>
                </c:pt>
                <c:pt idx="1">
                  <c:v>1924.17</c:v>
                </c:pt>
                <c:pt idx="2">
                  <c:v>1995.94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131.15</c:v>
                </c:pt>
                <c:pt idx="1">
                  <c:v>170.68</c:v>
                </c:pt>
                <c:pt idx="2">
                  <c:v>168.12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381783968"/>
        <c:axId val="381783408"/>
      </c:barChart>
      <c:catAx>
        <c:axId val="381782288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8178284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381782848"/>
        <c:scaling>
          <c:orientation val="minMax"/>
          <c:max val="4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81782288"/>
        <c:crosses val="autoZero"/>
        <c:crossBetween val="between"/>
        <c:majorUnit val="50000"/>
      </c:valAx>
      <c:valAx>
        <c:axId val="381783408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381783968"/>
        <c:crosses val="max"/>
        <c:crossBetween val="between"/>
        <c:majorUnit val="250"/>
      </c:valAx>
      <c:catAx>
        <c:axId val="381783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178340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притік'!$B$21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1 квартал '20</c:v>
                </c:pt>
                <c:pt idx="1">
                  <c:v>2 квартал '20</c:v>
                </c:pt>
                <c:pt idx="2">
                  <c:v>3 квартал '20</c:v>
                </c:pt>
                <c:pt idx="3">
                  <c:v>4 квартал '20</c:v>
                </c:pt>
                <c:pt idx="4">
                  <c:v>1 квартал '21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3.4</c:v>
                </c:pt>
                <c:pt idx="1">
                  <c:v>1.78</c:v>
                </c:pt>
                <c:pt idx="2">
                  <c:v>8.85</c:v>
                </c:pt>
                <c:pt idx="3">
                  <c:v>3.93</c:v>
                </c:pt>
                <c:pt idx="4">
                  <c:v>60.53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372991696"/>
        <c:axId val="372992256"/>
      </c:barChart>
      <c:catAx>
        <c:axId val="37299169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2992256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372992256"/>
        <c:scaling>
          <c:orientation val="minMax"/>
          <c:max val="70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72991696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124206</xdr:colOff>
      <xdr:row>0</xdr:row>
      <xdr:rowOff>315893</xdr:rowOff>
    </xdr:from>
    <xdr:to>
      <xdr:col>17</xdr:col>
      <xdr:colOff>22971</xdr:colOff>
      <xdr:row>21</xdr:row>
      <xdr:rowOff>65522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23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22</xdr:row>
      <xdr:rowOff>50346</xdr:rowOff>
    </xdr:from>
    <xdr:to>
      <xdr:col>3</xdr:col>
      <xdr:colOff>1743075</xdr:colOff>
      <xdr:row>39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22</xdr:col>
      <xdr:colOff>149597</xdr:colOff>
      <xdr:row>25</xdr:row>
      <xdr:rowOff>38099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</xdr:colOff>
      <xdr:row>1</xdr:row>
      <xdr:rowOff>21772</xdr:rowOff>
    </xdr:from>
    <xdr:to>
      <xdr:col>14</xdr:col>
      <xdr:colOff>805541</xdr:colOff>
      <xdr:row>10</xdr:row>
      <xdr:rowOff>555171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20</xdr:row>
      <xdr:rowOff>7620</xdr:rowOff>
    </xdr:from>
    <xdr:to>
      <xdr:col>10</xdr:col>
      <xdr:colOff>53788</xdr:colOff>
      <xdr:row>28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5877B0"/>
  </sheetPr>
  <dimension ref="A1:J23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.85546875" style="32" customWidth="1"/>
    <col min="2" max="3" width="13.5703125" style="32" hidden="1" customWidth="1" outlineLevel="1"/>
    <col min="4" max="4" width="13.5703125" style="6" hidden="1" customWidth="1" outlineLevel="1"/>
    <col min="5" max="5" width="13.28515625" style="15" customWidth="1" collapsed="1"/>
    <col min="6" max="6" width="13.28515625" style="32" customWidth="1"/>
    <col min="7" max="7" width="2.7109375" style="32" customWidth="1"/>
    <col min="8" max="8" width="31.85546875" style="32" customWidth="1"/>
    <col min="9" max="9" width="13.5703125" style="32" customWidth="1"/>
    <col min="10" max="16384" width="9.140625" style="32"/>
  </cols>
  <sheetData>
    <row r="1" spans="1:10" s="202" customFormat="1" ht="25.9" customHeight="1" thickBot="1">
      <c r="A1" s="201" t="s">
        <v>18</v>
      </c>
      <c r="B1" s="201"/>
      <c r="C1" s="201"/>
      <c r="D1" s="201"/>
      <c r="E1" s="201"/>
      <c r="F1" s="201"/>
    </row>
    <row r="2" spans="1:10" ht="36.6" customHeight="1" thickBot="1">
      <c r="A2" s="10" t="s">
        <v>44</v>
      </c>
      <c r="B2" s="11">
        <v>43921</v>
      </c>
      <c r="C2" s="11">
        <v>44195</v>
      </c>
      <c r="D2" s="11">
        <v>44286</v>
      </c>
      <c r="E2" s="11" t="s">
        <v>95</v>
      </c>
      <c r="F2" s="9" t="s">
        <v>68</v>
      </c>
      <c r="G2" s="9"/>
      <c r="H2" s="10" t="s">
        <v>44</v>
      </c>
      <c r="I2" s="11" t="s">
        <v>95</v>
      </c>
      <c r="J2" s="9" t="s">
        <v>68</v>
      </c>
    </row>
    <row r="3" spans="1:10" s="21" customFormat="1" ht="19.149999999999999" customHeight="1">
      <c r="A3" s="14" t="s">
        <v>6</v>
      </c>
      <c r="B3" s="38">
        <v>1404.13</v>
      </c>
      <c r="C3" s="35">
        <v>1617.08</v>
      </c>
      <c r="D3" s="35">
        <v>1874.58</v>
      </c>
      <c r="E3" s="36">
        <f t="shared" ref="E3:E20" si="0">D3/C3-1</f>
        <v>0.15923763821208592</v>
      </c>
      <c r="F3" s="36">
        <f t="shared" ref="F3:F20" si="1">D3/B3-1</f>
        <v>0.3350473246779142</v>
      </c>
      <c r="G3" s="37"/>
      <c r="H3" s="12" t="s">
        <v>16</v>
      </c>
      <c r="I3" s="36">
        <v>-5.9584704475272199E-2</v>
      </c>
      <c r="J3" s="36">
        <v>0.55251271952042158</v>
      </c>
    </row>
    <row r="4" spans="1:10" s="21" customFormat="1" ht="19.149999999999999" customHeight="1">
      <c r="A4" s="12" t="s">
        <v>14</v>
      </c>
      <c r="B4" s="35">
        <v>44490.31</v>
      </c>
      <c r="C4" s="35">
        <v>59634.93</v>
      </c>
      <c r="D4" s="35">
        <v>66485.292400000006</v>
      </c>
      <c r="E4" s="22">
        <f t="shared" si="0"/>
        <v>0.11487164317959309</v>
      </c>
      <c r="F4" s="22">
        <f t="shared" si="1"/>
        <v>0.49437691937862449</v>
      </c>
      <c r="G4" s="26"/>
      <c r="H4" s="12" t="s">
        <v>8</v>
      </c>
      <c r="I4" s="22">
        <v>-2.275224548634569E-2</v>
      </c>
      <c r="J4" s="22">
        <v>0.28158959308320775</v>
      </c>
    </row>
    <row r="5" spans="1:10" s="21" customFormat="1" ht="19.149999999999999" customHeight="1">
      <c r="A5" s="12" t="s">
        <v>9</v>
      </c>
      <c r="B5" s="35">
        <v>9935.84</v>
      </c>
      <c r="C5" s="35">
        <v>13718.78</v>
      </c>
      <c r="D5" s="35">
        <v>15008.34</v>
      </c>
      <c r="E5" s="22">
        <f t="shared" si="0"/>
        <v>9.3999612210415195E-2</v>
      </c>
      <c r="F5" s="22">
        <f t="shared" si="1"/>
        <v>0.51052553181210647</v>
      </c>
      <c r="G5" s="26"/>
      <c r="H5" s="12" t="s">
        <v>17</v>
      </c>
      <c r="I5" s="22">
        <v>-2.0026357534877359E-2</v>
      </c>
      <c r="J5" s="22">
        <v>0.59728894080783568</v>
      </c>
    </row>
    <row r="6" spans="1:10" s="21" customFormat="1" ht="19.149999999999999" customHeight="1">
      <c r="A6" s="12" t="s">
        <v>11</v>
      </c>
      <c r="B6" s="35">
        <v>21917.16</v>
      </c>
      <c r="C6" s="35">
        <v>30409.56</v>
      </c>
      <c r="D6" s="35">
        <v>32981.550000000003</v>
      </c>
      <c r="E6" s="22">
        <f t="shared" si="0"/>
        <v>8.4578336549427258E-2</v>
      </c>
      <c r="F6" s="22">
        <f t="shared" si="1"/>
        <v>0.50482772402993836</v>
      </c>
      <c r="G6" s="26"/>
      <c r="H6" s="12" t="s">
        <v>12</v>
      </c>
      <c r="I6" s="22">
        <v>8.0422908521138314E-3</v>
      </c>
      <c r="J6" s="22">
        <v>0.25146711267861677</v>
      </c>
    </row>
    <row r="7" spans="1:10" s="17" customFormat="1" ht="19.149999999999999" customHeight="1">
      <c r="A7" s="12" t="s">
        <v>10</v>
      </c>
      <c r="B7" s="35">
        <v>4396.12</v>
      </c>
      <c r="C7" s="38">
        <v>5599.41</v>
      </c>
      <c r="D7" s="38">
        <v>6067.23</v>
      </c>
      <c r="E7" s="22">
        <f t="shared" si="0"/>
        <v>8.3548088102139317E-2</v>
      </c>
      <c r="F7" s="22">
        <f t="shared" si="1"/>
        <v>0.3801329354066767</v>
      </c>
      <c r="G7" s="26"/>
      <c r="H7" s="12" t="s">
        <v>38</v>
      </c>
      <c r="I7" s="22">
        <v>2.407174083486141E-2</v>
      </c>
      <c r="J7" s="22">
        <v>0.18365256454558909</v>
      </c>
    </row>
    <row r="8" spans="1:10" s="21" customFormat="1" ht="19.149999999999999" customHeight="1">
      <c r="A8" s="12" t="s">
        <v>7</v>
      </c>
      <c r="B8" s="35">
        <v>2508.81</v>
      </c>
      <c r="C8" s="35">
        <v>3289.02</v>
      </c>
      <c r="D8" s="35">
        <v>3541.72</v>
      </c>
      <c r="E8" s="22">
        <f t="shared" si="0"/>
        <v>7.6831396586217071E-2</v>
      </c>
      <c r="F8" s="22">
        <f t="shared" si="1"/>
        <v>0.41171312295470752</v>
      </c>
      <c r="G8" s="26"/>
      <c r="H8" s="14" t="s">
        <v>2</v>
      </c>
      <c r="I8" s="16">
        <v>3.4741488865495107E-2</v>
      </c>
      <c r="J8" s="16">
        <v>1.1561619718309935E-2</v>
      </c>
    </row>
    <row r="9" spans="1:10" s="21" customFormat="1" ht="19.149999999999999" customHeight="1">
      <c r="A9" s="12" t="s">
        <v>1</v>
      </c>
      <c r="B9" s="35">
        <v>1014.44</v>
      </c>
      <c r="C9" s="35">
        <v>1387.46</v>
      </c>
      <c r="D9" s="35">
        <v>1477.11</v>
      </c>
      <c r="E9" s="22">
        <f t="shared" si="0"/>
        <v>6.4614475372262836E-2</v>
      </c>
      <c r="F9" s="22">
        <f t="shared" si="1"/>
        <v>0.4560841449469657</v>
      </c>
      <c r="G9" s="27"/>
      <c r="H9" s="12" t="s">
        <v>39</v>
      </c>
      <c r="I9" s="22">
        <v>4.0818519246131002E-2</v>
      </c>
      <c r="J9" s="22">
        <v>0.68638264125511683</v>
      </c>
    </row>
    <row r="10" spans="1:10" s="21" customFormat="1" ht="19.149999999999999" customHeight="1">
      <c r="A10" s="12" t="s">
        <v>3</v>
      </c>
      <c r="B10" s="35">
        <v>2584.59</v>
      </c>
      <c r="C10" s="35">
        <v>3732.04</v>
      </c>
      <c r="D10" s="35">
        <v>3972.89</v>
      </c>
      <c r="E10" s="22">
        <f t="shared" si="0"/>
        <v>6.453574988478139E-2</v>
      </c>
      <c r="F10" s="22">
        <f t="shared" si="1"/>
        <v>0.5371451564851677</v>
      </c>
      <c r="G10" s="26"/>
      <c r="H10" s="12" t="s">
        <v>67</v>
      </c>
      <c r="I10" s="22">
        <v>4.5354367370965099E-2</v>
      </c>
      <c r="J10" s="22">
        <v>0.20229517003424924</v>
      </c>
    </row>
    <row r="11" spans="1:10" s="21" customFormat="1" ht="19.149999999999999" customHeight="1">
      <c r="A11" s="12" t="s">
        <v>4</v>
      </c>
      <c r="B11" s="35">
        <v>18917.009999999998</v>
      </c>
      <c r="C11" s="35">
        <v>27444.17</v>
      </c>
      <c r="D11" s="35">
        <v>29187.8</v>
      </c>
      <c r="E11" s="16">
        <f t="shared" si="0"/>
        <v>6.3533712260199549E-2</v>
      </c>
      <c r="F11" s="16">
        <f t="shared" si="1"/>
        <v>0.54293939687085868</v>
      </c>
      <c r="G11" s="26"/>
      <c r="H11" s="12" t="s">
        <v>15</v>
      </c>
      <c r="I11" s="22">
        <v>5.5623578800069851E-2</v>
      </c>
      <c r="J11" s="22">
        <v>0.24125874125874125</v>
      </c>
    </row>
    <row r="12" spans="1:10" s="21" customFormat="1" ht="19.149999999999999" customHeight="1">
      <c r="A12" s="12" t="s">
        <v>15</v>
      </c>
      <c r="B12" s="35">
        <v>48.62</v>
      </c>
      <c r="C12" s="35">
        <v>57.17</v>
      </c>
      <c r="D12" s="35">
        <v>60.35</v>
      </c>
      <c r="E12" s="22">
        <f t="shared" si="0"/>
        <v>5.5623578800069851E-2</v>
      </c>
      <c r="F12" s="22">
        <f t="shared" si="1"/>
        <v>0.24125874125874125</v>
      </c>
      <c r="G12" s="26"/>
      <c r="H12" s="12" t="s">
        <v>4</v>
      </c>
      <c r="I12" s="16">
        <v>6.3533712260199549E-2</v>
      </c>
      <c r="J12" s="16">
        <v>0.54293939687085868</v>
      </c>
    </row>
    <row r="13" spans="1:10" s="21" customFormat="1" ht="19.149999999999999" customHeight="1">
      <c r="A13" s="12" t="s">
        <v>67</v>
      </c>
      <c r="B13" s="35">
        <v>23603.48</v>
      </c>
      <c r="C13" s="35">
        <v>27147.11</v>
      </c>
      <c r="D13" s="35">
        <v>28378.35</v>
      </c>
      <c r="E13" s="22">
        <f t="shared" si="0"/>
        <v>4.5354367370965099E-2</v>
      </c>
      <c r="F13" s="22">
        <f t="shared" si="1"/>
        <v>0.20229517003424924</v>
      </c>
      <c r="G13" s="26"/>
      <c r="H13" s="12" t="s">
        <v>3</v>
      </c>
      <c r="I13" s="22">
        <v>6.453574988478139E-2</v>
      </c>
      <c r="J13" s="22">
        <v>0.5371451564851677</v>
      </c>
    </row>
    <row r="14" spans="1:10" s="21" customFormat="1" ht="19.149999999999999" customHeight="1">
      <c r="A14" s="12" t="s">
        <v>39</v>
      </c>
      <c r="B14" s="35">
        <v>29468.49</v>
      </c>
      <c r="C14" s="35">
        <v>47746.22</v>
      </c>
      <c r="D14" s="35">
        <v>49695.15</v>
      </c>
      <c r="E14" s="22">
        <f t="shared" si="0"/>
        <v>4.0818519246131002E-2</v>
      </c>
      <c r="F14" s="22">
        <f t="shared" si="1"/>
        <v>0.68638264125511683</v>
      </c>
      <c r="G14" s="26"/>
      <c r="H14" s="12" t="s">
        <v>1</v>
      </c>
      <c r="I14" s="22">
        <v>6.4614475372262836E-2</v>
      </c>
      <c r="J14" s="22">
        <v>0.4560841449469657</v>
      </c>
    </row>
    <row r="15" spans="1:10" s="21" customFormat="1" ht="19.149999999999999" customHeight="1">
      <c r="A15" s="14" t="s">
        <v>2</v>
      </c>
      <c r="B15" s="35">
        <v>511.2</v>
      </c>
      <c r="C15" s="35">
        <v>499.74829999999997</v>
      </c>
      <c r="D15" s="35">
        <v>517.11030000000005</v>
      </c>
      <c r="E15" s="16">
        <f t="shared" si="0"/>
        <v>3.4741488865495107E-2</v>
      </c>
      <c r="F15" s="16">
        <f t="shared" si="1"/>
        <v>1.1561619718309935E-2</v>
      </c>
      <c r="G15" s="26"/>
      <c r="H15" s="12" t="s">
        <v>7</v>
      </c>
      <c r="I15" s="22">
        <v>7.6831396586217071E-2</v>
      </c>
      <c r="J15" s="22">
        <v>0.41171312295470752</v>
      </c>
    </row>
    <row r="16" spans="1:10" s="21" customFormat="1" ht="19.149999999999999" customHeight="1">
      <c r="A16" s="12" t="s">
        <v>38</v>
      </c>
      <c r="B16" s="35">
        <v>5671.96</v>
      </c>
      <c r="C16" s="35">
        <v>6555.82</v>
      </c>
      <c r="D16" s="35">
        <v>6713.63</v>
      </c>
      <c r="E16" s="22">
        <f t="shared" si="0"/>
        <v>2.407174083486141E-2</v>
      </c>
      <c r="F16" s="22">
        <f t="shared" si="1"/>
        <v>0.18365256454558909</v>
      </c>
      <c r="G16" s="26"/>
      <c r="H16" s="12" t="s">
        <v>10</v>
      </c>
      <c r="I16" s="22">
        <v>8.3548088102139317E-2</v>
      </c>
      <c r="J16" s="22">
        <v>0.3801329354066767</v>
      </c>
    </row>
    <row r="17" spans="1:10" s="17" customFormat="1" ht="19.149999999999999" customHeight="1">
      <c r="A17" s="12" t="s">
        <v>12</v>
      </c>
      <c r="B17" s="35">
        <v>2750.3</v>
      </c>
      <c r="C17" s="35">
        <v>3414.45</v>
      </c>
      <c r="D17" s="35">
        <v>3441.91</v>
      </c>
      <c r="E17" s="22">
        <f t="shared" si="0"/>
        <v>8.0422908521138314E-3</v>
      </c>
      <c r="F17" s="22">
        <f t="shared" si="1"/>
        <v>0.25146711267861677</v>
      </c>
      <c r="G17" s="26"/>
      <c r="H17" s="12" t="s">
        <v>11</v>
      </c>
      <c r="I17" s="22">
        <v>8.4578336549427258E-2</v>
      </c>
      <c r="J17" s="22">
        <v>0.50482772402993836</v>
      </c>
    </row>
    <row r="18" spans="1:10" s="21" customFormat="1" ht="19.149999999999999" customHeight="1">
      <c r="A18" s="12" t="s">
        <v>17</v>
      </c>
      <c r="B18" s="35">
        <v>73019.8</v>
      </c>
      <c r="C18" s="35">
        <v>119017.2</v>
      </c>
      <c r="D18" s="35">
        <v>116633.719</v>
      </c>
      <c r="E18" s="22">
        <f t="shared" si="0"/>
        <v>-2.0026357534877359E-2</v>
      </c>
      <c r="F18" s="22">
        <f t="shared" si="1"/>
        <v>0.59728894080783568</v>
      </c>
      <c r="G18" s="26"/>
      <c r="H18" s="12" t="s">
        <v>9</v>
      </c>
      <c r="I18" s="22">
        <v>9.3999612210415195E-2</v>
      </c>
      <c r="J18" s="22">
        <v>0.51052553181210647</v>
      </c>
    </row>
    <row r="19" spans="1:10" s="21" customFormat="1" ht="19.149999999999999" customHeight="1">
      <c r="A19" s="12" t="s">
        <v>8</v>
      </c>
      <c r="B19" s="35">
        <v>1512.84</v>
      </c>
      <c r="C19" s="35">
        <v>1983.98</v>
      </c>
      <c r="D19" s="35">
        <v>1938.84</v>
      </c>
      <c r="E19" s="22">
        <f t="shared" si="0"/>
        <v>-2.275224548634569E-2</v>
      </c>
      <c r="F19" s="22">
        <f t="shared" si="1"/>
        <v>0.28158959308320775</v>
      </c>
      <c r="G19" s="26"/>
      <c r="H19" s="12" t="s">
        <v>14</v>
      </c>
      <c r="I19" s="22">
        <v>0.11487164317959309</v>
      </c>
      <c r="J19" s="22">
        <v>0.49437691937862449</v>
      </c>
    </row>
    <row r="20" spans="1:10" s="15" customFormat="1" ht="19.149999999999999" customHeight="1" thickBot="1">
      <c r="A20" s="39" t="s">
        <v>16</v>
      </c>
      <c r="B20" s="112">
        <v>896.43709999999999</v>
      </c>
      <c r="C20" s="183">
        <v>1479.91</v>
      </c>
      <c r="D20" s="112">
        <v>1391.73</v>
      </c>
      <c r="E20" s="23">
        <f t="shared" si="0"/>
        <v>-5.9584704475272199E-2</v>
      </c>
      <c r="F20" s="23">
        <f t="shared" si="1"/>
        <v>0.55251271952042158</v>
      </c>
      <c r="G20" s="28"/>
      <c r="H20" s="110" t="s">
        <v>6</v>
      </c>
      <c r="I20" s="23">
        <v>0.15923763821208592</v>
      </c>
      <c r="J20" s="23">
        <v>0.3350473246779142</v>
      </c>
    </row>
    <row r="21" spans="1:10" s="19" customFormat="1" ht="13.15" customHeight="1">
      <c r="A21" s="13" t="s">
        <v>58</v>
      </c>
    </row>
    <row r="22" spans="1:10" s="19" customFormat="1">
      <c r="A22" s="20" t="s">
        <v>27</v>
      </c>
      <c r="E22" s="200"/>
      <c r="H22" s="13"/>
    </row>
    <row r="23" spans="1:10" s="19" customFormat="1">
      <c r="A23" s="13" t="s">
        <v>59</v>
      </c>
      <c r="E23" s="29"/>
    </row>
  </sheetData>
  <sortState ref="A3:F20">
    <sortCondition descending="1" ref="E3:E20"/>
    <sortCondition descending="1" ref="F3:F20"/>
  </sortState>
  <mergeCells count="1">
    <mergeCell ref="A1:XFD1"/>
  </mergeCells>
  <phoneticPr fontId="0" type="noConversion"/>
  <conditionalFormatting sqref="E3:F20">
    <cfRule type="cellIs" dxfId="7" priority="4" operator="lessThan">
      <formula>0</formula>
    </cfRule>
  </conditionalFormatting>
  <conditionalFormatting sqref="I3:J20">
    <cfRule type="cellIs" dxfId="6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877B0"/>
  </sheetPr>
  <dimension ref="A1:I11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 outlineLevelCol="1"/>
  <cols>
    <col min="1" max="1" width="66.5703125" style="42" customWidth="1"/>
    <col min="2" max="3" width="11.42578125" style="86" customWidth="1"/>
    <col min="4" max="5" width="11.42578125" style="42" customWidth="1"/>
    <col min="6" max="6" width="11.7109375" style="42" hidden="1" customWidth="1" outlineLevel="1" collapsed="1"/>
    <col min="7" max="7" width="11.28515625" style="42" customWidth="1" collapsed="1"/>
    <col min="8" max="241" width="8.85546875" style="42"/>
    <col min="242" max="242" width="62.140625" style="42" customWidth="1"/>
    <col min="243" max="245" width="11" style="42" customWidth="1"/>
    <col min="246" max="247" width="11.42578125" style="42" customWidth="1"/>
    <col min="248" max="248" width="11.28515625" style="42" customWidth="1"/>
    <col min="249" max="249" width="12" style="42" customWidth="1"/>
    <col min="250" max="251" width="10.28515625" style="42" customWidth="1"/>
    <col min="252" max="252" width="12.7109375" style="42" customWidth="1"/>
    <col min="253" max="497" width="8.85546875" style="42"/>
    <col min="498" max="498" width="62.140625" style="42" customWidth="1"/>
    <col min="499" max="501" width="11" style="42" customWidth="1"/>
    <col min="502" max="503" width="11.42578125" style="42" customWidth="1"/>
    <col min="504" max="504" width="11.28515625" style="42" customWidth="1"/>
    <col min="505" max="505" width="12" style="42" customWidth="1"/>
    <col min="506" max="507" width="10.28515625" style="42" customWidth="1"/>
    <col min="508" max="508" width="12.7109375" style="42" customWidth="1"/>
    <col min="509" max="753" width="8.85546875" style="42"/>
    <col min="754" max="754" width="62.140625" style="42" customWidth="1"/>
    <col min="755" max="757" width="11" style="42" customWidth="1"/>
    <col min="758" max="759" width="11.42578125" style="42" customWidth="1"/>
    <col min="760" max="760" width="11.28515625" style="42" customWidth="1"/>
    <col min="761" max="761" width="12" style="42" customWidth="1"/>
    <col min="762" max="763" width="10.28515625" style="42" customWidth="1"/>
    <col min="764" max="764" width="12.7109375" style="42" customWidth="1"/>
    <col min="765" max="1009" width="8.85546875" style="42"/>
    <col min="1010" max="1010" width="62.140625" style="42" customWidth="1"/>
    <col min="1011" max="1013" width="11" style="42" customWidth="1"/>
    <col min="1014" max="1015" width="11.42578125" style="42" customWidth="1"/>
    <col min="1016" max="1016" width="11.28515625" style="42" customWidth="1"/>
    <col min="1017" max="1017" width="12" style="42" customWidth="1"/>
    <col min="1018" max="1019" width="10.28515625" style="42" customWidth="1"/>
    <col min="1020" max="1020" width="12.7109375" style="42" customWidth="1"/>
    <col min="1021" max="1265" width="8.85546875" style="42"/>
    <col min="1266" max="1266" width="62.140625" style="42" customWidth="1"/>
    <col min="1267" max="1269" width="11" style="42" customWidth="1"/>
    <col min="1270" max="1271" width="11.42578125" style="42" customWidth="1"/>
    <col min="1272" max="1272" width="11.28515625" style="42" customWidth="1"/>
    <col min="1273" max="1273" width="12" style="42" customWidth="1"/>
    <col min="1274" max="1275" width="10.28515625" style="42" customWidth="1"/>
    <col min="1276" max="1276" width="12.7109375" style="42" customWidth="1"/>
    <col min="1277" max="1521" width="8.85546875" style="42"/>
    <col min="1522" max="1522" width="62.140625" style="42" customWidth="1"/>
    <col min="1523" max="1525" width="11" style="42" customWidth="1"/>
    <col min="1526" max="1527" width="11.42578125" style="42" customWidth="1"/>
    <col min="1528" max="1528" width="11.28515625" style="42" customWidth="1"/>
    <col min="1529" max="1529" width="12" style="42" customWidth="1"/>
    <col min="1530" max="1531" width="10.28515625" style="42" customWidth="1"/>
    <col min="1532" max="1532" width="12.7109375" style="42" customWidth="1"/>
    <col min="1533" max="1777" width="8.85546875" style="42"/>
    <col min="1778" max="1778" width="62.140625" style="42" customWidth="1"/>
    <col min="1779" max="1781" width="11" style="42" customWidth="1"/>
    <col min="1782" max="1783" width="11.42578125" style="42" customWidth="1"/>
    <col min="1784" max="1784" width="11.28515625" style="42" customWidth="1"/>
    <col min="1785" max="1785" width="12" style="42" customWidth="1"/>
    <col min="1786" max="1787" width="10.28515625" style="42" customWidth="1"/>
    <col min="1788" max="1788" width="12.7109375" style="42" customWidth="1"/>
    <col min="1789" max="2033" width="8.85546875" style="42"/>
    <col min="2034" max="2034" width="62.140625" style="42" customWidth="1"/>
    <col min="2035" max="2037" width="11" style="42" customWidth="1"/>
    <col min="2038" max="2039" width="11.42578125" style="42" customWidth="1"/>
    <col min="2040" max="2040" width="11.28515625" style="42" customWidth="1"/>
    <col min="2041" max="2041" width="12" style="42" customWidth="1"/>
    <col min="2042" max="2043" width="10.28515625" style="42" customWidth="1"/>
    <col min="2044" max="2044" width="12.7109375" style="42" customWidth="1"/>
    <col min="2045" max="2289" width="8.85546875" style="42"/>
    <col min="2290" max="2290" width="62.140625" style="42" customWidth="1"/>
    <col min="2291" max="2293" width="11" style="42" customWidth="1"/>
    <col min="2294" max="2295" width="11.42578125" style="42" customWidth="1"/>
    <col min="2296" max="2296" width="11.28515625" style="42" customWidth="1"/>
    <col min="2297" max="2297" width="12" style="42" customWidth="1"/>
    <col min="2298" max="2299" width="10.28515625" style="42" customWidth="1"/>
    <col min="2300" max="2300" width="12.7109375" style="42" customWidth="1"/>
    <col min="2301" max="2545" width="8.85546875" style="42"/>
    <col min="2546" max="2546" width="62.140625" style="42" customWidth="1"/>
    <col min="2547" max="2549" width="11" style="42" customWidth="1"/>
    <col min="2550" max="2551" width="11.42578125" style="42" customWidth="1"/>
    <col min="2552" max="2552" width="11.28515625" style="42" customWidth="1"/>
    <col min="2553" max="2553" width="12" style="42" customWidth="1"/>
    <col min="2554" max="2555" width="10.28515625" style="42" customWidth="1"/>
    <col min="2556" max="2556" width="12.7109375" style="42" customWidth="1"/>
    <col min="2557" max="2801" width="8.85546875" style="42"/>
    <col min="2802" max="2802" width="62.140625" style="42" customWidth="1"/>
    <col min="2803" max="2805" width="11" style="42" customWidth="1"/>
    <col min="2806" max="2807" width="11.42578125" style="42" customWidth="1"/>
    <col min="2808" max="2808" width="11.28515625" style="42" customWidth="1"/>
    <col min="2809" max="2809" width="12" style="42" customWidth="1"/>
    <col min="2810" max="2811" width="10.28515625" style="42" customWidth="1"/>
    <col min="2812" max="2812" width="12.7109375" style="42" customWidth="1"/>
    <col min="2813" max="3057" width="8.85546875" style="42"/>
    <col min="3058" max="3058" width="62.140625" style="42" customWidth="1"/>
    <col min="3059" max="3061" width="11" style="42" customWidth="1"/>
    <col min="3062" max="3063" width="11.42578125" style="42" customWidth="1"/>
    <col min="3064" max="3064" width="11.28515625" style="42" customWidth="1"/>
    <col min="3065" max="3065" width="12" style="42" customWidth="1"/>
    <col min="3066" max="3067" width="10.28515625" style="42" customWidth="1"/>
    <col min="3068" max="3068" width="12.7109375" style="42" customWidth="1"/>
    <col min="3069" max="3313" width="8.85546875" style="42"/>
    <col min="3314" max="3314" width="62.140625" style="42" customWidth="1"/>
    <col min="3315" max="3317" width="11" style="42" customWidth="1"/>
    <col min="3318" max="3319" width="11.42578125" style="42" customWidth="1"/>
    <col min="3320" max="3320" width="11.28515625" style="42" customWidth="1"/>
    <col min="3321" max="3321" width="12" style="42" customWidth="1"/>
    <col min="3322" max="3323" width="10.28515625" style="42" customWidth="1"/>
    <col min="3324" max="3324" width="12.7109375" style="42" customWidth="1"/>
    <col min="3325" max="3569" width="8.85546875" style="42"/>
    <col min="3570" max="3570" width="62.140625" style="42" customWidth="1"/>
    <col min="3571" max="3573" width="11" style="42" customWidth="1"/>
    <col min="3574" max="3575" width="11.42578125" style="42" customWidth="1"/>
    <col min="3576" max="3576" width="11.28515625" style="42" customWidth="1"/>
    <col min="3577" max="3577" width="12" style="42" customWidth="1"/>
    <col min="3578" max="3579" width="10.28515625" style="42" customWidth="1"/>
    <col min="3580" max="3580" width="12.7109375" style="42" customWidth="1"/>
    <col min="3581" max="3825" width="8.85546875" style="42"/>
    <col min="3826" max="3826" width="62.140625" style="42" customWidth="1"/>
    <col min="3827" max="3829" width="11" style="42" customWidth="1"/>
    <col min="3830" max="3831" width="11.42578125" style="42" customWidth="1"/>
    <col min="3832" max="3832" width="11.28515625" style="42" customWidth="1"/>
    <col min="3833" max="3833" width="12" style="42" customWidth="1"/>
    <col min="3834" max="3835" width="10.28515625" style="42" customWidth="1"/>
    <col min="3836" max="3836" width="12.7109375" style="42" customWidth="1"/>
    <col min="3837" max="4081" width="8.85546875" style="42"/>
    <col min="4082" max="4082" width="62.140625" style="42" customWidth="1"/>
    <col min="4083" max="4085" width="11" style="42" customWidth="1"/>
    <col min="4086" max="4087" width="11.42578125" style="42" customWidth="1"/>
    <col min="4088" max="4088" width="11.28515625" style="42" customWidth="1"/>
    <col min="4089" max="4089" width="12" style="42" customWidth="1"/>
    <col min="4090" max="4091" width="10.28515625" style="42" customWidth="1"/>
    <col min="4092" max="4092" width="12.7109375" style="42" customWidth="1"/>
    <col min="4093" max="4337" width="8.85546875" style="42"/>
    <col min="4338" max="4338" width="62.140625" style="42" customWidth="1"/>
    <col min="4339" max="4341" width="11" style="42" customWidth="1"/>
    <col min="4342" max="4343" width="11.42578125" style="42" customWidth="1"/>
    <col min="4344" max="4344" width="11.28515625" style="42" customWidth="1"/>
    <col min="4345" max="4345" width="12" style="42" customWidth="1"/>
    <col min="4346" max="4347" width="10.28515625" style="42" customWidth="1"/>
    <col min="4348" max="4348" width="12.7109375" style="42" customWidth="1"/>
    <col min="4349" max="4593" width="8.85546875" style="42"/>
    <col min="4594" max="4594" width="62.140625" style="42" customWidth="1"/>
    <col min="4595" max="4597" width="11" style="42" customWidth="1"/>
    <col min="4598" max="4599" width="11.42578125" style="42" customWidth="1"/>
    <col min="4600" max="4600" width="11.28515625" style="42" customWidth="1"/>
    <col min="4601" max="4601" width="12" style="42" customWidth="1"/>
    <col min="4602" max="4603" width="10.28515625" style="42" customWidth="1"/>
    <col min="4604" max="4604" width="12.7109375" style="42" customWidth="1"/>
    <col min="4605" max="4849" width="8.85546875" style="42"/>
    <col min="4850" max="4850" width="62.140625" style="42" customWidth="1"/>
    <col min="4851" max="4853" width="11" style="42" customWidth="1"/>
    <col min="4854" max="4855" width="11.42578125" style="42" customWidth="1"/>
    <col min="4856" max="4856" width="11.28515625" style="42" customWidth="1"/>
    <col min="4857" max="4857" width="12" style="42" customWidth="1"/>
    <col min="4858" max="4859" width="10.28515625" style="42" customWidth="1"/>
    <col min="4860" max="4860" width="12.7109375" style="42" customWidth="1"/>
    <col min="4861" max="5105" width="8.85546875" style="42"/>
    <col min="5106" max="5106" width="62.140625" style="42" customWidth="1"/>
    <col min="5107" max="5109" width="11" style="42" customWidth="1"/>
    <col min="5110" max="5111" width="11.42578125" style="42" customWidth="1"/>
    <col min="5112" max="5112" width="11.28515625" style="42" customWidth="1"/>
    <col min="5113" max="5113" width="12" style="42" customWidth="1"/>
    <col min="5114" max="5115" width="10.28515625" style="42" customWidth="1"/>
    <col min="5116" max="5116" width="12.7109375" style="42" customWidth="1"/>
    <col min="5117" max="5361" width="8.85546875" style="42"/>
    <col min="5362" max="5362" width="62.140625" style="42" customWidth="1"/>
    <col min="5363" max="5365" width="11" style="42" customWidth="1"/>
    <col min="5366" max="5367" width="11.42578125" style="42" customWidth="1"/>
    <col min="5368" max="5368" width="11.28515625" style="42" customWidth="1"/>
    <col min="5369" max="5369" width="12" style="42" customWidth="1"/>
    <col min="5370" max="5371" width="10.28515625" style="42" customWidth="1"/>
    <col min="5372" max="5372" width="12.7109375" style="42" customWidth="1"/>
    <col min="5373" max="5617" width="8.85546875" style="42"/>
    <col min="5618" max="5618" width="62.140625" style="42" customWidth="1"/>
    <col min="5619" max="5621" width="11" style="42" customWidth="1"/>
    <col min="5622" max="5623" width="11.42578125" style="42" customWidth="1"/>
    <col min="5624" max="5624" width="11.28515625" style="42" customWidth="1"/>
    <col min="5625" max="5625" width="12" style="42" customWidth="1"/>
    <col min="5626" max="5627" width="10.28515625" style="42" customWidth="1"/>
    <col min="5628" max="5628" width="12.7109375" style="42" customWidth="1"/>
    <col min="5629" max="5873" width="8.85546875" style="42"/>
    <col min="5874" max="5874" width="62.140625" style="42" customWidth="1"/>
    <col min="5875" max="5877" width="11" style="42" customWidth="1"/>
    <col min="5878" max="5879" width="11.42578125" style="42" customWidth="1"/>
    <col min="5880" max="5880" width="11.28515625" style="42" customWidth="1"/>
    <col min="5881" max="5881" width="12" style="42" customWidth="1"/>
    <col min="5882" max="5883" width="10.28515625" style="42" customWidth="1"/>
    <col min="5884" max="5884" width="12.7109375" style="42" customWidth="1"/>
    <col min="5885" max="6129" width="8.85546875" style="42"/>
    <col min="6130" max="6130" width="62.140625" style="42" customWidth="1"/>
    <col min="6131" max="6133" width="11" style="42" customWidth="1"/>
    <col min="6134" max="6135" width="11.42578125" style="42" customWidth="1"/>
    <col min="6136" max="6136" width="11.28515625" style="42" customWidth="1"/>
    <col min="6137" max="6137" width="12" style="42" customWidth="1"/>
    <col min="6138" max="6139" width="10.28515625" style="42" customWidth="1"/>
    <col min="6140" max="6140" width="12.7109375" style="42" customWidth="1"/>
    <col min="6141" max="6385" width="8.85546875" style="42"/>
    <col min="6386" max="6386" width="62.140625" style="42" customWidth="1"/>
    <col min="6387" max="6389" width="11" style="42" customWidth="1"/>
    <col min="6390" max="6391" width="11.42578125" style="42" customWidth="1"/>
    <col min="6392" max="6392" width="11.28515625" style="42" customWidth="1"/>
    <col min="6393" max="6393" width="12" style="42" customWidth="1"/>
    <col min="6394" max="6395" width="10.28515625" style="42" customWidth="1"/>
    <col min="6396" max="6396" width="12.7109375" style="42" customWidth="1"/>
    <col min="6397" max="6641" width="8.85546875" style="42"/>
    <col min="6642" max="6642" width="62.140625" style="42" customWidth="1"/>
    <col min="6643" max="6645" width="11" style="42" customWidth="1"/>
    <col min="6646" max="6647" width="11.42578125" style="42" customWidth="1"/>
    <col min="6648" max="6648" width="11.28515625" style="42" customWidth="1"/>
    <col min="6649" max="6649" width="12" style="42" customWidth="1"/>
    <col min="6650" max="6651" width="10.28515625" style="42" customWidth="1"/>
    <col min="6652" max="6652" width="12.7109375" style="42" customWidth="1"/>
    <col min="6653" max="6897" width="8.85546875" style="42"/>
    <col min="6898" max="6898" width="62.140625" style="42" customWidth="1"/>
    <col min="6899" max="6901" width="11" style="42" customWidth="1"/>
    <col min="6902" max="6903" width="11.42578125" style="42" customWidth="1"/>
    <col min="6904" max="6904" width="11.28515625" style="42" customWidth="1"/>
    <col min="6905" max="6905" width="12" style="42" customWidth="1"/>
    <col min="6906" max="6907" width="10.28515625" style="42" customWidth="1"/>
    <col min="6908" max="6908" width="12.7109375" style="42" customWidth="1"/>
    <col min="6909" max="7153" width="8.85546875" style="42"/>
    <col min="7154" max="7154" width="62.140625" style="42" customWidth="1"/>
    <col min="7155" max="7157" width="11" style="42" customWidth="1"/>
    <col min="7158" max="7159" width="11.42578125" style="42" customWidth="1"/>
    <col min="7160" max="7160" width="11.28515625" style="42" customWidth="1"/>
    <col min="7161" max="7161" width="12" style="42" customWidth="1"/>
    <col min="7162" max="7163" width="10.28515625" style="42" customWidth="1"/>
    <col min="7164" max="7164" width="12.7109375" style="42" customWidth="1"/>
    <col min="7165" max="7409" width="8.85546875" style="42"/>
    <col min="7410" max="7410" width="62.140625" style="42" customWidth="1"/>
    <col min="7411" max="7413" width="11" style="42" customWidth="1"/>
    <col min="7414" max="7415" width="11.42578125" style="42" customWidth="1"/>
    <col min="7416" max="7416" width="11.28515625" style="42" customWidth="1"/>
    <col min="7417" max="7417" width="12" style="42" customWidth="1"/>
    <col min="7418" max="7419" width="10.28515625" style="42" customWidth="1"/>
    <col min="7420" max="7420" width="12.7109375" style="42" customWidth="1"/>
    <col min="7421" max="7665" width="8.85546875" style="42"/>
    <col min="7666" max="7666" width="62.140625" style="42" customWidth="1"/>
    <col min="7667" max="7669" width="11" style="42" customWidth="1"/>
    <col min="7670" max="7671" width="11.42578125" style="42" customWidth="1"/>
    <col min="7672" max="7672" width="11.28515625" style="42" customWidth="1"/>
    <col min="7673" max="7673" width="12" style="42" customWidth="1"/>
    <col min="7674" max="7675" width="10.28515625" style="42" customWidth="1"/>
    <col min="7676" max="7676" width="12.7109375" style="42" customWidth="1"/>
    <col min="7677" max="7921" width="8.85546875" style="42"/>
    <col min="7922" max="7922" width="62.140625" style="42" customWidth="1"/>
    <col min="7923" max="7925" width="11" style="42" customWidth="1"/>
    <col min="7926" max="7927" width="11.42578125" style="42" customWidth="1"/>
    <col min="7928" max="7928" width="11.28515625" style="42" customWidth="1"/>
    <col min="7929" max="7929" width="12" style="42" customWidth="1"/>
    <col min="7930" max="7931" width="10.28515625" style="42" customWidth="1"/>
    <col min="7932" max="7932" width="12.7109375" style="42" customWidth="1"/>
    <col min="7933" max="8177" width="8.85546875" style="42"/>
    <col min="8178" max="8178" width="62.140625" style="42" customWidth="1"/>
    <col min="8179" max="8181" width="11" style="42" customWidth="1"/>
    <col min="8182" max="8183" width="11.42578125" style="42" customWidth="1"/>
    <col min="8184" max="8184" width="11.28515625" style="42" customWidth="1"/>
    <col min="8185" max="8185" width="12" style="42" customWidth="1"/>
    <col min="8186" max="8187" width="10.28515625" style="42" customWidth="1"/>
    <col min="8188" max="8188" width="12.7109375" style="42" customWidth="1"/>
    <col min="8189" max="8433" width="8.85546875" style="42"/>
    <col min="8434" max="8434" width="62.140625" style="42" customWidth="1"/>
    <col min="8435" max="8437" width="11" style="42" customWidth="1"/>
    <col min="8438" max="8439" width="11.42578125" style="42" customWidth="1"/>
    <col min="8440" max="8440" width="11.28515625" style="42" customWidth="1"/>
    <col min="8441" max="8441" width="12" style="42" customWidth="1"/>
    <col min="8442" max="8443" width="10.28515625" style="42" customWidth="1"/>
    <col min="8444" max="8444" width="12.7109375" style="42" customWidth="1"/>
    <col min="8445" max="8689" width="8.85546875" style="42"/>
    <col min="8690" max="8690" width="62.140625" style="42" customWidth="1"/>
    <col min="8691" max="8693" width="11" style="42" customWidth="1"/>
    <col min="8694" max="8695" width="11.42578125" style="42" customWidth="1"/>
    <col min="8696" max="8696" width="11.28515625" style="42" customWidth="1"/>
    <col min="8697" max="8697" width="12" style="42" customWidth="1"/>
    <col min="8698" max="8699" width="10.28515625" style="42" customWidth="1"/>
    <col min="8700" max="8700" width="12.7109375" style="42" customWidth="1"/>
    <col min="8701" max="8945" width="8.85546875" style="42"/>
    <col min="8946" max="8946" width="62.140625" style="42" customWidth="1"/>
    <col min="8947" max="8949" width="11" style="42" customWidth="1"/>
    <col min="8950" max="8951" width="11.42578125" style="42" customWidth="1"/>
    <col min="8952" max="8952" width="11.28515625" style="42" customWidth="1"/>
    <col min="8953" max="8953" width="12" style="42" customWidth="1"/>
    <col min="8954" max="8955" width="10.28515625" style="42" customWidth="1"/>
    <col min="8956" max="8956" width="12.7109375" style="42" customWidth="1"/>
    <col min="8957" max="9201" width="8.85546875" style="42"/>
    <col min="9202" max="9202" width="62.140625" style="42" customWidth="1"/>
    <col min="9203" max="9205" width="11" style="42" customWidth="1"/>
    <col min="9206" max="9207" width="11.42578125" style="42" customWidth="1"/>
    <col min="9208" max="9208" width="11.28515625" style="42" customWidth="1"/>
    <col min="9209" max="9209" width="12" style="42" customWidth="1"/>
    <col min="9210" max="9211" width="10.28515625" style="42" customWidth="1"/>
    <col min="9212" max="9212" width="12.7109375" style="42" customWidth="1"/>
    <col min="9213" max="9457" width="8.85546875" style="42"/>
    <col min="9458" max="9458" width="62.140625" style="42" customWidth="1"/>
    <col min="9459" max="9461" width="11" style="42" customWidth="1"/>
    <col min="9462" max="9463" width="11.42578125" style="42" customWidth="1"/>
    <col min="9464" max="9464" width="11.28515625" style="42" customWidth="1"/>
    <col min="9465" max="9465" width="12" style="42" customWidth="1"/>
    <col min="9466" max="9467" width="10.28515625" style="42" customWidth="1"/>
    <col min="9468" max="9468" width="12.7109375" style="42" customWidth="1"/>
    <col min="9469" max="9713" width="8.85546875" style="42"/>
    <col min="9714" max="9714" width="62.140625" style="42" customWidth="1"/>
    <col min="9715" max="9717" width="11" style="42" customWidth="1"/>
    <col min="9718" max="9719" width="11.42578125" style="42" customWidth="1"/>
    <col min="9720" max="9720" width="11.28515625" style="42" customWidth="1"/>
    <col min="9721" max="9721" width="12" style="42" customWidth="1"/>
    <col min="9722" max="9723" width="10.28515625" style="42" customWidth="1"/>
    <col min="9724" max="9724" width="12.7109375" style="42" customWidth="1"/>
    <col min="9725" max="9969" width="8.85546875" style="42"/>
    <col min="9970" max="9970" width="62.140625" style="42" customWidth="1"/>
    <col min="9971" max="9973" width="11" style="42" customWidth="1"/>
    <col min="9974" max="9975" width="11.42578125" style="42" customWidth="1"/>
    <col min="9976" max="9976" width="11.28515625" style="42" customWidth="1"/>
    <col min="9977" max="9977" width="12" style="42" customWidth="1"/>
    <col min="9978" max="9979" width="10.28515625" style="42" customWidth="1"/>
    <col min="9980" max="9980" width="12.7109375" style="42" customWidth="1"/>
    <col min="9981" max="10225" width="8.85546875" style="42"/>
    <col min="10226" max="10226" width="62.140625" style="42" customWidth="1"/>
    <col min="10227" max="10229" width="11" style="42" customWidth="1"/>
    <col min="10230" max="10231" width="11.42578125" style="42" customWidth="1"/>
    <col min="10232" max="10232" width="11.28515625" style="42" customWidth="1"/>
    <col min="10233" max="10233" width="12" style="42" customWidth="1"/>
    <col min="10234" max="10235" width="10.28515625" style="42" customWidth="1"/>
    <col min="10236" max="10236" width="12.7109375" style="42" customWidth="1"/>
    <col min="10237" max="10481" width="8.85546875" style="42"/>
    <col min="10482" max="10482" width="62.140625" style="42" customWidth="1"/>
    <col min="10483" max="10485" width="11" style="42" customWidth="1"/>
    <col min="10486" max="10487" width="11.42578125" style="42" customWidth="1"/>
    <col min="10488" max="10488" width="11.28515625" style="42" customWidth="1"/>
    <col min="10489" max="10489" width="12" style="42" customWidth="1"/>
    <col min="10490" max="10491" width="10.28515625" style="42" customWidth="1"/>
    <col min="10492" max="10492" width="12.7109375" style="42" customWidth="1"/>
    <col min="10493" max="10737" width="8.85546875" style="42"/>
    <col min="10738" max="10738" width="62.140625" style="42" customWidth="1"/>
    <col min="10739" max="10741" width="11" style="42" customWidth="1"/>
    <col min="10742" max="10743" width="11.42578125" style="42" customWidth="1"/>
    <col min="10744" max="10744" width="11.28515625" style="42" customWidth="1"/>
    <col min="10745" max="10745" width="12" style="42" customWidth="1"/>
    <col min="10746" max="10747" width="10.28515625" style="42" customWidth="1"/>
    <col min="10748" max="10748" width="12.7109375" style="42" customWidth="1"/>
    <col min="10749" max="10993" width="8.85546875" style="42"/>
    <col min="10994" max="10994" width="62.140625" style="42" customWidth="1"/>
    <col min="10995" max="10997" width="11" style="42" customWidth="1"/>
    <col min="10998" max="10999" width="11.42578125" style="42" customWidth="1"/>
    <col min="11000" max="11000" width="11.28515625" style="42" customWidth="1"/>
    <col min="11001" max="11001" width="12" style="42" customWidth="1"/>
    <col min="11002" max="11003" width="10.28515625" style="42" customWidth="1"/>
    <col min="11004" max="11004" width="12.7109375" style="42" customWidth="1"/>
    <col min="11005" max="11249" width="8.85546875" style="42"/>
    <col min="11250" max="11250" width="62.140625" style="42" customWidth="1"/>
    <col min="11251" max="11253" width="11" style="42" customWidth="1"/>
    <col min="11254" max="11255" width="11.42578125" style="42" customWidth="1"/>
    <col min="11256" max="11256" width="11.28515625" style="42" customWidth="1"/>
    <col min="11257" max="11257" width="12" style="42" customWidth="1"/>
    <col min="11258" max="11259" width="10.28515625" style="42" customWidth="1"/>
    <col min="11260" max="11260" width="12.7109375" style="42" customWidth="1"/>
    <col min="11261" max="11505" width="8.85546875" style="42"/>
    <col min="11506" max="11506" width="62.140625" style="42" customWidth="1"/>
    <col min="11507" max="11509" width="11" style="42" customWidth="1"/>
    <col min="11510" max="11511" width="11.42578125" style="42" customWidth="1"/>
    <col min="11512" max="11512" width="11.28515625" style="42" customWidth="1"/>
    <col min="11513" max="11513" width="12" style="42" customWidth="1"/>
    <col min="11514" max="11515" width="10.28515625" style="42" customWidth="1"/>
    <col min="11516" max="11516" width="12.7109375" style="42" customWidth="1"/>
    <col min="11517" max="11761" width="8.85546875" style="42"/>
    <col min="11762" max="11762" width="62.140625" style="42" customWidth="1"/>
    <col min="11763" max="11765" width="11" style="42" customWidth="1"/>
    <col min="11766" max="11767" width="11.42578125" style="42" customWidth="1"/>
    <col min="11768" max="11768" width="11.28515625" style="42" customWidth="1"/>
    <col min="11769" max="11769" width="12" style="42" customWidth="1"/>
    <col min="11770" max="11771" width="10.28515625" style="42" customWidth="1"/>
    <col min="11772" max="11772" width="12.7109375" style="42" customWidth="1"/>
    <col min="11773" max="12017" width="8.85546875" style="42"/>
    <col min="12018" max="12018" width="62.140625" style="42" customWidth="1"/>
    <col min="12019" max="12021" width="11" style="42" customWidth="1"/>
    <col min="12022" max="12023" width="11.42578125" style="42" customWidth="1"/>
    <col min="12024" max="12024" width="11.28515625" style="42" customWidth="1"/>
    <col min="12025" max="12025" width="12" style="42" customWidth="1"/>
    <col min="12026" max="12027" width="10.28515625" style="42" customWidth="1"/>
    <col min="12028" max="12028" width="12.7109375" style="42" customWidth="1"/>
    <col min="12029" max="12273" width="8.85546875" style="42"/>
    <col min="12274" max="12274" width="62.140625" style="42" customWidth="1"/>
    <col min="12275" max="12277" width="11" style="42" customWidth="1"/>
    <col min="12278" max="12279" width="11.42578125" style="42" customWidth="1"/>
    <col min="12280" max="12280" width="11.28515625" style="42" customWidth="1"/>
    <col min="12281" max="12281" width="12" style="42" customWidth="1"/>
    <col min="12282" max="12283" width="10.28515625" style="42" customWidth="1"/>
    <col min="12284" max="12284" width="12.7109375" style="42" customWidth="1"/>
    <col min="12285" max="12529" width="8.85546875" style="42"/>
    <col min="12530" max="12530" width="62.140625" style="42" customWidth="1"/>
    <col min="12531" max="12533" width="11" style="42" customWidth="1"/>
    <col min="12534" max="12535" width="11.42578125" style="42" customWidth="1"/>
    <col min="12536" max="12536" width="11.28515625" style="42" customWidth="1"/>
    <col min="12537" max="12537" width="12" style="42" customWidth="1"/>
    <col min="12538" max="12539" width="10.28515625" style="42" customWidth="1"/>
    <col min="12540" max="12540" width="12.7109375" style="42" customWidth="1"/>
    <col min="12541" max="12785" width="8.85546875" style="42"/>
    <col min="12786" max="12786" width="62.140625" style="42" customWidth="1"/>
    <col min="12787" max="12789" width="11" style="42" customWidth="1"/>
    <col min="12790" max="12791" width="11.42578125" style="42" customWidth="1"/>
    <col min="12792" max="12792" width="11.28515625" style="42" customWidth="1"/>
    <col min="12793" max="12793" width="12" style="42" customWidth="1"/>
    <col min="12794" max="12795" width="10.28515625" style="42" customWidth="1"/>
    <col min="12796" max="12796" width="12.7109375" style="42" customWidth="1"/>
    <col min="12797" max="13041" width="8.85546875" style="42"/>
    <col min="13042" max="13042" width="62.140625" style="42" customWidth="1"/>
    <col min="13043" max="13045" width="11" style="42" customWidth="1"/>
    <col min="13046" max="13047" width="11.42578125" style="42" customWidth="1"/>
    <col min="13048" max="13048" width="11.28515625" style="42" customWidth="1"/>
    <col min="13049" max="13049" width="12" style="42" customWidth="1"/>
    <col min="13050" max="13051" width="10.28515625" style="42" customWidth="1"/>
    <col min="13052" max="13052" width="12.7109375" style="42" customWidth="1"/>
    <col min="13053" max="13297" width="8.85546875" style="42"/>
    <col min="13298" max="13298" width="62.140625" style="42" customWidth="1"/>
    <col min="13299" max="13301" width="11" style="42" customWidth="1"/>
    <col min="13302" max="13303" width="11.42578125" style="42" customWidth="1"/>
    <col min="13304" max="13304" width="11.28515625" style="42" customWidth="1"/>
    <col min="13305" max="13305" width="12" style="42" customWidth="1"/>
    <col min="13306" max="13307" width="10.28515625" style="42" customWidth="1"/>
    <col min="13308" max="13308" width="12.7109375" style="42" customWidth="1"/>
    <col min="13309" max="13553" width="8.85546875" style="42"/>
    <col min="13554" max="13554" width="62.140625" style="42" customWidth="1"/>
    <col min="13555" max="13557" width="11" style="42" customWidth="1"/>
    <col min="13558" max="13559" width="11.42578125" style="42" customWidth="1"/>
    <col min="13560" max="13560" width="11.28515625" style="42" customWidth="1"/>
    <col min="13561" max="13561" width="12" style="42" customWidth="1"/>
    <col min="13562" max="13563" width="10.28515625" style="42" customWidth="1"/>
    <col min="13564" max="13564" width="12.7109375" style="42" customWidth="1"/>
    <col min="13565" max="13809" width="8.85546875" style="42"/>
    <col min="13810" max="13810" width="62.140625" style="42" customWidth="1"/>
    <col min="13811" max="13813" width="11" style="42" customWidth="1"/>
    <col min="13814" max="13815" width="11.42578125" style="42" customWidth="1"/>
    <col min="13816" max="13816" width="11.28515625" style="42" customWidth="1"/>
    <col min="13817" max="13817" width="12" style="42" customWidth="1"/>
    <col min="13818" max="13819" width="10.28515625" style="42" customWidth="1"/>
    <col min="13820" max="13820" width="12.7109375" style="42" customWidth="1"/>
    <col min="13821" max="14065" width="8.85546875" style="42"/>
    <col min="14066" max="14066" width="62.140625" style="42" customWidth="1"/>
    <col min="14067" max="14069" width="11" style="42" customWidth="1"/>
    <col min="14070" max="14071" width="11.42578125" style="42" customWidth="1"/>
    <col min="14072" max="14072" width="11.28515625" style="42" customWidth="1"/>
    <col min="14073" max="14073" width="12" style="42" customWidth="1"/>
    <col min="14074" max="14075" width="10.28515625" style="42" customWidth="1"/>
    <col min="14076" max="14076" width="12.7109375" style="42" customWidth="1"/>
    <col min="14077" max="14321" width="8.85546875" style="42"/>
    <col min="14322" max="14322" width="62.140625" style="42" customWidth="1"/>
    <col min="14323" max="14325" width="11" style="42" customWidth="1"/>
    <col min="14326" max="14327" width="11.42578125" style="42" customWidth="1"/>
    <col min="14328" max="14328" width="11.28515625" style="42" customWidth="1"/>
    <col min="14329" max="14329" width="12" style="42" customWidth="1"/>
    <col min="14330" max="14331" width="10.28515625" style="42" customWidth="1"/>
    <col min="14332" max="14332" width="12.7109375" style="42" customWidth="1"/>
    <col min="14333" max="14577" width="8.85546875" style="42"/>
    <col min="14578" max="14578" width="62.140625" style="42" customWidth="1"/>
    <col min="14579" max="14581" width="11" style="42" customWidth="1"/>
    <col min="14582" max="14583" width="11.42578125" style="42" customWidth="1"/>
    <col min="14584" max="14584" width="11.28515625" style="42" customWidth="1"/>
    <col min="14585" max="14585" width="12" style="42" customWidth="1"/>
    <col min="14586" max="14587" width="10.28515625" style="42" customWidth="1"/>
    <col min="14588" max="14588" width="12.7109375" style="42" customWidth="1"/>
    <col min="14589" max="14833" width="8.85546875" style="42"/>
    <col min="14834" max="14834" width="62.140625" style="42" customWidth="1"/>
    <col min="14835" max="14837" width="11" style="42" customWidth="1"/>
    <col min="14838" max="14839" width="11.42578125" style="42" customWidth="1"/>
    <col min="14840" max="14840" width="11.28515625" style="42" customWidth="1"/>
    <col min="14841" max="14841" width="12" style="42" customWidth="1"/>
    <col min="14842" max="14843" width="10.28515625" style="42" customWidth="1"/>
    <col min="14844" max="14844" width="12.7109375" style="42" customWidth="1"/>
    <col min="14845" max="15089" width="8.85546875" style="42"/>
    <col min="15090" max="15090" width="62.140625" style="42" customWidth="1"/>
    <col min="15091" max="15093" width="11" style="42" customWidth="1"/>
    <col min="15094" max="15095" width="11.42578125" style="42" customWidth="1"/>
    <col min="15096" max="15096" width="11.28515625" style="42" customWidth="1"/>
    <col min="15097" max="15097" width="12" style="42" customWidth="1"/>
    <col min="15098" max="15099" width="10.28515625" style="42" customWidth="1"/>
    <col min="15100" max="15100" width="12.7109375" style="42" customWidth="1"/>
    <col min="15101" max="15345" width="8.85546875" style="42"/>
    <col min="15346" max="15346" width="62.140625" style="42" customWidth="1"/>
    <col min="15347" max="15349" width="11" style="42" customWidth="1"/>
    <col min="15350" max="15351" width="11.42578125" style="42" customWidth="1"/>
    <col min="15352" max="15352" width="11.28515625" style="42" customWidth="1"/>
    <col min="15353" max="15353" width="12" style="42" customWidth="1"/>
    <col min="15354" max="15355" width="10.28515625" style="42" customWidth="1"/>
    <col min="15356" max="15356" width="12.7109375" style="42" customWidth="1"/>
    <col min="15357" max="15601" width="8.85546875" style="42"/>
    <col min="15602" max="15602" width="62.140625" style="42" customWidth="1"/>
    <col min="15603" max="15605" width="11" style="42" customWidth="1"/>
    <col min="15606" max="15607" width="11.42578125" style="42" customWidth="1"/>
    <col min="15608" max="15608" width="11.28515625" style="42" customWidth="1"/>
    <col min="15609" max="15609" width="12" style="42" customWidth="1"/>
    <col min="15610" max="15611" width="10.28515625" style="42" customWidth="1"/>
    <col min="15612" max="15612" width="12.7109375" style="42" customWidth="1"/>
    <col min="15613" max="15857" width="8.85546875" style="42"/>
    <col min="15858" max="15858" width="62.140625" style="42" customWidth="1"/>
    <col min="15859" max="15861" width="11" style="42" customWidth="1"/>
    <col min="15862" max="15863" width="11.42578125" style="42" customWidth="1"/>
    <col min="15864" max="15864" width="11.28515625" style="42" customWidth="1"/>
    <col min="15865" max="15865" width="12" style="42" customWidth="1"/>
    <col min="15866" max="15867" width="10.28515625" style="42" customWidth="1"/>
    <col min="15868" max="15868" width="12.7109375" style="42" customWidth="1"/>
    <col min="15869" max="16113" width="8.85546875" style="42"/>
    <col min="16114" max="16114" width="62.140625" style="42" customWidth="1"/>
    <col min="16115" max="16117" width="11" style="42" customWidth="1"/>
    <col min="16118" max="16119" width="11.42578125" style="42" customWidth="1"/>
    <col min="16120" max="16120" width="11.28515625" style="42" customWidth="1"/>
    <col min="16121" max="16121" width="12" style="42" customWidth="1"/>
    <col min="16122" max="16123" width="10.28515625" style="42" customWidth="1"/>
    <col min="16124" max="16124" width="12.7109375" style="42" customWidth="1"/>
    <col min="16125" max="16384" width="8.85546875" style="42"/>
  </cols>
  <sheetData>
    <row r="1" spans="1:9" s="204" customFormat="1" ht="26.45" customHeight="1" thickBot="1">
      <c r="A1" s="203" t="s">
        <v>28</v>
      </c>
    </row>
    <row r="2" spans="1:9" ht="42.6" customHeight="1" thickBot="1">
      <c r="A2" s="101" t="s">
        <v>25</v>
      </c>
      <c r="B2" s="40" t="s">
        <v>69</v>
      </c>
      <c r="C2" s="113" t="s">
        <v>91</v>
      </c>
      <c r="D2" s="125" t="s">
        <v>92</v>
      </c>
      <c r="E2" s="31" t="s">
        <v>70</v>
      </c>
      <c r="F2" s="189" t="s">
        <v>108</v>
      </c>
      <c r="G2" s="41" t="s">
        <v>71</v>
      </c>
    </row>
    <row r="3" spans="1:9" ht="20.45" customHeight="1">
      <c r="A3" s="103" t="s">
        <v>26</v>
      </c>
      <c r="B3" s="44">
        <v>507</v>
      </c>
      <c r="C3" s="43">
        <v>511</v>
      </c>
      <c r="D3" s="126">
        <v>493</v>
      </c>
      <c r="E3" s="45">
        <f>D3/C3-1</f>
        <v>-3.5225048923679059E-2</v>
      </c>
      <c r="F3" s="190">
        <v>-2.2944550669216079E-2</v>
      </c>
      <c r="G3" s="48">
        <f>D3/B3-1</f>
        <v>-2.7613412228796874E-2</v>
      </c>
    </row>
    <row r="4" spans="1:9" ht="20.45" customHeight="1">
      <c r="A4" s="104" t="s">
        <v>23</v>
      </c>
      <c r="B4" s="46">
        <v>212</v>
      </c>
      <c r="C4" s="47">
        <v>206</v>
      </c>
      <c r="D4" s="127">
        <v>201</v>
      </c>
      <c r="E4" s="45">
        <f t="shared" ref="E4:E19" si="0">D4/C4-1</f>
        <v>-2.4271844660194164E-2</v>
      </c>
      <c r="F4" s="190">
        <v>9.8039215686274161E-3</v>
      </c>
      <c r="G4" s="48">
        <f t="shared" ref="G4:G19" si="1">D4/B4-1</f>
        <v>-5.1886792452830233E-2</v>
      </c>
    </row>
    <row r="5" spans="1:9" s="52" customFormat="1" ht="18" hidden="1" customHeight="1" outlineLevel="1">
      <c r="A5" s="49" t="s">
        <v>55</v>
      </c>
      <c r="B5" s="51">
        <v>0.4181459566074951</v>
      </c>
      <c r="C5" s="114">
        <v>0.40313111545988256</v>
      </c>
      <c r="D5" s="128">
        <f>D4/$D$3</f>
        <v>0.40770791075050711</v>
      </c>
      <c r="E5" s="50">
        <f t="shared" si="0"/>
        <v>1.1353118415093011E-2</v>
      </c>
      <c r="F5" s="191">
        <v>3.3517516595679364E-2</v>
      </c>
      <c r="G5" s="139">
        <f t="shared" si="1"/>
        <v>-2.496268513911748E-2</v>
      </c>
      <c r="H5" s="30"/>
      <c r="I5" s="30"/>
    </row>
    <row r="6" spans="1:9" ht="18" customHeight="1" collapsed="1">
      <c r="A6" s="102" t="s">
        <v>54</v>
      </c>
      <c r="B6" s="53">
        <v>195</v>
      </c>
      <c r="C6" s="54">
        <v>192</v>
      </c>
      <c r="D6" s="129">
        <v>189</v>
      </c>
      <c r="E6" s="55">
        <f t="shared" si="0"/>
        <v>-1.5625E-2</v>
      </c>
      <c r="F6" s="192">
        <v>1.5873015873015817E-2</v>
      </c>
      <c r="G6" s="140">
        <f t="shared" si="1"/>
        <v>-3.0769230769230771E-2</v>
      </c>
    </row>
    <row r="7" spans="1:9" s="60" customFormat="1" ht="18" hidden="1" customHeight="1" outlineLevel="1">
      <c r="A7" s="49" t="s">
        <v>56</v>
      </c>
      <c r="B7" s="56">
        <v>0.91981132075471694</v>
      </c>
      <c r="C7" s="57">
        <v>0.93203883495145634</v>
      </c>
      <c r="D7" s="80">
        <f>D6/$D$4</f>
        <v>0.94029850746268662</v>
      </c>
      <c r="E7" s="58">
        <f t="shared" si="0"/>
        <v>8.8619402985075091E-3</v>
      </c>
      <c r="F7" s="193">
        <v>6.0101710587148194E-3</v>
      </c>
      <c r="G7" s="141">
        <f>D7/B7-1</f>
        <v>2.2273249138920814E-2</v>
      </c>
    </row>
    <row r="8" spans="1:9" ht="18" customHeight="1" collapsed="1">
      <c r="A8" s="105" t="s">
        <v>73</v>
      </c>
      <c r="B8" s="61">
        <v>2</v>
      </c>
      <c r="C8" s="62">
        <v>2</v>
      </c>
      <c r="D8" s="130">
        <v>2</v>
      </c>
      <c r="E8" s="58">
        <f>D8/C8-1</f>
        <v>0</v>
      </c>
      <c r="F8" s="193">
        <v>0</v>
      </c>
      <c r="G8" s="141">
        <f t="shared" si="1"/>
        <v>0</v>
      </c>
    </row>
    <row r="9" spans="1:9" s="60" customFormat="1" ht="18" hidden="1" customHeight="1" outlineLevel="1">
      <c r="A9" s="49" t="s">
        <v>56</v>
      </c>
      <c r="B9" s="56">
        <v>9.433962264150943E-3</v>
      </c>
      <c r="C9" s="57">
        <v>9.7087378640776691E-3</v>
      </c>
      <c r="D9" s="80">
        <f>D8/$D$4</f>
        <v>9.9502487562189053E-3</v>
      </c>
      <c r="E9" s="58">
        <f>D9/C9-1</f>
        <v>2.4875621890547261E-2</v>
      </c>
      <c r="F9" s="193">
        <v>-9.7087378640777766E-3</v>
      </c>
      <c r="G9" s="141">
        <f t="shared" si="1"/>
        <v>5.4726368159204064E-2</v>
      </c>
    </row>
    <row r="10" spans="1:9" ht="18" customHeight="1" collapsed="1">
      <c r="A10" s="105" t="s">
        <v>24</v>
      </c>
      <c r="B10" s="61">
        <v>10</v>
      </c>
      <c r="C10" s="62">
        <v>8</v>
      </c>
      <c r="D10" s="130">
        <v>8</v>
      </c>
      <c r="E10" s="58">
        <f>D10/C10-1</f>
        <v>0</v>
      </c>
      <c r="F10" s="193">
        <v>-0.11111111111111116</v>
      </c>
      <c r="G10" s="141">
        <f>D10/B10-1</f>
        <v>-0.19999999999999996</v>
      </c>
    </row>
    <row r="11" spans="1:9" s="60" customFormat="1" ht="18" hidden="1" customHeight="1" outlineLevel="1">
      <c r="A11" s="49" t="s">
        <v>56</v>
      </c>
      <c r="B11" s="56">
        <v>4.716981132075472E-2</v>
      </c>
      <c r="C11" s="57">
        <v>3.8834951456310676E-2</v>
      </c>
      <c r="D11" s="80">
        <f>D10/$D$4</f>
        <v>3.9800995024875621E-2</v>
      </c>
      <c r="E11" s="58">
        <f>D11/C11-1</f>
        <v>2.4875621890547261E-2</v>
      </c>
      <c r="F11" s="193">
        <v>-0.11974110032362473</v>
      </c>
      <c r="G11" s="142">
        <f>D11/B11-1</f>
        <v>-0.15621890547263684</v>
      </c>
    </row>
    <row r="12" spans="1:9" ht="18" customHeight="1" collapsed="1">
      <c r="A12" s="105" t="s">
        <v>29</v>
      </c>
      <c r="B12" s="61">
        <v>3</v>
      </c>
      <c r="C12" s="62">
        <v>3</v>
      </c>
      <c r="D12" s="130">
        <v>1</v>
      </c>
      <c r="E12" s="58">
        <f t="shared" si="0"/>
        <v>-0.66666666666666674</v>
      </c>
      <c r="F12" s="193">
        <v>0</v>
      </c>
      <c r="G12" s="141">
        <f t="shared" si="1"/>
        <v>-0.66666666666666674</v>
      </c>
    </row>
    <row r="13" spans="1:9" s="60" customFormat="1" ht="18" hidden="1" customHeight="1" outlineLevel="1">
      <c r="A13" s="49" t="s">
        <v>56</v>
      </c>
      <c r="B13" s="56">
        <v>1.4150943396226415E-2</v>
      </c>
      <c r="C13" s="57">
        <v>1.4563106796116505E-2</v>
      </c>
      <c r="D13" s="80">
        <f>D12/$D$4</f>
        <v>4.9751243781094526E-3</v>
      </c>
      <c r="E13" s="58">
        <f t="shared" si="0"/>
        <v>-0.65837479270315091</v>
      </c>
      <c r="F13" s="193">
        <v>-9.7087378640776656E-3</v>
      </c>
      <c r="G13" s="142">
        <f t="shared" si="1"/>
        <v>-0.64842454394693205</v>
      </c>
    </row>
    <row r="14" spans="1:9" ht="18" customHeight="1" collapsed="1">
      <c r="A14" s="124" t="s">
        <v>74</v>
      </c>
      <c r="B14" s="61">
        <v>1</v>
      </c>
      <c r="C14" s="62">
        <v>1</v>
      </c>
      <c r="D14" s="130">
        <v>1</v>
      </c>
      <c r="E14" s="58">
        <f t="shared" ref="E14:E15" si="2">D14/C14-1</f>
        <v>0</v>
      </c>
      <c r="F14" s="193">
        <v>0</v>
      </c>
      <c r="G14" s="141">
        <f t="shared" ref="G14:G15" si="3">D14/B14-1</f>
        <v>0</v>
      </c>
    </row>
    <row r="15" spans="1:9" s="60" customFormat="1" ht="18" hidden="1" customHeight="1" outlineLevel="1">
      <c r="A15" s="67" t="s">
        <v>56</v>
      </c>
      <c r="B15" s="56">
        <v>4.7169811320754715E-3</v>
      </c>
      <c r="C15" s="57">
        <v>4.8543689320388345E-3</v>
      </c>
      <c r="D15" s="80">
        <f>D14/$D$4</f>
        <v>4.9751243781094526E-3</v>
      </c>
      <c r="E15" s="58">
        <f t="shared" si="2"/>
        <v>2.4875621890547261E-2</v>
      </c>
      <c r="F15" s="193">
        <v>-9.7087378640777766E-3</v>
      </c>
      <c r="G15" s="141">
        <f t="shared" si="3"/>
        <v>5.4726368159204064E-2</v>
      </c>
    </row>
    <row r="16" spans="1:9" ht="18" customHeight="1" collapsed="1">
      <c r="A16" s="124" t="s">
        <v>72</v>
      </c>
      <c r="B16" s="64">
        <v>0</v>
      </c>
      <c r="C16" s="65">
        <v>0</v>
      </c>
      <c r="D16" s="119">
        <v>0</v>
      </c>
      <c r="E16" s="66" t="s">
        <v>88</v>
      </c>
      <c r="F16" s="194" t="s">
        <v>88</v>
      </c>
      <c r="G16" s="143" t="s">
        <v>88</v>
      </c>
    </row>
    <row r="17" spans="1:7" s="60" customFormat="1" ht="18" hidden="1" customHeight="1" outlineLevel="1">
      <c r="A17" s="67" t="s">
        <v>56</v>
      </c>
      <c r="B17" s="56">
        <v>0</v>
      </c>
      <c r="C17" s="57">
        <v>0</v>
      </c>
      <c r="D17" s="80">
        <f>D16/$D$4</f>
        <v>0</v>
      </c>
      <c r="E17" s="63" t="s">
        <v>60</v>
      </c>
      <c r="F17" s="195" t="s">
        <v>88</v>
      </c>
      <c r="G17" s="141" t="s">
        <v>88</v>
      </c>
    </row>
    <row r="18" spans="1:7" ht="18" hidden="1" customHeight="1" outlineLevel="1">
      <c r="A18" s="68" t="s">
        <v>30</v>
      </c>
      <c r="B18" s="69">
        <v>0.99528301886792458</v>
      </c>
      <c r="C18" s="70">
        <v>1</v>
      </c>
      <c r="D18" s="131">
        <f>SUM(D7,D13,D11,D9,D17,D15)</f>
        <v>1</v>
      </c>
      <c r="E18" s="137">
        <f>D18/C18-1</f>
        <v>0</v>
      </c>
      <c r="F18" s="196">
        <v>0</v>
      </c>
      <c r="G18" s="144">
        <f>D18/B18-1</f>
        <v>4.7393364928909332E-3</v>
      </c>
    </row>
    <row r="19" spans="1:7" ht="18" customHeight="1" collapsed="1">
      <c r="A19" s="106" t="s">
        <v>37</v>
      </c>
      <c r="B19" s="71">
        <v>78293.78</v>
      </c>
      <c r="C19" s="72">
        <v>96334.309999999983</v>
      </c>
      <c r="D19" s="132">
        <v>116995.25</v>
      </c>
      <c r="E19" s="45">
        <f t="shared" si="0"/>
        <v>0.21447125120842214</v>
      </c>
      <c r="F19" s="190">
        <v>0.16809467824693458</v>
      </c>
      <c r="G19" s="48">
        <f t="shared" si="1"/>
        <v>0.49431091460905319</v>
      </c>
    </row>
    <row r="20" spans="1:7" ht="18" customHeight="1">
      <c r="A20" s="107" t="s">
        <v>53</v>
      </c>
      <c r="B20" s="73">
        <v>77336.03</v>
      </c>
      <c r="C20" s="74">
        <v>94429.22</v>
      </c>
      <c r="D20" s="133">
        <v>115979.45</v>
      </c>
      <c r="E20" s="50">
        <f>D20/C20-1</f>
        <v>0.2282156942522664</v>
      </c>
      <c r="F20" s="191">
        <v>0.17390597908831418</v>
      </c>
      <c r="G20" s="139">
        <f t="shared" ref="G20:G30" si="4">D20/B20-1</f>
        <v>0.49968197229674183</v>
      </c>
    </row>
    <row r="21" spans="1:7" s="60" customFormat="1" ht="18" hidden="1" customHeight="1" outlineLevel="1">
      <c r="A21" s="49" t="s">
        <v>57</v>
      </c>
      <c r="B21" s="56">
        <v>0.98776722748601486</v>
      </c>
      <c r="C21" s="57">
        <v>0.98022417973409492</v>
      </c>
      <c r="D21" s="80">
        <f>D20/$D$19</f>
        <v>0.99131759622719728</v>
      </c>
      <c r="E21" s="58">
        <f t="shared" ref="E21:E32" si="5">D21/C21-1</f>
        <v>1.1317223878431149E-2</v>
      </c>
      <c r="F21" s="193">
        <v>4.9750255262708265E-3</v>
      </c>
      <c r="G21" s="142">
        <f t="shared" si="4"/>
        <v>3.5943374535907235E-3</v>
      </c>
    </row>
    <row r="22" spans="1:7" ht="18" customHeight="1" collapsed="1">
      <c r="A22" s="105" t="s">
        <v>34</v>
      </c>
      <c r="B22" s="75">
        <v>52.290000000000006</v>
      </c>
      <c r="C22" s="76">
        <v>1510.1</v>
      </c>
      <c r="D22" s="134">
        <v>63.7</v>
      </c>
      <c r="E22" s="58">
        <f t="shared" si="5"/>
        <v>-0.95781736308853715</v>
      </c>
      <c r="F22" s="195">
        <v>-0.11446146989661588</v>
      </c>
      <c r="G22" s="142">
        <f t="shared" si="4"/>
        <v>0.21820615796519394</v>
      </c>
    </row>
    <row r="23" spans="1:7" s="60" customFormat="1" ht="18" hidden="1" customHeight="1" outlineLevel="1">
      <c r="A23" s="49" t="s">
        <v>57</v>
      </c>
      <c r="B23" s="56">
        <v>6.6786914618249382E-4</v>
      </c>
      <c r="C23" s="57">
        <v>1.5675619620880661E-2</v>
      </c>
      <c r="D23" s="80">
        <f>D22/$D$19</f>
        <v>5.4446654885561597E-4</v>
      </c>
      <c r="E23" s="58">
        <f t="shared" si="5"/>
        <v>-0.96526666492147073</v>
      </c>
      <c r="F23" s="197">
        <v>-0.24189490236151756</v>
      </c>
      <c r="G23" s="142">
        <f t="shared" si="4"/>
        <v>-0.18477062165880975</v>
      </c>
    </row>
    <row r="24" spans="1:7" ht="18" customHeight="1" collapsed="1">
      <c r="A24" s="105" t="s">
        <v>32</v>
      </c>
      <c r="B24" s="117">
        <v>533.30000000000007</v>
      </c>
      <c r="C24" s="118">
        <v>182.17</v>
      </c>
      <c r="D24" s="135">
        <v>350.98</v>
      </c>
      <c r="E24" s="58">
        <f t="shared" si="5"/>
        <v>0.92666190920568714</v>
      </c>
      <c r="F24" s="193">
        <v>-0.23931017203941873</v>
      </c>
      <c r="G24" s="142">
        <f t="shared" si="4"/>
        <v>-0.34187136696043507</v>
      </c>
    </row>
    <row r="25" spans="1:7" s="60" customFormat="1" ht="18" hidden="1" customHeight="1" outlineLevel="1">
      <c r="A25" s="49" t="s">
        <v>57</v>
      </c>
      <c r="B25" s="56">
        <v>6.8115244914730144E-3</v>
      </c>
      <c r="C25" s="57">
        <v>1.8910188903621152E-3</v>
      </c>
      <c r="D25" s="80">
        <f>D24/$D$19</f>
        <v>2.9999508527055589E-3</v>
      </c>
      <c r="E25" s="58">
        <f t="shared" si="5"/>
        <v>0.5864203514810431</v>
      </c>
      <c r="F25" s="193">
        <v>-0.34877725057165965</v>
      </c>
      <c r="G25" s="142">
        <f t="shared" si="4"/>
        <v>-0.55957717593748102</v>
      </c>
    </row>
    <row r="26" spans="1:7" ht="18" customHeight="1" collapsed="1">
      <c r="A26" s="105" t="s">
        <v>31</v>
      </c>
      <c r="B26" s="117">
        <v>326.79000000000002</v>
      </c>
      <c r="C26" s="118">
        <v>189.05999999999997</v>
      </c>
      <c r="D26" s="135">
        <v>80.59</v>
      </c>
      <c r="E26" s="58">
        <f t="shared" si="5"/>
        <v>-0.57373320638950598</v>
      </c>
      <c r="F26" s="193">
        <v>1.7082079931241938</v>
      </c>
      <c r="G26" s="142">
        <f t="shared" si="4"/>
        <v>-0.75338902659200102</v>
      </c>
    </row>
    <row r="27" spans="1:7" s="60" customFormat="1" ht="18" hidden="1" customHeight="1" outlineLevel="1">
      <c r="A27" s="49" t="s">
        <v>57</v>
      </c>
      <c r="B27" s="56">
        <v>4.1738947844899045E-3</v>
      </c>
      <c r="C27" s="57">
        <v>1.9625406565947274E-3</v>
      </c>
      <c r="D27" s="80">
        <f>D26/$D$19</f>
        <v>6.8883138418012705E-4</v>
      </c>
      <c r="E27" s="58">
        <f t="shared" si="5"/>
        <v>-0.64901038770053177</v>
      </c>
      <c r="F27" s="193">
        <v>1.3184832904030066</v>
      </c>
      <c r="G27" s="142">
        <f t="shared" si="4"/>
        <v>-0.83496675892746308</v>
      </c>
    </row>
    <row r="28" spans="1:7" ht="18" customHeight="1" collapsed="1">
      <c r="A28" s="138" t="s">
        <v>75</v>
      </c>
      <c r="B28" s="75">
        <v>43.61</v>
      </c>
      <c r="C28" s="76">
        <v>2.04</v>
      </c>
      <c r="D28" s="134">
        <v>3.93</v>
      </c>
      <c r="E28" s="58">
        <f>D28/C28-1</f>
        <v>0.92647058823529416</v>
      </c>
      <c r="F28" s="193">
        <v>-0.38554216867469882</v>
      </c>
      <c r="G28" s="142">
        <f t="shared" si="4"/>
        <v>-0.90988305434533367</v>
      </c>
    </row>
    <row r="29" spans="1:7" s="60" customFormat="1" ht="18" hidden="1" customHeight="1" outlineLevel="1">
      <c r="A29" s="49" t="s">
        <v>57</v>
      </c>
      <c r="B29" s="56">
        <v>5.5700465605313732E-4</v>
      </c>
      <c r="C29" s="57">
        <v>2.1176255894706678E-5</v>
      </c>
      <c r="D29" s="80">
        <f>D28/$D$19</f>
        <v>3.3591107331280546E-5</v>
      </c>
      <c r="E29" s="58">
        <f t="shared" si="5"/>
        <v>0.58626281710531969</v>
      </c>
      <c r="F29" s="193">
        <v>-0.47396573003185516</v>
      </c>
      <c r="G29" s="142">
        <f t="shared" si="4"/>
        <v>-0.93969330962275477</v>
      </c>
    </row>
    <row r="30" spans="1:7" ht="18" customHeight="1" collapsed="1" thickBot="1">
      <c r="A30" s="108" t="s">
        <v>33</v>
      </c>
      <c r="B30" s="77">
        <v>1.08</v>
      </c>
      <c r="C30" s="78">
        <v>18.71</v>
      </c>
      <c r="D30" s="136">
        <v>10.849999999999998</v>
      </c>
      <c r="E30" s="79">
        <f t="shared" si="5"/>
        <v>-0.42009620523784086</v>
      </c>
      <c r="F30" s="198">
        <v>0.84334975369458154</v>
      </c>
      <c r="G30" s="145">
        <f t="shared" si="4"/>
        <v>9.0462962962962941</v>
      </c>
    </row>
    <row r="31" spans="1:7" s="60" customFormat="1" ht="18" hidden="1" customHeight="1" outlineLevel="1">
      <c r="A31" s="67" t="s">
        <v>57</v>
      </c>
      <c r="B31" s="56">
        <v>1.3794199232684897E-5</v>
      </c>
      <c r="C31" s="57">
        <v>1.9421948421076565E-4</v>
      </c>
      <c r="D31" s="80">
        <f>D30/$D$19</f>
        <v>9.2738807772110382E-5</v>
      </c>
      <c r="E31" s="58">
        <f t="shared" si="5"/>
        <v>-0.52250512790225068</v>
      </c>
      <c r="F31" s="193">
        <v>0.57808248596857181</v>
      </c>
      <c r="G31" s="59">
        <f t="shared" ref="G31:G32" si="6">D31/B31-1</f>
        <v>5.7230294566406474</v>
      </c>
    </row>
    <row r="32" spans="1:7" ht="18" hidden="1" customHeight="1" outlineLevel="1" thickBot="1">
      <c r="A32" s="81" t="s">
        <v>30</v>
      </c>
      <c r="B32" s="82">
        <v>0.99999131476344605</v>
      </c>
      <c r="C32" s="83">
        <v>0.99996875464203794</v>
      </c>
      <c r="D32" s="84">
        <f>SUM(D21,D27,D25,D23,D29,D31)</f>
        <v>0.99567717492804197</v>
      </c>
      <c r="E32" s="115">
        <f t="shared" si="5"/>
        <v>-4.291713810130271E-3</v>
      </c>
      <c r="F32" s="199">
        <v>6.1011861658410993E-6</v>
      </c>
      <c r="G32" s="116">
        <f t="shared" si="6"/>
        <v>-4.3141773050544563E-3</v>
      </c>
    </row>
    <row r="33" spans="1:7" s="24" customFormat="1" ht="21" customHeight="1" collapsed="1">
      <c r="A33" s="205" t="s">
        <v>36</v>
      </c>
      <c r="B33" s="205"/>
      <c r="C33" s="205"/>
      <c r="D33" s="205"/>
      <c r="E33" s="205"/>
      <c r="F33" s="205"/>
      <c r="G33" s="205"/>
    </row>
    <row r="34" spans="1:7" ht="29.25" customHeight="1">
      <c r="A34" s="206" t="s">
        <v>94</v>
      </c>
      <c r="B34" s="206"/>
      <c r="C34" s="206"/>
      <c r="D34" s="206"/>
      <c r="E34" s="206"/>
      <c r="F34" s="206"/>
      <c r="G34" s="206"/>
    </row>
    <row r="35" spans="1:7" s="85" customFormat="1" ht="21.6" customHeight="1" collapsed="1">
      <c r="A35" s="207" t="s">
        <v>93</v>
      </c>
      <c r="B35" s="207"/>
      <c r="C35" s="207"/>
      <c r="D35" s="207"/>
      <c r="E35" s="207"/>
      <c r="F35" s="207"/>
      <c r="G35" s="207"/>
    </row>
    <row r="115" spans="1:1">
      <c r="A115" s="42" t="s">
        <v>61</v>
      </c>
    </row>
  </sheetData>
  <mergeCells count="4">
    <mergeCell ref="A1:XFD1"/>
    <mergeCell ref="A33:G33"/>
    <mergeCell ref="A34:G34"/>
    <mergeCell ref="A35:G35"/>
  </mergeCells>
  <conditionalFormatting sqref="G3:G32 E3:E32">
    <cfRule type="cellIs" dxfId="5" priority="5" operator="lessThan">
      <formula>0</formula>
    </cfRule>
  </conditionalFormatting>
  <conditionalFormatting sqref="F3:F32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877B0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20" width="12.8554687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1" s="209" customFormat="1" ht="26.45" customHeight="1" thickBot="1">
      <c r="A1" s="208" t="s">
        <v>42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1" ht="79.5" customHeight="1" thickBot="1">
      <c r="A2" s="10" t="s">
        <v>35</v>
      </c>
      <c r="B2" s="25" t="s">
        <v>62</v>
      </c>
      <c r="C2" s="25" t="s">
        <v>43</v>
      </c>
      <c r="D2" s="25" t="s">
        <v>40</v>
      </c>
      <c r="E2" s="25" t="s">
        <v>114</v>
      </c>
      <c r="F2" s="25" t="s">
        <v>115</v>
      </c>
      <c r="G2" s="25" t="s">
        <v>99</v>
      </c>
      <c r="H2" s="25" t="s">
        <v>100</v>
      </c>
      <c r="I2" s="25" t="s">
        <v>63</v>
      </c>
      <c r="J2" s="25" t="s">
        <v>48</v>
      </c>
      <c r="K2" s="25" t="s">
        <v>49</v>
      </c>
    </row>
    <row r="3" spans="1:11" ht="19.899999999999999" hidden="1" customHeight="1" outlineLevel="1">
      <c r="A3" s="87" t="s">
        <v>76</v>
      </c>
      <c r="B3" s="88">
        <v>366</v>
      </c>
      <c r="C3" s="88">
        <v>361</v>
      </c>
      <c r="D3" s="88">
        <v>5</v>
      </c>
      <c r="E3" s="88" t="s">
        <v>111</v>
      </c>
      <c r="F3" s="88" t="s">
        <v>111</v>
      </c>
      <c r="G3" s="88">
        <v>1208</v>
      </c>
      <c r="H3" s="89">
        <f t="shared" ref="H3:H17" si="0">G3/C3</f>
        <v>3.3462603878116344</v>
      </c>
      <c r="I3" s="90">
        <v>1015</v>
      </c>
      <c r="J3" s="88">
        <v>95</v>
      </c>
      <c r="K3" s="120">
        <v>1</v>
      </c>
    </row>
    <row r="4" spans="1:11" ht="19.899999999999999" hidden="1" customHeight="1" outlineLevel="1">
      <c r="A4" s="87" t="s">
        <v>77</v>
      </c>
      <c r="B4" s="88">
        <v>344</v>
      </c>
      <c r="C4" s="91">
        <v>340</v>
      </c>
      <c r="D4" s="88">
        <v>4</v>
      </c>
      <c r="E4" s="91" t="s">
        <v>111</v>
      </c>
      <c r="F4" s="91" t="s">
        <v>111</v>
      </c>
      <c r="G4" s="88">
        <v>1328</v>
      </c>
      <c r="H4" s="89">
        <f t="shared" si="0"/>
        <v>3.9058823529411764</v>
      </c>
      <c r="I4" s="90">
        <v>1167</v>
      </c>
      <c r="J4" s="88">
        <v>93</v>
      </c>
      <c r="K4" s="120">
        <v>1</v>
      </c>
    </row>
    <row r="5" spans="1:11" ht="19.899999999999999" hidden="1" customHeight="1" outlineLevel="1">
      <c r="A5" s="87" t="s">
        <v>78</v>
      </c>
      <c r="B5" s="88">
        <v>344</v>
      </c>
      <c r="C5" s="88">
        <v>324</v>
      </c>
      <c r="D5" s="88">
        <v>20</v>
      </c>
      <c r="E5" s="88" t="s">
        <v>111</v>
      </c>
      <c r="F5" s="88" t="s">
        <v>111</v>
      </c>
      <c r="G5" s="88">
        <v>1273</v>
      </c>
      <c r="H5" s="89">
        <f t="shared" si="0"/>
        <v>3.9290123456790123</v>
      </c>
      <c r="I5" s="90">
        <v>1158</v>
      </c>
      <c r="J5" s="88">
        <v>85</v>
      </c>
      <c r="K5" s="90">
        <v>3</v>
      </c>
    </row>
    <row r="6" spans="1:11" ht="19.899999999999999" hidden="1" customHeight="1" outlineLevel="1">
      <c r="A6" s="87" t="s">
        <v>79</v>
      </c>
      <c r="B6" s="88">
        <v>348</v>
      </c>
      <c r="C6" s="88">
        <v>325</v>
      </c>
      <c r="D6" s="88">
        <v>23</v>
      </c>
      <c r="E6" s="88" t="s">
        <v>111</v>
      </c>
      <c r="F6" s="88" t="s">
        <v>111</v>
      </c>
      <c r="G6" s="88">
        <v>1324</v>
      </c>
      <c r="H6" s="89">
        <f t="shared" si="0"/>
        <v>4.0738461538461541</v>
      </c>
      <c r="I6" s="90">
        <v>1213</v>
      </c>
      <c r="J6" s="88">
        <v>79</v>
      </c>
      <c r="K6" s="90">
        <v>6</v>
      </c>
    </row>
    <row r="7" spans="1:11" ht="19.899999999999999" hidden="1" customHeight="1" outlineLevel="1">
      <c r="A7" s="87" t="s">
        <v>80</v>
      </c>
      <c r="B7" s="88">
        <v>343</v>
      </c>
      <c r="C7" s="88">
        <v>330</v>
      </c>
      <c r="D7" s="88">
        <v>13</v>
      </c>
      <c r="E7" s="88" t="s">
        <v>111</v>
      </c>
      <c r="F7" s="88" t="s">
        <v>111</v>
      </c>
      <c r="G7" s="91">
        <v>1313</v>
      </c>
      <c r="H7" s="89">
        <f t="shared" si="0"/>
        <v>3.978787878787879</v>
      </c>
      <c r="I7" s="90">
        <v>1243</v>
      </c>
      <c r="J7" s="88">
        <v>76</v>
      </c>
      <c r="K7" s="90">
        <v>6</v>
      </c>
    </row>
    <row r="8" spans="1:11" ht="19.899999999999999" hidden="1" customHeight="1" outlineLevel="1">
      <c r="A8" s="87" t="s">
        <v>81</v>
      </c>
      <c r="B8" s="88">
        <v>330</v>
      </c>
      <c r="C8" s="88">
        <v>319</v>
      </c>
      <c r="D8" s="88">
        <v>11</v>
      </c>
      <c r="E8" s="88" t="s">
        <v>111</v>
      </c>
      <c r="F8" s="88" t="s">
        <v>111</v>
      </c>
      <c r="G8" s="91">
        <v>1222</v>
      </c>
      <c r="H8" s="89">
        <f t="shared" si="0"/>
        <v>3.830721003134796</v>
      </c>
      <c r="I8" s="90">
        <v>1177</v>
      </c>
      <c r="J8" s="88">
        <v>72</v>
      </c>
      <c r="K8" s="90">
        <v>7</v>
      </c>
    </row>
    <row r="9" spans="1:11" ht="19.899999999999999" hidden="1" customHeight="1" outlineLevel="1">
      <c r="A9" s="87" t="s">
        <v>82</v>
      </c>
      <c r="B9" s="88">
        <v>309</v>
      </c>
      <c r="C9" s="88">
        <v>298</v>
      </c>
      <c r="D9" s="88">
        <v>11</v>
      </c>
      <c r="E9" s="88" t="s">
        <v>111</v>
      </c>
      <c r="F9" s="88" t="s">
        <v>111</v>
      </c>
      <c r="G9" s="91">
        <v>1184</v>
      </c>
      <c r="H9" s="89">
        <f t="shared" si="0"/>
        <v>3.9731543624161074</v>
      </c>
      <c r="I9" s="90">
        <v>1140</v>
      </c>
      <c r="J9" s="88">
        <v>69</v>
      </c>
      <c r="K9" s="90">
        <v>5</v>
      </c>
    </row>
    <row r="10" spans="1:11" ht="18.600000000000001" hidden="1" customHeight="1" outlineLevel="1">
      <c r="A10" s="87" t="s">
        <v>83</v>
      </c>
      <c r="B10" s="92">
        <v>295</v>
      </c>
      <c r="C10" s="92">
        <v>289</v>
      </c>
      <c r="D10" s="88">
        <v>6</v>
      </c>
      <c r="E10" s="92" t="s">
        <v>111</v>
      </c>
      <c r="F10" s="92" t="s">
        <v>111</v>
      </c>
      <c r="G10" s="184">
        <v>1206</v>
      </c>
      <c r="H10" s="89">
        <f t="shared" si="0"/>
        <v>4.1730103806228378</v>
      </c>
      <c r="I10" s="93">
        <v>1143</v>
      </c>
      <c r="J10" s="88">
        <v>62</v>
      </c>
      <c r="K10" s="93">
        <v>7</v>
      </c>
    </row>
    <row r="11" spans="1:11" s="122" customFormat="1" ht="18.600000000000001" hidden="1" customHeight="1" outlineLevel="1">
      <c r="A11" s="87" t="s">
        <v>84</v>
      </c>
      <c r="B11" s="92">
        <v>296</v>
      </c>
      <c r="C11" s="92">
        <v>284</v>
      </c>
      <c r="D11" s="92">
        <v>12</v>
      </c>
      <c r="E11" s="92" t="s">
        <v>111</v>
      </c>
      <c r="F11" s="92" t="s">
        <v>111</v>
      </c>
      <c r="G11" s="184">
        <v>1242</v>
      </c>
      <c r="H11" s="89">
        <f t="shared" si="0"/>
        <v>4.373239436619718</v>
      </c>
      <c r="I11" s="93">
        <v>1190</v>
      </c>
      <c r="J11" s="92">
        <v>58</v>
      </c>
      <c r="K11" s="93">
        <v>6</v>
      </c>
    </row>
    <row r="12" spans="1:11" s="97" customFormat="1" ht="18.600000000000001" hidden="1" customHeight="1" outlineLevel="1">
      <c r="A12" s="123" t="s">
        <v>85</v>
      </c>
      <c r="B12" s="94">
        <v>298</v>
      </c>
      <c r="C12" s="94">
        <v>283</v>
      </c>
      <c r="D12" s="94">
        <v>15</v>
      </c>
      <c r="E12" s="94" t="s">
        <v>111</v>
      </c>
      <c r="F12" s="94" t="s">
        <v>111</v>
      </c>
      <c r="G12" s="95">
        <v>1289</v>
      </c>
      <c r="H12" s="89">
        <f t="shared" si="0"/>
        <v>4.5547703180212018</v>
      </c>
      <c r="I12" s="96">
        <v>1237</v>
      </c>
      <c r="J12" s="94">
        <v>58</v>
      </c>
      <c r="K12" s="96">
        <v>2</v>
      </c>
    </row>
    <row r="13" spans="1:11" s="97" customFormat="1" ht="18.600000000000001" customHeight="1" collapsed="1">
      <c r="A13" s="123" t="s">
        <v>86</v>
      </c>
      <c r="B13" s="94">
        <v>297</v>
      </c>
      <c r="C13" s="94">
        <v>279</v>
      </c>
      <c r="D13" s="94">
        <v>18</v>
      </c>
      <c r="E13" s="94" t="s">
        <v>111</v>
      </c>
      <c r="F13" s="94" t="s">
        <v>111</v>
      </c>
      <c r="G13" s="95">
        <v>1404</v>
      </c>
      <c r="H13" s="89">
        <f t="shared" si="0"/>
        <v>5.032258064516129</v>
      </c>
      <c r="I13" s="96">
        <v>1357</v>
      </c>
      <c r="J13" s="94">
        <v>60</v>
      </c>
      <c r="K13" s="96">
        <v>2</v>
      </c>
    </row>
    <row r="14" spans="1:11" s="97" customFormat="1" ht="18.600000000000001" customHeight="1">
      <c r="A14" s="123" t="s">
        <v>96</v>
      </c>
      <c r="B14" s="94">
        <v>297</v>
      </c>
      <c r="C14" s="94">
        <v>278</v>
      </c>
      <c r="D14" s="94">
        <v>19</v>
      </c>
      <c r="E14" s="94" t="s">
        <v>111</v>
      </c>
      <c r="F14" s="94" t="s">
        <v>111</v>
      </c>
      <c r="G14" s="95">
        <v>1447</v>
      </c>
      <c r="H14" s="89">
        <f t="shared" si="0"/>
        <v>5.2050359712230216</v>
      </c>
      <c r="I14" s="96">
        <v>1397</v>
      </c>
      <c r="J14" s="94">
        <v>60</v>
      </c>
      <c r="K14" s="96">
        <v>2</v>
      </c>
    </row>
    <row r="15" spans="1:11" s="97" customFormat="1" ht="18.600000000000001" customHeight="1">
      <c r="A15" s="123" t="s">
        <v>97</v>
      </c>
      <c r="B15" s="94">
        <v>300</v>
      </c>
      <c r="C15" s="94">
        <v>281</v>
      </c>
      <c r="D15" s="94">
        <v>19</v>
      </c>
      <c r="E15" s="94">
        <v>17</v>
      </c>
      <c r="F15" s="94">
        <v>2</v>
      </c>
      <c r="G15" s="95">
        <v>1501</v>
      </c>
      <c r="H15" s="89">
        <f t="shared" si="0"/>
        <v>5.3416370106761564</v>
      </c>
      <c r="I15" s="96">
        <v>1443</v>
      </c>
      <c r="J15" s="94">
        <v>60</v>
      </c>
      <c r="K15" s="96">
        <v>2</v>
      </c>
    </row>
    <row r="16" spans="1:11" s="97" customFormat="1" ht="18.600000000000001" customHeight="1">
      <c r="A16" s="123" t="s">
        <v>98</v>
      </c>
      <c r="B16" s="94">
        <v>303</v>
      </c>
      <c r="C16" s="94">
        <v>279</v>
      </c>
      <c r="D16" s="94">
        <v>24</v>
      </c>
      <c r="E16" s="94">
        <v>19</v>
      </c>
      <c r="F16" s="94">
        <v>7</v>
      </c>
      <c r="G16" s="95">
        <v>1533</v>
      </c>
      <c r="H16" s="89">
        <f t="shared" si="0"/>
        <v>5.4946236559139781</v>
      </c>
      <c r="I16" s="96">
        <v>1478</v>
      </c>
      <c r="J16" s="94">
        <v>59</v>
      </c>
      <c r="K16" s="96">
        <v>2</v>
      </c>
    </row>
    <row r="17" spans="1:11" s="100" customFormat="1" ht="18.600000000000001" customHeight="1" thickBot="1">
      <c r="A17" s="121" t="s">
        <v>86</v>
      </c>
      <c r="B17" s="186">
        <v>306</v>
      </c>
      <c r="C17" s="186">
        <v>278</v>
      </c>
      <c r="D17" s="186">
        <v>28</v>
      </c>
      <c r="E17" s="186">
        <v>19</v>
      </c>
      <c r="F17" s="186">
        <v>6</v>
      </c>
      <c r="G17" s="186">
        <v>1578</v>
      </c>
      <c r="H17" s="187">
        <f t="shared" si="0"/>
        <v>5.6762589928057556</v>
      </c>
      <c r="I17" s="188">
        <v>1523</v>
      </c>
      <c r="J17" s="186">
        <v>57</v>
      </c>
      <c r="K17" s="188">
        <v>2</v>
      </c>
    </row>
    <row r="18" spans="1:11" ht="24" customHeight="1">
      <c r="A18" s="211" t="s">
        <v>112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</row>
    <row r="19" spans="1:11" ht="24" customHeight="1">
      <c r="A19" s="211" t="s">
        <v>113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</row>
    <row r="20" spans="1:11" ht="15" customHeight="1">
      <c r="A20" s="210" t="s">
        <v>20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</row>
    <row r="21" spans="1:11" ht="18.600000000000001" customHeight="1">
      <c r="A21" s="98" t="s">
        <v>21</v>
      </c>
      <c r="B21" s="99" t="s">
        <v>64</v>
      </c>
    </row>
    <row r="22" spans="1:11" ht="18.600000000000001" customHeight="1">
      <c r="A22" s="98" t="s">
        <v>22</v>
      </c>
      <c r="B22" s="99" t="s">
        <v>65</v>
      </c>
    </row>
    <row r="23" spans="1:11" ht="18.600000000000001" customHeight="1"/>
    <row r="24" spans="1:11" ht="18.600000000000001" customHeight="1"/>
    <row r="25" spans="1:11" ht="18.600000000000001" customHeight="1"/>
    <row r="26" spans="1:11" ht="18.600000000000001" customHeight="1"/>
  </sheetData>
  <mergeCells count="4">
    <mergeCell ref="A1:XFD1"/>
    <mergeCell ref="A20:K20"/>
    <mergeCell ref="A18:K18"/>
    <mergeCell ref="A19:K19"/>
  </mergeCells>
  <hyperlinks>
    <hyperlink ref="B21" r:id="rId1"/>
    <hyperlink ref="B22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877B0"/>
  </sheetPr>
  <dimension ref="A1:AL41"/>
  <sheetViews>
    <sheetView zoomScaleNormal="100" workbookViewId="0">
      <selection sqref="A1:XFD1"/>
    </sheetView>
  </sheetViews>
  <sheetFormatPr defaultColWidth="9.140625" defaultRowHeight="12.75" outlineLevelRow="1"/>
  <cols>
    <col min="1" max="1" width="25" style="4" customWidth="1"/>
    <col min="2" max="4" width="18.7109375" style="4" customWidth="1"/>
    <col min="5" max="8" width="15.57031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6" s="213" customFormat="1" ht="25.9" customHeight="1">
      <c r="A1" s="213" t="s">
        <v>45</v>
      </c>
    </row>
    <row r="2" spans="1:36" s="148" customFormat="1" ht="13.5" outlineLevel="1" thickBot="1">
      <c r="D2" s="149" t="s">
        <v>101</v>
      </c>
      <c r="E2" s="150"/>
      <c r="F2" s="150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</row>
    <row r="3" spans="1:36" s="148" customFormat="1" ht="44.45" customHeight="1" outlineLevel="1" thickBot="1">
      <c r="A3" s="152" t="s">
        <v>0</v>
      </c>
      <c r="B3" s="153">
        <v>43921</v>
      </c>
      <c r="C3" s="153" t="s">
        <v>110</v>
      </c>
      <c r="D3" s="153">
        <v>44286</v>
      </c>
      <c r="E3" s="154" t="s">
        <v>102</v>
      </c>
      <c r="F3" s="154" t="s">
        <v>87</v>
      </c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36" s="148" customFormat="1" ht="18.600000000000001" customHeight="1" outlineLevel="1">
      <c r="A4" s="155" t="s">
        <v>46</v>
      </c>
      <c r="B4" s="156">
        <v>356884.27</v>
      </c>
      <c r="C4" s="156">
        <v>414192.85</v>
      </c>
      <c r="D4" s="156">
        <v>441172.31</v>
      </c>
      <c r="E4" s="157">
        <f>D4/C4-1</f>
        <v>6.5137435375815844E-2</v>
      </c>
      <c r="F4" s="157">
        <f>D4/B4-1</f>
        <v>0.2361775149126073</v>
      </c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</row>
    <row r="5" spans="1:36" s="148" customFormat="1" ht="18.600000000000001" customHeight="1" outlineLevel="1">
      <c r="A5" s="158" t="s">
        <v>50</v>
      </c>
      <c r="B5" s="159">
        <v>86.89</v>
      </c>
      <c r="C5" s="159">
        <v>111.66412536020003</v>
      </c>
      <c r="D5" s="159">
        <v>176.24</v>
      </c>
      <c r="E5" s="160">
        <f t="shared" ref="E5:E9" si="0">D5/C5-1</f>
        <v>0.57830457572201155</v>
      </c>
      <c r="F5" s="160">
        <f t="shared" ref="F5:F9" si="1">D5/B5-1</f>
        <v>1.0283116584186902</v>
      </c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</row>
    <row r="6" spans="1:36" s="148" customFormat="1" ht="18.600000000000001" customHeight="1" outlineLevel="1">
      <c r="A6" s="158" t="s">
        <v>13</v>
      </c>
      <c r="B6" s="159">
        <v>340549.47</v>
      </c>
      <c r="C6" s="159">
        <v>399103.17</v>
      </c>
      <c r="D6" s="159">
        <v>423794.79</v>
      </c>
      <c r="E6" s="160">
        <f t="shared" si="0"/>
        <v>6.186776216285117E-2</v>
      </c>
      <c r="F6" s="160">
        <f t="shared" si="1"/>
        <v>0.24444413318276492</v>
      </c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</row>
    <row r="7" spans="1:36" s="148" customFormat="1" ht="18.600000000000001" customHeight="1" outlineLevel="1">
      <c r="A7" s="161" t="s">
        <v>51</v>
      </c>
      <c r="B7" s="162">
        <v>1653.42</v>
      </c>
      <c r="C7" s="162">
        <v>1924.17</v>
      </c>
      <c r="D7" s="162">
        <v>1995.94</v>
      </c>
      <c r="E7" s="163">
        <f t="shared" si="0"/>
        <v>3.7299199135211625E-2</v>
      </c>
      <c r="F7" s="163">
        <f t="shared" si="1"/>
        <v>0.20715849572401446</v>
      </c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</row>
    <row r="8" spans="1:36" s="148" customFormat="1" ht="18.600000000000001" customHeight="1" outlineLevel="1">
      <c r="A8" s="164" t="s">
        <v>52</v>
      </c>
      <c r="B8" s="162">
        <v>131.15</v>
      </c>
      <c r="C8" s="162">
        <v>170.68</v>
      </c>
      <c r="D8" s="162">
        <v>168.12</v>
      </c>
      <c r="E8" s="163">
        <f t="shared" si="0"/>
        <v>-1.4998828216545634E-2</v>
      </c>
      <c r="F8" s="163">
        <f t="shared" si="1"/>
        <v>0.28189096454441476</v>
      </c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</row>
    <row r="9" spans="1:36" s="148" customFormat="1" ht="18.600000000000001" customHeight="1" outlineLevel="1" thickBot="1">
      <c r="A9" s="165" t="s">
        <v>41</v>
      </c>
      <c r="B9" s="166">
        <f>SUM(B4,B7:B8)</f>
        <v>358668.84</v>
      </c>
      <c r="C9" s="166">
        <f>SUM(C4,C7:C8)</f>
        <v>416287.69999999995</v>
      </c>
      <c r="D9" s="166">
        <f>SUM(D4,D7:D8)</f>
        <v>443336.37</v>
      </c>
      <c r="E9" s="167">
        <f>D9/C9-1</f>
        <v>6.4975904885011149E-2</v>
      </c>
      <c r="F9" s="168">
        <f t="shared" si="1"/>
        <v>0.2360604562135924</v>
      </c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</row>
    <row r="10" spans="1:36" ht="27" customHeight="1" outlineLevel="1">
      <c r="A10" s="216" t="s">
        <v>109</v>
      </c>
      <c r="B10" s="216"/>
      <c r="C10" s="216"/>
      <c r="D10" s="216"/>
      <c r="E10" s="216"/>
      <c r="F10" s="2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215" customFormat="1" ht="27.6" customHeight="1"/>
    <row r="12" spans="1:36" s="214" customFormat="1" ht="25.9" customHeight="1">
      <c r="A12" s="214" t="s">
        <v>19</v>
      </c>
    </row>
    <row r="13" spans="1:36" ht="16.5" outlineLevel="1" thickBot="1">
      <c r="B13" s="32"/>
      <c r="C13" s="18"/>
      <c r="D13" s="149" t="s">
        <v>101</v>
      </c>
      <c r="E13" s="18"/>
      <c r="F13" s="18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48" customFormat="1" ht="46.9" customHeight="1" outlineLevel="1" thickBot="1">
      <c r="A14" s="152" t="s">
        <v>0</v>
      </c>
      <c r="B14" s="153">
        <v>43921</v>
      </c>
      <c r="C14" s="153" t="s">
        <v>110</v>
      </c>
      <c r="D14" s="153">
        <v>44286</v>
      </c>
      <c r="E14" s="154" t="s">
        <v>102</v>
      </c>
      <c r="F14" s="154" t="s">
        <v>87</v>
      </c>
      <c r="G14" s="169"/>
      <c r="H14" s="170"/>
      <c r="I14" s="170"/>
      <c r="J14" s="170"/>
      <c r="K14" s="170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</row>
    <row r="15" spans="1:36" s="148" customFormat="1" ht="18.600000000000001" customHeight="1" outlineLevel="1">
      <c r="A15" s="155" t="s">
        <v>46</v>
      </c>
      <c r="B15" s="156">
        <v>274322.18</v>
      </c>
      <c r="C15" s="156">
        <v>322028.71000000002</v>
      </c>
      <c r="D15" s="156">
        <v>339946.29</v>
      </c>
      <c r="E15" s="157">
        <f>D15/C15-1</f>
        <v>5.5639697466725702E-2</v>
      </c>
      <c r="F15" s="157">
        <f>D15/B15-1</f>
        <v>0.23922276354030125</v>
      </c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</row>
    <row r="16" spans="1:36" s="148" customFormat="1" ht="18.600000000000001" customHeight="1" outlineLevel="1">
      <c r="A16" s="158" t="s">
        <v>5</v>
      </c>
      <c r="B16" s="159">
        <v>86.57</v>
      </c>
      <c r="C16" s="159">
        <v>110.78630083020001</v>
      </c>
      <c r="D16" s="159">
        <v>175.51</v>
      </c>
      <c r="E16" s="160">
        <f t="shared" ref="E16:E17" si="2">D16/C16-1</f>
        <v>0.58422114182691898</v>
      </c>
      <c r="F16" s="160">
        <f t="shared" ref="F16" si="3">D16/B16-1</f>
        <v>1.0273766893843135</v>
      </c>
      <c r="G16" s="169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</row>
    <row r="17" spans="1:38" s="148" customFormat="1" ht="18.600000000000001" customHeight="1" outlineLevel="1" thickBot="1">
      <c r="A17" s="171" t="s">
        <v>13</v>
      </c>
      <c r="B17" s="159">
        <v>259426.96</v>
      </c>
      <c r="C17" s="159">
        <v>307360.37</v>
      </c>
      <c r="D17" s="159">
        <v>323145.17</v>
      </c>
      <c r="E17" s="160">
        <f t="shared" si="2"/>
        <v>5.1356002727352301E-2</v>
      </c>
      <c r="F17" s="160">
        <f>D17/B17-1</f>
        <v>0.24561136591200849</v>
      </c>
      <c r="G17" s="109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</row>
    <row r="18" spans="1:38" ht="30" customHeight="1" outlineLevel="1">
      <c r="A18" s="216" t="s">
        <v>109</v>
      </c>
      <c r="B18" s="216"/>
      <c r="C18" s="216"/>
      <c r="D18" s="216"/>
      <c r="E18" s="216"/>
      <c r="F18" s="216"/>
      <c r="H18" s="34"/>
    </row>
    <row r="19" spans="1:38" s="212" customFormat="1" ht="13.9" customHeight="1"/>
    <row r="20" spans="1:38" s="202" customFormat="1" ht="24.6" customHeight="1" thickBot="1">
      <c r="A20" s="201" t="s">
        <v>47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</row>
    <row r="21" spans="1:38" s="33" customFormat="1" ht="73.900000000000006" customHeight="1" outlineLevel="1" thickBot="1">
      <c r="A21" s="172" t="s">
        <v>66</v>
      </c>
      <c r="B21" s="173" t="s">
        <v>107</v>
      </c>
      <c r="C21" s="111"/>
      <c r="D21" s="111"/>
      <c r="E21" s="111"/>
      <c r="F21" s="111"/>
      <c r="G21" s="111"/>
      <c r="H21" s="111"/>
      <c r="I21" s="111"/>
    </row>
    <row r="22" spans="1:38" s="8" customFormat="1" ht="18" customHeight="1" outlineLevel="1">
      <c r="A22" s="174" t="s">
        <v>89</v>
      </c>
      <c r="B22" s="175">
        <v>3.4</v>
      </c>
    </row>
    <row r="23" spans="1:38" s="8" customFormat="1" ht="18" customHeight="1" outlineLevel="1">
      <c r="A23" s="176" t="s">
        <v>104</v>
      </c>
      <c r="B23" s="177">
        <v>1.78</v>
      </c>
    </row>
    <row r="24" spans="1:38" s="8" customFormat="1" ht="18" customHeight="1" outlineLevel="1">
      <c r="A24" s="176" t="s">
        <v>105</v>
      </c>
      <c r="B24" s="177">
        <v>8.85</v>
      </c>
    </row>
    <row r="25" spans="1:38" s="111" customFormat="1" ht="18" customHeight="1" outlineLevel="1">
      <c r="A25" s="176" t="s">
        <v>106</v>
      </c>
      <c r="B25" s="177">
        <v>3.93</v>
      </c>
    </row>
    <row r="26" spans="1:38" s="8" customFormat="1" ht="18" customHeight="1" outlineLevel="1" thickBot="1">
      <c r="A26" s="178" t="s">
        <v>103</v>
      </c>
      <c r="B26" s="185">
        <v>60.53</v>
      </c>
    </row>
    <row r="27" spans="1:38" s="147" customFormat="1" ht="28.9" customHeight="1" outlineLevel="1">
      <c r="A27" s="179" t="s">
        <v>68</v>
      </c>
      <c r="B27" s="180">
        <f>SUM(B23:B26)</f>
        <v>75.09</v>
      </c>
    </row>
    <row r="28" spans="1:38" s="147" customFormat="1" ht="28.9" customHeight="1" outlineLevel="1">
      <c r="A28" s="181" t="s">
        <v>90</v>
      </c>
      <c r="B28" s="182">
        <f>SUM(B22:B25)</f>
        <v>17.96</v>
      </c>
    </row>
    <row r="29" spans="1:38" outlineLevel="1">
      <c r="B29" s="32"/>
    </row>
    <row r="30" spans="1:38" outlineLevel="1">
      <c r="B30" s="32"/>
    </row>
    <row r="31" spans="1:38" outlineLevel="1">
      <c r="A31" s="146"/>
      <c r="B31" s="32"/>
    </row>
    <row r="32" spans="1:38" outlineLevel="1">
      <c r="B32" s="32"/>
      <c r="C32" s="32"/>
      <c r="D32" s="32"/>
      <c r="E32" s="32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F10"/>
    <mergeCell ref="A18:F18"/>
  </mergeCells>
  <phoneticPr fontId="22" type="noConversion"/>
  <conditionalFormatting sqref="E4:F4 E6:F9 F5">
    <cfRule type="cellIs" dxfId="3" priority="4" operator="lessThan">
      <formula>0</formula>
    </cfRule>
  </conditionalFormatting>
  <conditionalFormatting sqref="E15:F15 E17:F17 F16">
    <cfRule type="cellIs" dxfId="2" priority="3" operator="lessThan">
      <formula>0</formula>
    </cfRule>
  </conditionalFormatting>
  <conditionalFormatting sqref="E5">
    <cfRule type="cellIs" dxfId="1" priority="2" operator="lessThan">
      <formula>0</formula>
    </cfRule>
  </conditionalFormatting>
  <conditionalFormatting sqref="E16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2021-06-22T12:46:54Z</dcterms:modified>
</cp:coreProperties>
</file>