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4 2024\! final\"/>
    </mc:Choice>
  </mc:AlternateContent>
  <xr:revisionPtr revIDLastSave="0" documentId="13_ncr:1_{1C206793-D328-42FE-A375-8446F9CFF5A6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I17" i="36" l="1"/>
  <c r="H17" i="36"/>
  <c r="G17" i="36"/>
  <c r="I16" i="36"/>
  <c r="H16" i="36"/>
  <c r="G16" i="36"/>
  <c r="I5" i="36"/>
  <c r="H5" i="36"/>
  <c r="G5" i="36"/>
  <c r="I26" i="54" l="1"/>
  <c r="I24" i="54"/>
  <c r="I23" i="54"/>
  <c r="H5" i="54"/>
  <c r="I6" i="54" l="1"/>
  <c r="I7" i="36" l="1"/>
  <c r="I8" i="36"/>
  <c r="I6" i="36"/>
  <c r="I4" i="36"/>
  <c r="I18" i="36"/>
  <c r="H7" i="36"/>
  <c r="H4" i="36"/>
  <c r="H8" i="36"/>
  <c r="H6" i="36"/>
  <c r="H18" i="36"/>
  <c r="C9" i="36"/>
  <c r="B9" i="36"/>
  <c r="C35" i="36" l="1"/>
  <c r="C36" i="36"/>
  <c r="B36" i="36"/>
  <c r="B35" i="36"/>
  <c r="C34" i="36"/>
  <c r="B34" i="36"/>
  <c r="C33" i="36"/>
  <c r="B33" i="36"/>
  <c r="G7" i="36" l="1"/>
  <c r="E9" i="36" l="1"/>
  <c r="D9" i="36"/>
  <c r="J16" i="54" l="1"/>
  <c r="I36" i="54"/>
  <c r="I34" i="54"/>
  <c r="I32" i="54"/>
  <c r="I30" i="54"/>
  <c r="I28" i="54"/>
  <c r="I18" i="54"/>
  <c r="I16" i="54"/>
  <c r="I12" i="54"/>
  <c r="I10" i="54"/>
  <c r="I8" i="54"/>
  <c r="I4" i="54"/>
  <c r="K34" i="54"/>
  <c r="K32" i="54"/>
  <c r="K30" i="54"/>
  <c r="K28" i="54"/>
  <c r="K24" i="54"/>
  <c r="K23" i="54"/>
  <c r="K18" i="54"/>
  <c r="K16" i="54"/>
  <c r="K12" i="54"/>
  <c r="K10" i="54"/>
  <c r="K8" i="54"/>
  <c r="K6" i="54"/>
  <c r="K4" i="54"/>
  <c r="K3" i="54"/>
  <c r="H37" i="54"/>
  <c r="H35" i="54"/>
  <c r="J35" i="54" s="1"/>
  <c r="H33" i="54"/>
  <c r="J33" i="54" s="1"/>
  <c r="H31" i="54"/>
  <c r="J31" i="54" s="1"/>
  <c r="H29" i="54"/>
  <c r="J29" i="54" s="1"/>
  <c r="H27" i="54"/>
  <c r="H25" i="54"/>
  <c r="J25" i="54" s="1"/>
  <c r="H21" i="54"/>
  <c r="H19" i="54"/>
  <c r="J19" i="54" s="1"/>
  <c r="H17" i="54"/>
  <c r="J17" i="54" s="1"/>
  <c r="H15" i="54"/>
  <c r="H13" i="54"/>
  <c r="J13" i="54" s="1"/>
  <c r="H11" i="54"/>
  <c r="J11" i="54" s="1"/>
  <c r="H9" i="54"/>
  <c r="J9" i="54" s="1"/>
  <c r="H7" i="54"/>
  <c r="J7" i="54" s="1"/>
  <c r="J5" i="54"/>
  <c r="J34" i="54"/>
  <c r="J32" i="54"/>
  <c r="J30" i="54"/>
  <c r="J28" i="54"/>
  <c r="J24" i="54"/>
  <c r="J23" i="54"/>
  <c r="J18" i="54"/>
  <c r="J12" i="54"/>
  <c r="J10" i="54"/>
  <c r="J8" i="54"/>
  <c r="J6" i="54"/>
  <c r="J4" i="54"/>
  <c r="J3" i="54"/>
  <c r="I3" i="54"/>
  <c r="H38" i="54" l="1"/>
  <c r="J38" i="54" s="1"/>
  <c r="H22" i="54"/>
  <c r="J22" i="54" s="1"/>
  <c r="G37" i="54"/>
  <c r="G7" i="54"/>
  <c r="G5" i="54"/>
  <c r="G25" i="54"/>
  <c r="K25" i="54" l="1"/>
  <c r="I25" i="54"/>
  <c r="K5" i="54"/>
  <c r="I5" i="54"/>
  <c r="K7" i="54"/>
  <c r="I7" i="54"/>
  <c r="I37" i="54"/>
  <c r="E12" i="30"/>
  <c r="F12" i="30"/>
  <c r="E9" i="30" l="1"/>
  <c r="E10" i="30"/>
  <c r="E17" i="30"/>
  <c r="E3" i="30"/>
  <c r="E13" i="30"/>
  <c r="E8" i="30"/>
  <c r="E18" i="30"/>
  <c r="E15" i="30"/>
  <c r="E14" i="30"/>
  <c r="E16" i="30"/>
  <c r="E6" i="30"/>
  <c r="E7" i="30"/>
  <c r="E5" i="30"/>
  <c r="E11" i="30"/>
  <c r="E4" i="30"/>
  <c r="G13" i="54" l="1"/>
  <c r="K13" i="54" l="1"/>
  <c r="I13" i="54"/>
  <c r="G18" i="36"/>
  <c r="G4" i="36"/>
  <c r="G29" i="54" l="1"/>
  <c r="K29" i="54" l="1"/>
  <c r="I29" i="54"/>
  <c r="G8" i="36"/>
  <c r="F9" i="36" l="1"/>
  <c r="G9" i="36" l="1"/>
  <c r="I9" i="36"/>
  <c r="H9" i="36"/>
  <c r="F16" i="30"/>
  <c r="F17" i="30"/>
  <c r="F9" i="30"/>
  <c r="F5" i="30"/>
  <c r="F15" i="30"/>
  <c r="F8" i="30"/>
  <c r="F4" i="30"/>
  <c r="F13" i="30"/>
  <c r="F18" i="30"/>
  <c r="F11" i="30"/>
  <c r="F6" i="30"/>
  <c r="F14" i="30"/>
  <c r="F10" i="30"/>
  <c r="F3" i="30"/>
  <c r="F7" i="30"/>
  <c r="G6" i="36" l="1"/>
  <c r="G35" i="54" l="1"/>
  <c r="K35" i="54" l="1"/>
  <c r="I35" i="54"/>
  <c r="G27" i="54" l="1"/>
  <c r="G9" i="54"/>
  <c r="K9" i="54" l="1"/>
  <c r="I9" i="54"/>
  <c r="I27" i="54"/>
  <c r="G17" i="54" l="1"/>
  <c r="K17" i="54" l="1"/>
  <c r="I17" i="54"/>
  <c r="G31" i="54"/>
  <c r="G15" i="54"/>
  <c r="G11" i="54"/>
  <c r="G33" i="54"/>
  <c r="K11" i="54" l="1"/>
  <c r="I11" i="54"/>
  <c r="K33" i="54"/>
  <c r="I33" i="54"/>
  <c r="K31" i="54"/>
  <c r="I31" i="54"/>
  <c r="G38" i="54"/>
  <c r="I38" i="54" l="1"/>
  <c r="K38" i="54"/>
  <c r="G21" i="54"/>
  <c r="G19" i="54" l="1"/>
  <c r="G22" i="54" l="1"/>
  <c r="K19" i="54"/>
  <c r="I19" i="54"/>
  <c r="K22" i="54" l="1"/>
  <c r="I22" i="54"/>
</calcChain>
</file>

<file path=xl/sharedStrings.xml><?xml version="1.0" encoding="utf-8"?>
<sst xmlns="http://schemas.openxmlformats.org/spreadsheetml/2006/main" count="186" uniqueCount="109">
  <si>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</si>
  <si>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</si>
  <si>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</si>
  <si>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</si>
  <si>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</si>
  <si>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</si>
  <si>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</si>
  <si>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</si>
  <si>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</si>
  <si>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</si>
  <si>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</si>
  <si>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</si>
  <si>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</si>
  <si>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</si>
  <si>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</si>
  <si>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</si>
  <si>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</si>
  <si>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</si>
  <si>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</si>
  <si>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</si>
  <si>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</si>
  <si>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</si>
  <si>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</si>
  <si>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</si>
  <si>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</si>
  <si>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</si>
  <si>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</si>
  <si>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</si>
  <si>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</si>
  <si>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</si>
  <si>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</si>
  <si>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</si>
  <si>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</si>
  <si>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</si>
  <si>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</si>
  <si>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</si>
  <si>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</si>
  <si>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</si>
  <si>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</si>
  <si>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</si>
  <si>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</si>
  <si>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</si>
  <si>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</si>
  <si>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</si>
  <si>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</si>
  <si>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</si>
  <si>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</si>
  <si>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</si>
  <si>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</si>
  <si>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</si>
  <si>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</si>
  <si>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</si>
  <si>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</si>
  <si>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</si>
  <si>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</si>
  <si>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</si>
  <si>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</si>
  <si>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</si>
  <si>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</si>
  <si>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</si>
  <si>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</si>
  <si>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</si>
  <si>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</si>
  <si>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</si>
  <si>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</si>
  <si>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</si>
  <si>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</si>
  <si>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</si>
  <si>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</si>
  <si>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</si>
  <si>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</si>
  <si>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</si>
  <si>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</si>
  <si>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</si>
  <si>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</si>
  <si>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</si>
  <si>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</si>
  <si>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</si>
  <si>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</si>
  <si>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</si>
  <si>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</si>
  <si>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</si>
  <si>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31.12.2023 (4 кв. 2023)</t>
  </si>
  <si>
    <t>Зміна за рік</t>
  </si>
  <si>
    <t>Кількість ЦП у лістингу ФБ (на регульованих ринках), у т. ч.:</t>
  </si>
  <si>
    <t>30.09.2024 (3 кв. 2024)</t>
  </si>
  <si>
    <t>31.12.2023 (2023)</t>
  </si>
  <si>
    <t>31.12.2024 (4 кв. 2024)</t>
  </si>
  <si>
    <t>31.12.2021 (2021)</t>
  </si>
  <si>
    <t>31.12.2022 (2022)</t>
  </si>
  <si>
    <t>Зміна за 4 кв. 2024</t>
  </si>
  <si>
    <t>Зміна за 2024 рік</t>
  </si>
  <si>
    <t>31.12.2024 (2024)</t>
  </si>
  <si>
    <t>Зміна за рік у 4 кв. 2024</t>
  </si>
  <si>
    <t>* Загалом у списках ФБ України станом на 31.12.2024 року, включаючи лістинг, перебувало 173 випуски державних облігацій, 5 - муніципальних облігацій, 114 – корпоративних облігацій (у т.ч. 17 - єврооблігацій), 113 випуск акцій (у т.ч. 57 - іноземних), 7 – акцій КІФ, 31 – інвестиційних сертифікатів ПІФ, 84 - іноземних суверенних облігацій і 4 -  деривативів (свопи).</t>
  </si>
  <si>
    <t>4-й квартал 2024 року</t>
  </si>
  <si>
    <t>2024 рік</t>
  </si>
  <si>
    <t>31.12.2021</t>
  </si>
  <si>
    <t>Зміна за 4-й квартал 2024</t>
  </si>
  <si>
    <t>Чистий притік/відтік наростаючим підсумком, млн грн</t>
  </si>
  <si>
    <t>1 квартал</t>
  </si>
  <si>
    <t>2 квартал</t>
  </si>
  <si>
    <t>3 квартал</t>
  </si>
  <si>
    <t>4 квартал</t>
  </si>
  <si>
    <t>Ренкінгування - за показником за 2024 рік.</t>
  </si>
  <si>
    <t>31.12.2022**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</si>
  <si>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</si>
  <si>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</si>
  <si>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Зміна за 3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</si>
</sst>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Georgia"/>
      <family val="1"/>
      <charset val="204"/>
    </font>
    <font>
      <sz val="11"/>
      <color indexed="8"/>
      <name val="Arial"/>
      <family val="2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0BA44"/>
        <bgColor indexed="64"/>
      </patternFill>
    </fill>
    <fill>
      <patternFill patternType="solid">
        <fgColor rgb="FF9CD816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59" applyNumberFormat="0" applyAlignment="0" applyProtection="0"/>
    <xf numFmtId="0" fontId="54" fillId="33" borderId="59" applyNumberFormat="0" applyAlignment="0" applyProtection="0"/>
    <xf numFmtId="0" fontId="55" fillId="34" borderId="60" applyNumberFormat="0" applyAlignment="0" applyProtection="0"/>
    <xf numFmtId="0" fontId="55" fillId="34" borderId="60" applyNumberFormat="0" applyAlignment="0" applyProtection="0"/>
    <xf numFmtId="0" fontId="56" fillId="34" borderId="59" applyNumberFormat="0" applyAlignment="0" applyProtection="0"/>
    <xf numFmtId="0" fontId="56" fillId="34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5" borderId="62" applyNumberFormat="0" applyAlignment="0" applyProtection="0"/>
    <xf numFmtId="0" fontId="61" fillId="35" borderId="62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3" applyNumberFormat="0" applyFont="0" applyAlignment="0" applyProtection="0"/>
    <xf numFmtId="0" fontId="52" fillId="36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88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6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2" xfId="57" applyFont="1" applyFill="1" applyBorder="1" applyAlignment="1"/>
    <xf numFmtId="0" fontId="6" fillId="0" borderId="0" xfId="57" applyFont="1" applyFill="1"/>
    <xf numFmtId="166" fontId="4" fillId="0" borderId="19" xfId="57" applyNumberFormat="1" applyFont="1" applyFill="1" applyBorder="1" applyAlignment="1">
      <alignment horizontal="right" vertical="center"/>
    </xf>
    <xf numFmtId="166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6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Fill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8" fontId="4" fillId="0" borderId="22" xfId="57" applyNumberFormat="1" applyFont="1" applyFill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Fill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Fill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46" xfId="60" applyFont="1" applyFill="1" applyBorder="1" applyAlignment="1">
      <alignment horizontal="center" vertical="center" wrapText="1"/>
    </xf>
    <xf numFmtId="49" fontId="7" fillId="29" borderId="30" xfId="75" applyNumberFormat="1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6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68" fontId="7" fillId="29" borderId="38" xfId="75" applyNumberFormat="1" applyFont="1" applyFill="1" applyBorder="1" applyAlignment="1">
      <alignment horizontal="right" vertical="center"/>
    </xf>
    <xf numFmtId="168" fontId="7" fillId="29" borderId="35" xfId="75" applyNumberFormat="1" applyFont="1" applyFill="1" applyBorder="1" applyAlignment="1">
      <alignment horizontal="right" vertical="center"/>
    </xf>
    <xf numFmtId="168" fontId="6" fillId="29" borderId="29" xfId="75" applyNumberFormat="1" applyFont="1" applyFill="1" applyBorder="1" applyAlignment="1">
      <alignment horizontal="right" vertical="center"/>
    </xf>
    <xf numFmtId="168" fontId="6" fillId="29" borderId="35" xfId="75" applyNumberFormat="1" applyFont="1" applyFill="1" applyBorder="1" applyAlignment="1">
      <alignment horizontal="right" vertical="center"/>
    </xf>
    <xf numFmtId="14" fontId="7" fillId="0" borderId="48" xfId="59" applyNumberFormat="1" applyFont="1" applyBorder="1" applyAlignment="1">
      <alignment horizontal="center" vertical="center"/>
    </xf>
    <xf numFmtId="0" fontId="7" fillId="0" borderId="12" xfId="60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Fill="1" applyBorder="1" applyAlignment="1">
      <alignment horizontal="center" vertical="center" wrapText="1"/>
    </xf>
    <xf numFmtId="0" fontId="4" fillId="0" borderId="67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68" xfId="60" applyNumberFormat="1" applyFont="1" applyFill="1" applyBorder="1" applyAlignment="1">
      <alignment horizontal="center" vertical="center" wrapText="1"/>
    </xf>
    <xf numFmtId="49" fontId="7" fillId="61" borderId="30" xfId="75" applyNumberFormat="1" applyFont="1" applyFill="1" applyBorder="1" applyAlignment="1">
      <alignment horizontal="center" vertical="center" wrapText="1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/>
    <xf numFmtId="166" fontId="69" fillId="0" borderId="0" xfId="235" applyNumberFormat="1" applyFont="1"/>
    <xf numFmtId="9" fontId="42" fillId="0" borderId="0" xfId="235" applyFont="1"/>
    <xf numFmtId="0" fontId="70" fillId="0" borderId="0" xfId="0" applyFont="1"/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0" fontId="42" fillId="0" borderId="0" xfId="57" applyFont="1" applyBorder="1" applyAlignment="1">
      <alignment vertical="center" wrapText="1"/>
    </xf>
    <xf numFmtId="0" fontId="14" fillId="0" borderId="69" xfId="79" applyFont="1" applyFill="1" applyBorder="1" applyAlignment="1">
      <alignment horizontal="right" vertical="center" indent="1"/>
    </xf>
    <xf numFmtId="166" fontId="14" fillId="29" borderId="70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0" fontId="7" fillId="0" borderId="71" xfId="79" applyFont="1" applyFill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8" fontId="6" fillId="29" borderId="43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6" fillId="29" borderId="43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169" fontId="42" fillId="0" borderId="0" xfId="44" applyNumberFormat="1" applyFont="1"/>
    <xf numFmtId="166" fontId="4" fillId="0" borderId="21" xfId="57" applyNumberFormat="1" applyFont="1" applyFill="1" applyBorder="1" applyAlignment="1">
      <alignment horizontal="right" vertical="center"/>
    </xf>
    <xf numFmtId="166" fontId="6" fillId="0" borderId="0" xfId="235" applyNumberFormat="1" applyFont="1" applyFill="1"/>
    <xf numFmtId="0" fontId="15" fillId="61" borderId="27" xfId="75" applyNumberFormat="1" applyFont="1" applyFill="1" applyBorder="1" applyAlignment="1">
      <alignment horizontal="right" vertical="center"/>
    </xf>
    <xf numFmtId="170" fontId="42" fillId="0" borderId="0" xfId="44" applyNumberFormat="1" applyFont="1"/>
    <xf numFmtId="1" fontId="42" fillId="0" borderId="0" xfId="44" applyNumberFormat="1" applyFont="1"/>
    <xf numFmtId="1" fontId="4" fillId="0" borderId="19" xfId="60" applyNumberFormat="1" applyFont="1" applyFill="1" applyBorder="1" applyAlignment="1">
      <alignment horizontal="center" vertical="center" wrapText="1"/>
    </xf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Fill="1" applyBorder="1" applyAlignment="1">
      <alignment horizontal="center" vertical="center" wrapText="1"/>
    </xf>
    <xf numFmtId="0" fontId="4" fillId="0" borderId="74" xfId="60" applyFont="1" applyFill="1" applyBorder="1" applyAlignment="1">
      <alignment horizontal="center" vertical="center" wrapText="1"/>
    </xf>
    <xf numFmtId="2" fontId="6" fillId="0" borderId="75" xfId="60" applyNumberFormat="1" applyFont="1" applyFill="1" applyBorder="1" applyAlignment="1">
      <alignment horizontal="center" vertical="center" wrapText="1"/>
    </xf>
    <xf numFmtId="1" fontId="6" fillId="0" borderId="75" xfId="60" applyNumberFormat="1" applyFont="1" applyFill="1" applyBorder="1" applyAlignment="1">
      <alignment horizontal="center" vertical="center" wrapText="1"/>
    </xf>
    <xf numFmtId="9" fontId="6" fillId="0" borderId="0" xfId="235" applyFont="1"/>
    <xf numFmtId="166" fontId="6" fillId="0" borderId="0" xfId="57" applyNumberFormat="1" applyFill="1" applyAlignment="1">
      <alignment horizontal="right"/>
    </xf>
    <xf numFmtId="0" fontId="6" fillId="0" borderId="0" xfId="57" applyFill="1" applyAlignment="1"/>
    <xf numFmtId="4" fontId="6" fillId="0" borderId="12" xfId="57" applyNumberFormat="1" applyFont="1" applyFill="1" applyBorder="1" applyAlignment="1">
      <alignment horizontal="right" vertical="center" wrapText="1"/>
    </xf>
    <xf numFmtId="0" fontId="7" fillId="0" borderId="0" xfId="57" applyFont="1" applyFill="1" applyAlignment="1">
      <alignment horizontal="right"/>
    </xf>
    <xf numFmtId="49" fontId="7" fillId="62" borderId="30" xfId="75" applyNumberFormat="1" applyFont="1" applyFill="1" applyBorder="1" applyAlignment="1">
      <alignment horizontal="center" vertical="center" wrapText="1"/>
    </xf>
    <xf numFmtId="0" fontId="7" fillId="62" borderId="40" xfId="75" applyFont="1" applyFill="1" applyBorder="1" applyAlignment="1">
      <alignment vertical="center"/>
    </xf>
    <xf numFmtId="0" fontId="7" fillId="62" borderId="33" xfId="75" applyFont="1" applyFill="1" applyBorder="1" applyAlignment="1">
      <alignment vertical="center"/>
    </xf>
    <xf numFmtId="166" fontId="16" fillId="62" borderId="44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166" fontId="14" fillId="62" borderId="27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horizontal="right" vertical="center"/>
    </xf>
    <xf numFmtId="166" fontId="14" fillId="62" borderId="27" xfId="75" applyNumberFormat="1" applyFont="1" applyFill="1" applyBorder="1" applyAlignment="1">
      <alignment horizontal="right" vertical="center"/>
    </xf>
    <xf numFmtId="0" fontId="6" fillId="62" borderId="27" xfId="75" applyFont="1" applyFill="1" applyBorder="1" applyAlignment="1">
      <alignment vertical="center"/>
    </xf>
    <xf numFmtId="0" fontId="6" fillId="62" borderId="27" xfId="75" applyFont="1" applyFill="1" applyBorder="1" applyAlignment="1">
      <alignment horizontal="right" vertical="center"/>
    </xf>
    <xf numFmtId="0" fontId="6" fillId="62" borderId="45" xfId="75" applyFont="1" applyFill="1" applyBorder="1" applyAlignment="1">
      <alignment vertical="center"/>
    </xf>
    <xf numFmtId="166" fontId="7" fillId="62" borderId="37" xfId="75" applyNumberFormat="1" applyFont="1" applyFill="1" applyBorder="1" applyAlignment="1">
      <alignment vertical="center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168" fontId="6" fillId="62" borderId="43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0" fontId="7" fillId="29" borderId="40" xfId="75" applyFont="1" applyFill="1" applyBorder="1" applyAlignment="1">
      <alignment vertical="center"/>
    </xf>
    <xf numFmtId="0" fontId="7" fillId="29" borderId="33" xfId="75" applyFont="1" applyFill="1" applyBorder="1" applyAlignment="1">
      <alignment vertical="center"/>
    </xf>
    <xf numFmtId="166" fontId="16" fillId="29" borderId="44" xfId="75" applyNumberFormat="1" applyFont="1" applyFill="1" applyBorder="1" applyAlignment="1">
      <alignment vertical="center"/>
    </xf>
    <xf numFmtId="0" fontId="7" fillId="29" borderId="27" xfId="75" applyFont="1" applyFill="1" applyBorder="1" applyAlignment="1">
      <alignment vertical="center"/>
    </xf>
    <xf numFmtId="166" fontId="14" fillId="29" borderId="27" xfId="75" applyNumberFormat="1" applyFont="1" applyFill="1" applyBorder="1" applyAlignment="1">
      <alignment vertical="center"/>
    </xf>
    <xf numFmtId="0" fontId="6" fillId="29" borderId="27" xfId="75" applyFont="1" applyFill="1" applyBorder="1" applyAlignment="1">
      <alignment vertical="center"/>
    </xf>
    <xf numFmtId="0" fontId="6" fillId="29" borderId="45" xfId="75" applyFont="1" applyFill="1" applyBorder="1" applyAlignment="1">
      <alignment vertical="center"/>
    </xf>
    <xf numFmtId="166" fontId="7" fillId="29" borderId="37" xfId="75" applyNumberFormat="1" applyFont="1" applyFill="1" applyBorder="1" applyAlignment="1">
      <alignment vertical="center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horizontal="right" vertical="center"/>
    </xf>
    <xf numFmtId="0" fontId="7" fillId="63" borderId="33" xfId="75" applyFont="1" applyFill="1" applyBorder="1" applyAlignment="1">
      <alignment horizontal="right" vertical="center"/>
    </xf>
    <xf numFmtId="166" fontId="16" fillId="63" borderId="44" xfId="75" applyNumberFormat="1" applyFont="1" applyFill="1" applyBorder="1" applyAlignment="1">
      <alignment horizontal="right" vertical="center"/>
    </xf>
    <xf numFmtId="0" fontId="7" fillId="63" borderId="27" xfId="75" applyFont="1" applyFill="1" applyBorder="1" applyAlignment="1">
      <alignment horizontal="right" vertical="center"/>
    </xf>
    <xf numFmtId="166" fontId="14" fillId="63" borderId="27" xfId="75" applyNumberFormat="1" applyFont="1" applyFill="1" applyBorder="1" applyAlignment="1">
      <alignment horizontal="right" vertical="center"/>
    </xf>
    <xf numFmtId="0" fontId="6" fillId="63" borderId="27" xfId="75" applyFont="1" applyFill="1" applyBorder="1" applyAlignment="1">
      <alignment horizontal="right" vertical="center"/>
    </xf>
    <xf numFmtId="0" fontId="6" fillId="63" borderId="45" xfId="75" applyFont="1" applyFill="1" applyBorder="1" applyAlignment="1">
      <alignment horizontal="right" vertical="center"/>
    </xf>
    <xf numFmtId="166" fontId="7" fillId="63" borderId="37" xfId="75" applyNumberFormat="1" applyFont="1" applyFill="1" applyBorder="1" applyAlignment="1">
      <alignment horizontal="right" vertical="center"/>
    </xf>
    <xf numFmtId="168" fontId="7" fillId="63" borderId="38" xfId="75" applyNumberFormat="1" applyFont="1" applyFill="1" applyBorder="1" applyAlignment="1">
      <alignment horizontal="right" vertical="center"/>
    </xf>
    <xf numFmtId="168" fontId="7" fillId="63" borderId="35" xfId="75" applyNumberFormat="1" applyFont="1" applyFill="1" applyBorder="1" applyAlignment="1">
      <alignment horizontal="right" vertical="center"/>
    </xf>
    <xf numFmtId="168" fontId="6" fillId="63" borderId="29" xfId="75" applyNumberFormat="1" applyFont="1" applyFill="1" applyBorder="1" applyAlignment="1">
      <alignment horizontal="right" vertical="center"/>
    </xf>
    <xf numFmtId="168" fontId="6" fillId="63" borderId="35" xfId="75" applyNumberFormat="1" applyFont="1" applyFill="1" applyBorder="1" applyAlignment="1">
      <alignment horizontal="right" vertical="center"/>
    </xf>
    <xf numFmtId="168" fontId="6" fillId="63" borderId="43" xfId="75" applyNumberFormat="1" applyFont="1" applyFill="1" applyBorder="1" applyAlignment="1">
      <alignment horizontal="right" vertical="center"/>
    </xf>
    <xf numFmtId="166" fontId="14" fillId="63" borderId="70" xfId="75" applyNumberFormat="1" applyFont="1" applyFill="1" applyBorder="1" applyAlignment="1">
      <alignment horizontal="right" vertical="center"/>
    </xf>
    <xf numFmtId="166" fontId="16" fillId="63" borderId="43" xfId="75" applyNumberFormat="1" applyFont="1" applyFill="1" applyBorder="1" applyAlignment="1">
      <alignment horizontal="right" vertical="center"/>
    </xf>
    <xf numFmtId="49" fontId="7" fillId="64" borderId="30" xfId="75" applyNumberFormat="1" applyFont="1" applyFill="1" applyBorder="1" applyAlignment="1">
      <alignment horizontal="center" vertical="center" wrapText="1"/>
    </xf>
    <xf numFmtId="0" fontId="7" fillId="64" borderId="40" xfId="75" applyFont="1" applyFill="1" applyBorder="1" applyAlignment="1">
      <alignment vertical="center"/>
    </xf>
    <xf numFmtId="0" fontId="7" fillId="64" borderId="33" xfId="75" applyFont="1" applyFill="1" applyBorder="1" applyAlignment="1">
      <alignment vertical="center"/>
    </xf>
    <xf numFmtId="166" fontId="16" fillId="64" borderId="44" xfId="75" applyNumberFormat="1" applyFont="1" applyFill="1" applyBorder="1" applyAlignment="1">
      <alignment vertical="center"/>
    </xf>
    <xf numFmtId="0" fontId="7" fillId="64" borderId="27" xfId="75" applyFont="1" applyFill="1" applyBorder="1" applyAlignment="1">
      <alignment vertical="center"/>
    </xf>
    <xf numFmtId="166" fontId="14" fillId="64" borderId="27" xfId="75" applyNumberFormat="1" applyFont="1" applyFill="1" applyBorder="1" applyAlignment="1">
      <alignment vertical="center"/>
    </xf>
    <xf numFmtId="0" fontId="6" fillId="64" borderId="27" xfId="75" applyFont="1" applyFill="1" applyBorder="1" applyAlignment="1">
      <alignment vertical="center"/>
    </xf>
    <xf numFmtId="0" fontId="6" fillId="64" borderId="45" xfId="75" applyFont="1" applyFill="1" applyBorder="1" applyAlignment="1">
      <alignment vertical="center"/>
    </xf>
    <xf numFmtId="166" fontId="7" fillId="64" borderId="37" xfId="75" applyNumberFormat="1" applyFont="1" applyFill="1" applyBorder="1" applyAlignment="1">
      <alignment vertical="center"/>
    </xf>
    <xf numFmtId="168" fontId="7" fillId="64" borderId="38" xfId="75" applyNumberFormat="1" applyFont="1" applyFill="1" applyBorder="1" applyAlignment="1">
      <alignment horizontal="right" vertical="center"/>
    </xf>
    <xf numFmtId="168" fontId="7" fillId="64" borderId="35" xfId="75" applyNumberFormat="1" applyFont="1" applyFill="1" applyBorder="1" applyAlignment="1">
      <alignment horizontal="right" vertical="center"/>
    </xf>
    <xf numFmtId="168" fontId="6" fillId="64" borderId="29" xfId="75" applyNumberFormat="1" applyFont="1" applyFill="1" applyBorder="1" applyAlignment="1">
      <alignment horizontal="right" vertical="center"/>
    </xf>
    <xf numFmtId="168" fontId="6" fillId="64" borderId="35" xfId="75" applyNumberFormat="1" applyFont="1" applyFill="1" applyBorder="1" applyAlignment="1">
      <alignment horizontal="right" vertical="center"/>
    </xf>
    <xf numFmtId="168" fontId="6" fillId="64" borderId="43" xfId="75" applyNumberFormat="1" applyFont="1" applyFill="1" applyBorder="1" applyAlignment="1">
      <alignment horizontal="right" vertical="center"/>
    </xf>
    <xf numFmtId="166" fontId="14" fillId="64" borderId="70" xfId="75" applyNumberFormat="1" applyFont="1" applyFill="1" applyBorder="1" applyAlignment="1">
      <alignment horizontal="right" vertical="center"/>
    </xf>
    <xf numFmtId="166" fontId="16" fillId="64" borderId="43" xfId="75" applyNumberFormat="1" applyFont="1" applyFill="1" applyBorder="1" applyAlignment="1">
      <alignment horizontal="right" vertical="center"/>
    </xf>
    <xf numFmtId="0" fontId="17" fillId="64" borderId="31" xfId="58" applyFont="1" applyFill="1" applyBorder="1" applyAlignment="1">
      <alignment horizontal="center" vertical="center" wrapText="1"/>
    </xf>
    <xf numFmtId="166" fontId="17" fillId="64" borderId="32" xfId="75" applyNumberFormat="1" applyFont="1" applyFill="1" applyBorder="1" applyAlignment="1">
      <alignment vertical="center"/>
    </xf>
    <xf numFmtId="166" fontId="17" fillId="64" borderId="44" xfId="77" applyNumberFormat="1" applyFont="1" applyFill="1" applyBorder="1" applyAlignment="1">
      <alignment vertical="center"/>
    </xf>
    <xf numFmtId="166" fontId="17" fillId="64" borderId="27" xfId="75" applyNumberFormat="1" applyFont="1" applyFill="1" applyBorder="1" applyAlignment="1">
      <alignment vertical="center"/>
    </xf>
    <xf numFmtId="166" fontId="15" fillId="64" borderId="27" xfId="75" applyNumberFormat="1" applyFont="1" applyFill="1" applyBorder="1" applyAlignment="1">
      <alignment vertical="center"/>
    </xf>
    <xf numFmtId="166" fontId="15" fillId="64" borderId="27" xfId="75" applyNumberFormat="1" applyFont="1" applyFill="1" applyBorder="1" applyAlignment="1">
      <alignment horizontal="right" vertical="center"/>
    </xf>
    <xf numFmtId="166" fontId="15" fillId="64" borderId="45" xfId="75" applyNumberFormat="1" applyFont="1" applyFill="1" applyBorder="1" applyAlignment="1">
      <alignment horizontal="right" vertical="center"/>
    </xf>
    <xf numFmtId="166" fontId="17" fillId="64" borderId="32" xfId="77" applyNumberFormat="1" applyFont="1" applyFill="1" applyBorder="1" applyAlignment="1">
      <alignment vertical="center"/>
    </xf>
    <xf numFmtId="166" fontId="17" fillId="64" borderId="32" xfId="75" applyNumberFormat="1" applyFont="1" applyFill="1" applyBorder="1" applyAlignment="1">
      <alignment horizontal="right" vertical="center"/>
    </xf>
    <xf numFmtId="166" fontId="17" fillId="64" borderId="44" xfId="75" applyNumberFormat="1" applyFont="1" applyFill="1" applyBorder="1" applyAlignment="1">
      <alignment horizontal="right" vertical="center"/>
    </xf>
    <xf numFmtId="0" fontId="15" fillId="64" borderId="27" xfId="75" applyNumberFormat="1" applyFont="1" applyFill="1" applyBorder="1" applyAlignment="1">
      <alignment horizontal="right" vertical="center"/>
    </xf>
    <xf numFmtId="166" fontId="15" fillId="64" borderId="27" xfId="235" applyNumberFormat="1" applyFont="1" applyFill="1" applyBorder="1" applyAlignment="1">
      <alignment vertical="center"/>
    </xf>
    <xf numFmtId="166" fontId="15" fillId="64" borderId="43" xfId="75" applyNumberFormat="1" applyFont="1" applyFill="1" applyBorder="1" applyAlignment="1">
      <alignment horizontal="right" vertical="center"/>
    </xf>
    <xf numFmtId="166" fontId="15" fillId="64" borderId="70" xfId="235" applyNumberFormat="1" applyFont="1" applyFill="1" applyBorder="1" applyAlignment="1">
      <alignment horizontal="right" vertical="center"/>
    </xf>
    <xf numFmtId="166" fontId="17" fillId="64" borderId="43" xfId="235" applyNumberFormat="1" applyFont="1" applyFill="1" applyBorder="1" applyAlignment="1">
      <alignment horizontal="right" vertical="center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6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6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6" fontId="7" fillId="63" borderId="37" xfId="75" applyNumberFormat="1" applyFont="1" applyFill="1" applyBorder="1" applyAlignment="1">
      <alignment vertical="center"/>
    </xf>
    <xf numFmtId="0" fontId="17" fillId="63" borderId="31" xfId="58" applyFont="1" applyFill="1" applyBorder="1" applyAlignment="1">
      <alignment horizontal="center" vertical="center" wrapText="1"/>
    </xf>
    <xf numFmtId="166" fontId="17" fillId="63" borderId="32" xfId="75" applyNumberFormat="1" applyFont="1" applyFill="1" applyBorder="1" applyAlignment="1">
      <alignment vertical="center"/>
    </xf>
    <xf numFmtId="166" fontId="17" fillId="63" borderId="44" xfId="77" applyNumberFormat="1" applyFont="1" applyFill="1" applyBorder="1" applyAlignment="1">
      <alignment vertical="center"/>
    </xf>
    <xf numFmtId="166" fontId="17" fillId="63" borderId="27" xfId="75" applyNumberFormat="1" applyFont="1" applyFill="1" applyBorder="1" applyAlignment="1">
      <alignment vertical="center"/>
    </xf>
    <xf numFmtId="166" fontId="15" fillId="63" borderId="27" xfId="75" applyNumberFormat="1" applyFont="1" applyFill="1" applyBorder="1" applyAlignment="1">
      <alignment vertical="center"/>
    </xf>
    <xf numFmtId="166" fontId="15" fillId="63" borderId="27" xfId="75" applyNumberFormat="1" applyFont="1" applyFill="1" applyBorder="1" applyAlignment="1">
      <alignment horizontal="right" vertical="center"/>
    </xf>
    <xf numFmtId="166" fontId="15" fillId="63" borderId="45" xfId="75" applyNumberFormat="1" applyFont="1" applyFill="1" applyBorder="1" applyAlignment="1">
      <alignment horizontal="right" vertical="center"/>
    </xf>
    <xf numFmtId="166" fontId="17" fillId="63" borderId="32" xfId="77" applyNumberFormat="1" applyFont="1" applyFill="1" applyBorder="1" applyAlignment="1">
      <alignment vertical="center"/>
    </xf>
    <xf numFmtId="166" fontId="17" fillId="63" borderId="32" xfId="75" applyNumberFormat="1" applyFont="1" applyFill="1" applyBorder="1" applyAlignment="1">
      <alignment horizontal="right" vertical="center"/>
    </xf>
    <xf numFmtId="166" fontId="17" fillId="63" borderId="44" xfId="75" applyNumberFormat="1" applyFont="1" applyFill="1" applyBorder="1" applyAlignment="1">
      <alignment horizontal="right" vertical="center"/>
    </xf>
    <xf numFmtId="0" fontId="15" fillId="63" borderId="27" xfId="75" applyNumberFormat="1" applyFont="1" applyFill="1" applyBorder="1" applyAlignment="1">
      <alignment horizontal="right" vertical="center"/>
    </xf>
    <xf numFmtId="166" fontId="15" fillId="63" borderId="27" xfId="235" applyNumberFormat="1" applyFont="1" applyFill="1" applyBorder="1" applyAlignment="1">
      <alignment vertical="center"/>
    </xf>
    <xf numFmtId="166" fontId="15" fillId="63" borderId="43" xfId="75" applyNumberFormat="1" applyFont="1" applyFill="1" applyBorder="1" applyAlignment="1">
      <alignment horizontal="right" vertical="center"/>
    </xf>
    <xf numFmtId="0" fontId="15" fillId="63" borderId="70" xfId="75" applyNumberFormat="1" applyFont="1" applyFill="1" applyBorder="1" applyAlignment="1">
      <alignment horizontal="right" vertical="center"/>
    </xf>
    <xf numFmtId="166" fontId="17" fillId="63" borderId="43" xfId="235" applyNumberFormat="1" applyFont="1" applyFill="1" applyBorder="1" applyAlignment="1">
      <alignment horizontal="right" vertical="center"/>
    </xf>
    <xf numFmtId="49" fontId="17" fillId="61" borderId="31" xfId="75" applyNumberFormat="1" applyFont="1" applyFill="1" applyBorder="1" applyAlignment="1">
      <alignment horizontal="center" vertical="center" wrapText="1"/>
    </xf>
    <xf numFmtId="166" fontId="15" fillId="61" borderId="70" xfId="75" applyNumberFormat="1" applyFont="1" applyFill="1" applyBorder="1" applyAlignment="1">
      <alignment horizontal="right" vertical="center"/>
    </xf>
    <xf numFmtId="166" fontId="17" fillId="61" borderId="72" xfId="75" applyNumberFormat="1" applyFont="1" applyFill="1" applyBorder="1" applyAlignment="1">
      <alignment horizontal="right" vertical="center"/>
    </xf>
    <xf numFmtId="0" fontId="7" fillId="61" borderId="40" xfId="75" applyFont="1" applyFill="1" applyBorder="1" applyAlignment="1">
      <alignment horizontal="right" vertical="center"/>
    </xf>
    <xf numFmtId="0" fontId="7" fillId="61" borderId="33" xfId="75" applyFont="1" applyFill="1" applyBorder="1" applyAlignment="1">
      <alignment horizontal="right" vertical="center"/>
    </xf>
    <xf numFmtId="166" fontId="16" fillId="61" borderId="44" xfId="75" applyNumberFormat="1" applyFont="1" applyFill="1" applyBorder="1" applyAlignment="1">
      <alignment horizontal="right" vertical="center"/>
    </xf>
    <xf numFmtId="0" fontId="7" fillId="61" borderId="27" xfId="75" applyFont="1" applyFill="1" applyBorder="1" applyAlignment="1">
      <alignment horizontal="right" vertical="center"/>
    </xf>
    <xf numFmtId="166" fontId="14" fillId="61" borderId="27" xfId="75" applyNumberFormat="1" applyFont="1" applyFill="1" applyBorder="1" applyAlignment="1">
      <alignment horizontal="right" vertical="center"/>
    </xf>
    <xf numFmtId="0" fontId="6" fillId="61" borderId="27" xfId="75" applyFont="1" applyFill="1" applyBorder="1" applyAlignment="1">
      <alignment horizontal="right" vertical="center"/>
    </xf>
    <xf numFmtId="0" fontId="6" fillId="61" borderId="45" xfId="75" applyFont="1" applyFill="1" applyBorder="1" applyAlignment="1">
      <alignment horizontal="right" vertical="center"/>
    </xf>
    <xf numFmtId="166" fontId="7" fillId="61" borderId="37" xfId="75" applyNumberFormat="1" applyFont="1" applyFill="1" applyBorder="1" applyAlignment="1">
      <alignment horizontal="right" vertical="center"/>
    </xf>
    <xf numFmtId="0" fontId="7" fillId="0" borderId="77" xfId="57" applyFont="1" applyBorder="1" applyAlignment="1">
      <alignment horizontal="center" vertical="center" wrapText="1"/>
    </xf>
    <xf numFmtId="4" fontId="71" fillId="0" borderId="25" xfId="57" applyNumberFormat="1" applyFont="1" applyFill="1" applyBorder="1" applyAlignment="1">
      <alignment horizontal="center" vertical="center"/>
    </xf>
    <xf numFmtId="168" fontId="71" fillId="0" borderId="25" xfId="57" applyNumberFormat="1" applyFont="1" applyFill="1" applyBorder="1" applyAlignment="1">
      <alignment horizontal="right" vertical="center"/>
    </xf>
    <xf numFmtId="4" fontId="71" fillId="0" borderId="65" xfId="57" applyNumberFormat="1" applyFont="1" applyFill="1" applyBorder="1" applyAlignment="1">
      <alignment horizontal="center" vertical="center"/>
    </xf>
    <xf numFmtId="168" fontId="71" fillId="0" borderId="19" xfId="57" applyNumberFormat="1" applyFont="1" applyFill="1" applyBorder="1" applyAlignment="1">
      <alignment vertical="center"/>
    </xf>
    <xf numFmtId="4" fontId="71" fillId="0" borderId="39" xfId="57" applyNumberFormat="1" applyFont="1" applyFill="1" applyBorder="1" applyAlignment="1">
      <alignment horizontal="center" vertical="center"/>
    </xf>
    <xf numFmtId="168" fontId="71" fillId="0" borderId="13" xfId="57" applyNumberFormat="1" applyFont="1" applyFill="1" applyBorder="1" applyAlignment="1">
      <alignment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Fill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48" fillId="0" borderId="49" xfId="57" applyFont="1" applyBorder="1" applyAlignment="1">
      <alignment horizontal="left" vertical="top" wrapText="1"/>
    </xf>
    <xf numFmtId="0" fontId="9" fillId="0" borderId="25" xfId="94" applyFont="1" applyFill="1" applyBorder="1" applyAlignment="1">
      <alignment horizontal="center" vertical="center" wrapText="1"/>
    </xf>
    <xf numFmtId="0" fontId="9" fillId="0" borderId="42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0" fontId="7" fillId="0" borderId="76" xfId="57" applyFont="1" applyBorder="1" applyAlignment="1">
      <alignment horizontal="center" vertical="center" wrapText="1"/>
    </xf>
    <xf numFmtId="0" fontId="6" fillId="0" borderId="0" xfId="57" applyBorder="1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42" fillId="0" borderId="0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3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3B921"/>
      <color rgb="FF90BA44"/>
      <color rgb="FF9CD816"/>
      <color rgb="FF8FC850"/>
      <color rgb="FF8CAB53"/>
      <color rgb="FF5EC553"/>
      <color rgb="FF5877B0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4-й квартал 2024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7.0209243505746401E-3"/>
                  <c:y val="-1.038261941553808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layout>
                <c:manualLayout>
                  <c:x val="-1.3850365051141197E-2"/>
                  <c:y val="3.03104860676982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8-44C0-B59C-602025D15CC5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8-44C0-B59C-602025D15CC5}"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8-44C0-B59C-602025D15CC5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8-44C0-B59C-602025D15CC5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8-44C0-B59C-602025D15CC5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8-44C0-B59C-602025D15CC5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8-44C0-B59C-602025D15CC5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8-44C0-B59C-602025D15CC5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8-44C0-B59C-602025D15CC5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України'!$H$3:$H$18</c:f>
              <c:strCache>
                <c:ptCount val="16"/>
                <c:pt idx="0">
                  <c:v>УБ (Україна)</c:v>
                </c:pt>
                <c:pt idx="1">
                  <c:v>Ibovespa Sao Paulo SE Index (Бразилія)</c:v>
                </c:pt>
                <c:pt idx="2">
                  <c:v>WSE WIG 20 (Польща)</c:v>
                </c:pt>
                <c:pt idx="3">
                  <c:v>CAC 40 (Франція)</c:v>
                </c:pt>
                <c:pt idx="4">
                  <c:v>ПФТС (Україна)</c:v>
                </c:pt>
                <c:pt idx="5">
                  <c:v>FTSE 100 (Великобританія)</c:v>
                </c:pt>
                <c:pt idx="6">
                  <c:v>S&amp;P BSE SENSEX Index (Індія)</c:v>
                </c:pt>
                <c:pt idx="7">
                  <c:v>FTSE/JSE Africa All-Share Index (ПАР)</c:v>
                </c:pt>
                <c:pt idx="8">
                  <c:v>SHANGHAI SE COMPOSITE (Китай)</c:v>
                </c:pt>
                <c:pt idx="9">
                  <c:v>DJIA (США)</c:v>
                </c:pt>
                <c:pt idx="10">
                  <c:v>HANG SENG (Гонконг)</c:v>
                </c:pt>
                <c:pt idx="11">
                  <c:v>DAX (ФРН)</c:v>
                </c:pt>
                <c:pt idx="12">
                  <c:v>NIKKEI 225 (Японія)</c:v>
                </c:pt>
                <c:pt idx="13">
                  <c:v>S&amp;P 500 (США)</c:v>
                </c:pt>
                <c:pt idx="14">
                  <c:v>BIST 100 National Index (Туреччина)</c:v>
                </c:pt>
                <c:pt idx="15">
                  <c:v>Cyprus SE General Index (Кіпр)</c:v>
                </c:pt>
              </c:strCache>
            </c:strRef>
          </c:cat>
          <c:val>
            <c:numRef>
              <c:f>'Індекси світу та України'!$I$3:$I$18</c:f>
              <c:numCache>
                <c:formatCode>0.0%</c:formatCode>
                <c:ptCount val="16"/>
                <c:pt idx="0">
                  <c:v>0</c:v>
                </c:pt>
                <c:pt idx="1">
                  <c:v>-8.7493183703034383E-2</c:v>
                </c:pt>
                <c:pt idx="2">
                  <c:v>-5.6847078261543005E-2</c:v>
                </c:pt>
                <c:pt idx="3">
                  <c:v>-3.3396850342140572E-2</c:v>
                </c:pt>
                <c:pt idx="4">
                  <c:v>-8.4845580215648919E-3</c:v>
                </c:pt>
                <c:pt idx="5">
                  <c:v>-7.7613679820808246E-3</c:v>
                </c:pt>
                <c:pt idx="6">
                  <c:v>-7.3081685385181339E-2</c:v>
                </c:pt>
                <c:pt idx="7">
                  <c:v>-2.8345751430239874E-2</c:v>
                </c:pt>
                <c:pt idx="8">
                  <c:v>4.5736550277237775E-3</c:v>
                </c:pt>
                <c:pt idx="9">
                  <c:v>5.0571519354407624E-3</c:v>
                </c:pt>
                <c:pt idx="10">
                  <c:v>-5.0806579828974407E-2</c:v>
                </c:pt>
                <c:pt idx="11">
                  <c:v>3.0230898637148895E-2</c:v>
                </c:pt>
                <c:pt idx="12">
                  <c:v>5.2083687701990122E-2</c:v>
                </c:pt>
                <c:pt idx="13">
                  <c:v>2.0676861351362597E-2</c:v>
                </c:pt>
                <c:pt idx="14">
                  <c:v>1.704777058861251E-2</c:v>
                </c:pt>
                <c:pt idx="15">
                  <c:v>0.12148510726931905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2024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України'!$H$3:$H$18</c:f>
              <c:strCache>
                <c:ptCount val="16"/>
                <c:pt idx="0">
                  <c:v>УБ (Україна)</c:v>
                </c:pt>
                <c:pt idx="1">
                  <c:v>Ibovespa Sao Paulo SE Index (Бразилія)</c:v>
                </c:pt>
                <c:pt idx="2">
                  <c:v>WSE WIG 20 (Польща)</c:v>
                </c:pt>
                <c:pt idx="3">
                  <c:v>CAC 40 (Франція)</c:v>
                </c:pt>
                <c:pt idx="4">
                  <c:v>ПФТС (Україна)</c:v>
                </c:pt>
                <c:pt idx="5">
                  <c:v>FTSE 100 (Великобританія)</c:v>
                </c:pt>
                <c:pt idx="6">
                  <c:v>S&amp;P BSE SENSEX Index (Індія)</c:v>
                </c:pt>
                <c:pt idx="7">
                  <c:v>FTSE/JSE Africa All-Share Index (ПАР)</c:v>
                </c:pt>
                <c:pt idx="8">
                  <c:v>SHANGHAI SE COMPOSITE (Китай)</c:v>
                </c:pt>
                <c:pt idx="9">
                  <c:v>DJIA (США)</c:v>
                </c:pt>
                <c:pt idx="10">
                  <c:v>HANG SENG (Гонконг)</c:v>
                </c:pt>
                <c:pt idx="11">
                  <c:v>DAX (ФРН)</c:v>
                </c:pt>
                <c:pt idx="12">
                  <c:v>NIKKEI 225 (Японія)</c:v>
                </c:pt>
                <c:pt idx="13">
                  <c:v>S&amp;P 500 (США)</c:v>
                </c:pt>
                <c:pt idx="14">
                  <c:v>BIST 100 National Index (Туреччина)</c:v>
                </c:pt>
                <c:pt idx="15">
                  <c:v>Cyprus SE General Index (Кіпр)</c:v>
                </c:pt>
              </c:strCache>
            </c:strRef>
          </c:cat>
          <c:val>
            <c:numRef>
              <c:f>'Індекси світу та України'!$J$3:$J$18</c:f>
              <c:numCache>
                <c:formatCode>0.0%</c:formatCode>
                <c:ptCount val="16"/>
                <c:pt idx="0">
                  <c:v>-0.29161253581534408</c:v>
                </c:pt>
                <c:pt idx="1">
                  <c:v>-0.10360178985421875</c:v>
                </c:pt>
                <c:pt idx="2">
                  <c:v>-6.4439028762393158E-2</c:v>
                </c:pt>
                <c:pt idx="3">
                  <c:v>-2.153468431086103E-2</c:v>
                </c:pt>
                <c:pt idx="4">
                  <c:v>-8.4845580215648919E-3</c:v>
                </c:pt>
                <c:pt idx="5">
                  <c:v>5.686878979573895E-2</c:v>
                </c:pt>
                <c:pt idx="6">
                  <c:v>8.1654606447983502E-2</c:v>
                </c:pt>
                <c:pt idx="7">
                  <c:v>9.3662309321441484E-2</c:v>
                </c:pt>
                <c:pt idx="8">
                  <c:v>0.12666852665440875</c:v>
                </c:pt>
                <c:pt idx="9">
                  <c:v>0.12880709077372665</c:v>
                </c:pt>
                <c:pt idx="10">
                  <c:v>0.17671678773114241</c:v>
                </c:pt>
                <c:pt idx="11">
                  <c:v>0.18848900764343068</c:v>
                </c:pt>
                <c:pt idx="12">
                  <c:v>0.19215686508883989</c:v>
                </c:pt>
                <c:pt idx="13">
                  <c:v>0.23309006819949563</c:v>
                </c:pt>
                <c:pt idx="14">
                  <c:v>0.31597364454404042</c:v>
                </c:pt>
                <c:pt idx="15">
                  <c:v>0.58348650834497473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102501168"/>
        <c:axId val="102498992"/>
      </c:barChart>
      <c:catAx>
        <c:axId val="1025011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0249899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2498992"/>
        <c:scaling>
          <c:orientation val="minMax"/>
          <c:max val="0.60000000000000009"/>
          <c:min val="-0.300000000000000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02501168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2.2657952069716776E-2"/>
                  <c:y val="-5.6583722231357986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2.0915032679738561E-2"/>
                  <c:y val="3.0864205031643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EAE-4B13-808F-CCA09F1B15F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EAE-4B13-808F-CCA09F1B15F8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EAE-4B13-808F-CCA09F1B15F8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EAE-4B13-808F-CCA09F1B15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упр-ні'!$B$3:$B$16</c:f>
              <c:numCache>
                <c:formatCode>General</c:formatCode>
                <c:ptCount val="7"/>
                <c:pt idx="0">
                  <c:v>312</c:v>
                </c:pt>
                <c:pt idx="1">
                  <c:v>300</c:v>
                </c:pt>
                <c:pt idx="2">
                  <c:v>284</c:v>
                </c:pt>
                <c:pt idx="3">
                  <c:v>278</c:v>
                </c:pt>
                <c:pt idx="4">
                  <c:v>279</c:v>
                </c:pt>
                <c:pt idx="5">
                  <c:v>278</c:v>
                </c:pt>
                <c:pt idx="6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упр-ні'!$C$3:$C$16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упр-ні'!$G$3:$G$15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упр-ні'!$I$3:$I$16</c:f>
              <c:numCache>
                <c:formatCode>0</c:formatCode>
                <c:ptCount val="7"/>
                <c:pt idx="0">
                  <c:v>1711</c:v>
                </c:pt>
                <c:pt idx="1">
                  <c:v>1742</c:v>
                </c:pt>
                <c:pt idx="2">
                  <c:v>1772</c:v>
                </c:pt>
                <c:pt idx="3">
                  <c:v>1787</c:v>
                </c:pt>
                <c:pt idx="4">
                  <c:v>1795</c:v>
                </c:pt>
                <c:pt idx="5">
                  <c:v>1803</c:v>
                </c:pt>
                <c:pt idx="6">
                  <c:v>1840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02501712"/>
        <c:axId val="1025115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упр-ні'!$K$3:$K$16</c:f>
              <c:numCache>
                <c:formatCode>0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упр-ні'!$F$3:$F$16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E-4B13-808F-CCA09F1B15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упр-ні'!$E$3:$E$16</c:f>
              <c:numCache>
                <c:formatCode>General</c:formatCode>
                <c:ptCount val="7"/>
                <c:pt idx="0">
                  <c:v>19</c:v>
                </c:pt>
                <c:pt idx="1">
                  <c:v>18</c:v>
                </c:pt>
                <c:pt idx="2">
                  <c:v>17</c:v>
                </c:pt>
                <c:pt idx="3">
                  <c:v>16</c:v>
                </c:pt>
                <c:pt idx="4">
                  <c:v>16</c:v>
                </c:pt>
                <c:pt idx="5">
                  <c:v>15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упр-ні'!$J$3:$J$16</c:f>
              <c:numCache>
                <c:formatCode>General</c:formatCode>
                <c:ptCount val="7"/>
                <c:pt idx="0">
                  <c:v>54</c:v>
                </c:pt>
                <c:pt idx="1">
                  <c:v>55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12048"/>
        <c:axId val="10250225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4EAE-4B13-808F-CCA09F1B15F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4EAE-4B13-808F-CCA09F1B15F8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4EAE-4B13-808F-CCA09F1B15F8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4EAE-4B13-808F-CCA09F1B15F8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4EAE-4B13-808F-CCA09F1B15F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4EAE-4B13-808F-CCA09F1B15F8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EAE-4B13-808F-CCA09F1B15F8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4EAE-4B13-808F-CCA09F1B15F8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4EAE-4B13-808F-CCA09F1B15F8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4EAE-4B13-808F-CCA09F1B15F8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4EAE-4B13-808F-CCA09F1B15F8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4EAE-4B13-808F-CCA09F1B15F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7"/>
                <c:pt idx="0">
                  <c:v>31.12.2021</c:v>
                </c:pt>
                <c:pt idx="1">
                  <c:v>31.12.2022</c:v>
                </c:pt>
                <c:pt idx="2">
                  <c:v>31.12.2023</c:v>
                </c:pt>
                <c:pt idx="3">
                  <c:v>31.03.2024</c:v>
                </c:pt>
                <c:pt idx="4">
                  <c:v>30.06.2024</c:v>
                </c:pt>
                <c:pt idx="5">
                  <c:v>30.09.2024</c:v>
                </c:pt>
                <c:pt idx="6">
                  <c:v>31.12.2024</c:v>
                </c:pt>
              </c:strCache>
            </c:strRef>
          </c:cat>
          <c:val>
            <c:numRef>
              <c:f>'КУА-АНПФ &amp; ІСІ-НПФ-СК в упр-ні'!$H$3:$H$15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12048"/>
        <c:axId val="102502256"/>
      </c:lineChart>
      <c:catAx>
        <c:axId val="10250171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115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1504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01712"/>
        <c:crosses val="autoZero"/>
        <c:crossBetween val="between"/>
        <c:majorUnit val="250"/>
      </c:valAx>
      <c:valAx>
        <c:axId val="1025022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2512048"/>
        <c:crosses val="max"/>
        <c:crossBetween val="between"/>
      </c:valAx>
      <c:catAx>
        <c:axId val="10251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5022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1083313167414356E-2"/>
                  <c:y val="4.84629358322900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180-42D3-AEE4-5F2595C85CC7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180-42D3-AEE4-5F2595C85CC7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180-42D3-AEE4-5F2595C85CC7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180-42D3-AEE4-5F2595C85CC7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180-42D3-AEE4-5F2595C85CC7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180-42D3-AEE4-5F2595C85CC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притік'!$B$3:$F$3</c:f>
              <c:strCache>
                <c:ptCount val="5"/>
                <c:pt idx="0">
                  <c:v>31.12.2021</c:v>
                </c:pt>
                <c:pt idx="1">
                  <c:v>31.12.2022**</c:v>
                </c:pt>
                <c:pt idx="2">
                  <c:v>31.12.2023</c:v>
                </c:pt>
                <c:pt idx="3">
                  <c:v>30.09.2024</c:v>
                </c:pt>
                <c:pt idx="4">
                  <c:v>31.12.2024</c:v>
                </c:pt>
              </c:strCache>
            </c:strRef>
          </c:cat>
          <c:val>
            <c:numRef>
              <c:f>'Активи-ВЧА-Чистий притік'!$B$4:$F$4</c:f>
              <c:numCache>
                <c:formatCode>#\ ##0.0</c:formatCode>
                <c:ptCount val="5"/>
                <c:pt idx="0">
                  <c:v>520437.12</c:v>
                </c:pt>
                <c:pt idx="1">
                  <c:v>534918.43000000005</c:v>
                </c:pt>
                <c:pt idx="2">
                  <c:v>601284.25</c:v>
                </c:pt>
                <c:pt idx="3">
                  <c:v>661390.71</c:v>
                </c:pt>
                <c:pt idx="4">
                  <c:v>666440.93000000005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притік'!$B$3:$F$3</c:f>
              <c:strCache>
                <c:ptCount val="5"/>
                <c:pt idx="0">
                  <c:v>31.12.2021</c:v>
                </c:pt>
                <c:pt idx="1">
                  <c:v>31.12.2022**</c:v>
                </c:pt>
                <c:pt idx="2">
                  <c:v>31.12.2023</c:v>
                </c:pt>
                <c:pt idx="3">
                  <c:v>30.09.2024</c:v>
                </c:pt>
                <c:pt idx="4">
                  <c:v>31.12.2024</c:v>
                </c:pt>
              </c:strCache>
            </c:strRef>
          </c:cat>
          <c:val>
            <c:numRef>
              <c:f>'Активи-ВЧА-Чистий притік'!$B$6:$F$6</c:f>
              <c:numCache>
                <c:formatCode>#\ ##0.0</c:formatCode>
                <c:ptCount val="5"/>
                <c:pt idx="0">
                  <c:v>495503.93</c:v>
                </c:pt>
                <c:pt idx="1">
                  <c:v>517991.01</c:v>
                </c:pt>
                <c:pt idx="2">
                  <c:v>581658.31000000006</c:v>
                </c:pt>
                <c:pt idx="3">
                  <c:v>641398.55000000005</c:v>
                </c:pt>
                <c:pt idx="4">
                  <c:v>646366.22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02503344"/>
        <c:axId val="1025131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'Активи-ВЧА-Чистий притік'!$B$3:$F$3</c:f>
              <c:strCache>
                <c:ptCount val="5"/>
                <c:pt idx="0">
                  <c:v>31.12.2021</c:v>
                </c:pt>
                <c:pt idx="1">
                  <c:v>31.12.2022**</c:v>
                </c:pt>
                <c:pt idx="2">
                  <c:v>31.12.2023</c:v>
                </c:pt>
                <c:pt idx="3">
                  <c:v>30.09.2024</c:v>
                </c:pt>
                <c:pt idx="4">
                  <c:v>31.12.2024</c:v>
                </c:pt>
              </c:strCache>
            </c:strRef>
          </c:cat>
          <c:val>
            <c:numRef>
              <c:f>'Активи-ВЧА-Чистий притік'!$B$5:$F$5</c:f>
              <c:numCache>
                <c:formatCode>#\ ##0.0</c:formatCode>
                <c:ptCount val="5"/>
                <c:pt idx="0">
                  <c:v>184.28</c:v>
                </c:pt>
                <c:pt idx="1">
                  <c:v>146.13999999999999</c:v>
                </c:pt>
                <c:pt idx="2">
                  <c:v>152.19</c:v>
                </c:pt>
                <c:pt idx="3">
                  <c:v>235.12</c:v>
                </c:pt>
                <c:pt idx="4">
                  <c:v>241.08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'Активи-ВЧА-Чистий притік'!$B$3:$F$3</c:f>
              <c:strCache>
                <c:ptCount val="5"/>
                <c:pt idx="0">
                  <c:v>31.12.2021</c:v>
                </c:pt>
                <c:pt idx="1">
                  <c:v>31.12.2022**</c:v>
                </c:pt>
                <c:pt idx="2">
                  <c:v>31.12.2023</c:v>
                </c:pt>
                <c:pt idx="3">
                  <c:v>30.09.2024</c:v>
                </c:pt>
                <c:pt idx="4">
                  <c:v>31.12.2024</c:v>
                </c:pt>
              </c:strCache>
            </c:strRef>
          </c:cat>
          <c:val>
            <c:numRef>
              <c:f>'Активи-ВЧА-Чистий притік'!$B$7:$F$7</c:f>
              <c:numCache>
                <c:formatCode>#\ ##0.0</c:formatCode>
                <c:ptCount val="5"/>
                <c:pt idx="0">
                  <c:v>2181.4699999999998</c:v>
                </c:pt>
                <c:pt idx="1">
                  <c:v>2367.2399999999998</c:v>
                </c:pt>
                <c:pt idx="2">
                  <c:v>2774.43</c:v>
                </c:pt>
                <c:pt idx="3">
                  <c:v>3187.46</c:v>
                </c:pt>
                <c:pt idx="4">
                  <c:v>3340.4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'Активи-ВЧА-Чистий притік'!$B$3:$F$3</c:f>
              <c:strCache>
                <c:ptCount val="5"/>
                <c:pt idx="0">
                  <c:v>31.12.2021</c:v>
                </c:pt>
                <c:pt idx="1">
                  <c:v>31.12.2022**</c:v>
                </c:pt>
                <c:pt idx="2">
                  <c:v>31.12.2023</c:v>
                </c:pt>
                <c:pt idx="3">
                  <c:v>30.09.2024</c:v>
                </c:pt>
                <c:pt idx="4">
                  <c:v>31.12.2024</c:v>
                </c:pt>
              </c:strCache>
            </c:strRef>
          </c:cat>
          <c:val>
            <c:numRef>
              <c:f>'Активи-ВЧА-Чистий притік'!$B$8:$F$8</c:f>
              <c:numCache>
                <c:formatCode>#\ ##0.0</c:formatCode>
                <c:ptCount val="5"/>
                <c:pt idx="0">
                  <c:v>191.48</c:v>
                </c:pt>
                <c:pt idx="1">
                  <c:v>140.81</c:v>
                </c:pt>
                <c:pt idx="2">
                  <c:v>200.63</c:v>
                </c:pt>
                <c:pt idx="3">
                  <c:v>242.13</c:v>
                </c:pt>
                <c:pt idx="4">
                  <c:v>257.42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102505520"/>
        <c:axId val="102507696"/>
      </c:barChart>
      <c:catAx>
        <c:axId val="1025033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131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3136"/>
        <c:scaling>
          <c:orientation val="minMax"/>
          <c:max val="7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03344"/>
        <c:crosses val="autoZero"/>
        <c:crossBetween val="between"/>
        <c:majorUnit val="100000"/>
      </c:valAx>
      <c:valAx>
        <c:axId val="102507696"/>
        <c:scaling>
          <c:orientation val="minMax"/>
          <c:max val="3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2505520"/>
        <c:crosses val="max"/>
        <c:crossBetween val="between"/>
        <c:majorUnit val="500"/>
      </c:valAx>
      <c:catAx>
        <c:axId val="10250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5076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0842564619009E-2"/>
          <c:y val="0.19655959542725546"/>
          <c:w val="0.89831841605641438"/>
          <c:h val="0.69711275000862372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притік'!$B$32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3B-4BF4-A53C-08CE926EE88F}"/>
                </c:ext>
              </c:extLst>
            </c:dLbl>
            <c:dLbl>
              <c:idx val="1"/>
              <c:layout>
                <c:manualLayout>
                  <c:x val="2.8911038688139812E-3"/>
                  <c:y val="8.7707450748616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3B-4BF4-A53C-08CE926EE8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B-4BF4-A53C-08CE926EE88F}"/>
                </c:ext>
              </c:extLst>
            </c:dLbl>
            <c:dLbl>
              <c:idx val="3"/>
              <c:layout>
                <c:manualLayout>
                  <c:x val="-1.1361419701693336E-3"/>
                  <c:y val="0.111525280640158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3B-4BF4-A53C-08CE926EE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притік'!$A$33:$A$36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притік'!$B$33:$B$36</c:f>
              <c:numCache>
                <c:formatCode>#\ ##0.0</c:formatCode>
                <c:ptCount val="4"/>
                <c:pt idx="0">
                  <c:v>-8.74</c:v>
                </c:pt>
                <c:pt idx="1">
                  <c:v>-11.26</c:v>
                </c:pt>
                <c:pt idx="2">
                  <c:v>-10.58</c:v>
                </c:pt>
                <c:pt idx="3">
                  <c:v>-14.868432930400001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3B-4BF4-A53C-08CE926EE88F}"/>
            </c:ext>
          </c:extLst>
        </c:ser>
        <c:ser>
          <c:idx val="1"/>
          <c:order val="1"/>
          <c:tx>
            <c:strRef>
              <c:f>'Активи-ВЧА-Чистий притік'!$C$32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3B-4BF4-A53C-08CE926EE88F}"/>
                </c:ext>
              </c:extLst>
            </c:dLbl>
            <c:dLbl>
              <c:idx val="1"/>
              <c:layout>
                <c:manualLayout>
                  <c:x val="-1.6062040583296161E-3"/>
                  <c:y val="-0.27797662419591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3B-4BF4-A53C-08CE926EE8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3B-4BF4-A53C-08CE926EE88F}"/>
                </c:ext>
              </c:extLst>
            </c:dLbl>
            <c:dLbl>
              <c:idx val="3"/>
              <c:layout>
                <c:manualLayout>
                  <c:x val="-1.7853055377141302E-3"/>
                  <c:y val="-0.302460871114449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3B-4BF4-A53C-08CE926EE8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/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притік'!$A$33:$A$36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притік'!$C$33:$C$36</c:f>
              <c:numCache>
                <c:formatCode>#\ ##0.0</c:formatCode>
                <c:ptCount val="4"/>
                <c:pt idx="0">
                  <c:v>-2.68</c:v>
                </c:pt>
                <c:pt idx="1">
                  <c:v>54.96</c:v>
                </c:pt>
                <c:pt idx="2">
                  <c:v>65.27</c:v>
                </c:pt>
                <c:pt idx="3">
                  <c:v>61.809999999999995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3B-4BF4-A53C-08CE926E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414960"/>
        <c:axId val="290414400"/>
      </c:areaChart>
      <c:catAx>
        <c:axId val="290414960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290414400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290414400"/>
        <c:scaling>
          <c:orientation val="minMax"/>
          <c:max val="75"/>
          <c:min val="-1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290414960"/>
        <c:crosses val="autoZero"/>
        <c:crossBetween val="midCat"/>
        <c:majorUnit val="1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73049854569395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EB-4E54-A19F-7D1AD6123A0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притік'!$A$26:$A$29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притік'!$B$26:$B$29</c:f>
              <c:numCache>
                <c:formatCode>#\ ##0.0</c:formatCode>
                <c:ptCount val="4"/>
                <c:pt idx="0">
                  <c:v>-8.74</c:v>
                </c:pt>
                <c:pt idx="1">
                  <c:v>-2.52</c:v>
                </c:pt>
                <c:pt idx="2">
                  <c:v>0.68</c:v>
                </c:pt>
                <c:pt idx="3">
                  <c:v>-4.2884329304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EB-4E54-A19F-7D1AD6123A01}"/>
            </c:ext>
          </c:extLst>
        </c:ser>
        <c:ser>
          <c:idx val="0"/>
          <c:order val="1"/>
          <c:tx>
            <c:strRef>
              <c:f>'Активи-ВЧА-Чистий притік'!$C$25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B-4E54-A19F-7D1AD6123A0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притік'!$A$26:$A$29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притік'!$C$26:$C$29</c:f>
              <c:numCache>
                <c:formatCode>#\ ##0.0</c:formatCode>
                <c:ptCount val="4"/>
                <c:pt idx="0">
                  <c:v>-2.68</c:v>
                </c:pt>
                <c:pt idx="1">
                  <c:v>57.64</c:v>
                </c:pt>
                <c:pt idx="2">
                  <c:v>10.31</c:v>
                </c:pt>
                <c:pt idx="3">
                  <c:v>-3.46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EB-4E54-A19F-7D1AD612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12825120"/>
        <c:axId val="412825680"/>
      </c:barChart>
      <c:catAx>
        <c:axId val="412825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68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12825680"/>
        <c:scaling>
          <c:orientation val="minMax"/>
          <c:max val="60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1282512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039541844688414"/>
          <c:y val="0.90582179954577857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1</xdr:row>
      <xdr:rowOff>3472</xdr:rowOff>
    </xdr:from>
    <xdr:to>
      <xdr:col>13</xdr:col>
      <xdr:colOff>266700</xdr:colOff>
      <xdr:row>17</xdr:row>
      <xdr:rowOff>259080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792480</xdr:colOff>
      <xdr:row>24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17144</xdr:colOff>
      <xdr:row>1</xdr:row>
      <xdr:rowOff>14153</xdr:rowOff>
    </xdr:from>
    <xdr:to>
      <xdr:col>17</xdr:col>
      <xdr:colOff>40004</xdr:colOff>
      <xdr:row>12</xdr:row>
      <xdr:rowOff>1906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</xdr:colOff>
      <xdr:row>29</xdr:row>
      <xdr:rowOff>1114425</xdr:rowOff>
    </xdr:from>
    <xdr:to>
      <xdr:col>13</xdr:col>
      <xdr:colOff>621030</xdr:colOff>
      <xdr:row>41</xdr:row>
      <xdr:rowOff>32658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6C34E3F-2D43-4211-93DF-D8C7360B4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22861</xdr:colOff>
      <xdr:row>23</xdr:row>
      <xdr:rowOff>0</xdr:rowOff>
    </xdr:from>
    <xdr:to>
      <xdr:col>13</xdr:col>
      <xdr:colOff>428625</xdr:colOff>
      <xdr:row>29</xdr:row>
      <xdr:rowOff>1133475</xdr:rowOff>
    </xdr:to>
    <xdr:graphicFrame macro="">
      <xdr:nvGraphicFramePr>
        <xdr:cNvPr id="5" name="Диаграмма 31">
          <a:extLst>
            <a:ext uri="{FF2B5EF4-FFF2-40B4-BE49-F238E27FC236}">
              <a16:creationId xmlns:a16="http://schemas.microsoft.com/office/drawing/2014/main" id="{56117A71-F9A4-487E-9D8D-D4DB23930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70C0"/>
  </sheetPr>
  <dimension ref="A1:M22"/>
  <sheetViews>
    <sheetView tabSelected="1" zoomScaleNormal="100" workbookViewId="0">
      <selection sqref="A1:XFD1"/>
    </sheetView>
  </sheetViews>
  <sheetFormatPr defaultColWidth="9.109375" defaultRowHeight="13.2" outlineLevelCol="1"/>
  <cols>
    <col min="1" max="1" width="40.21875" style="22" customWidth="1"/>
    <col min="2" max="2" width="12.109375" style="22" hidden="1" customWidth="1" outlineLevel="1"/>
    <col min="3" max="3" width="12.109375" style="5" hidden="1" customWidth="1" outlineLevel="1"/>
    <col min="4" max="4" width="12.109375" style="11" customWidth="1" collapsed="1"/>
    <col min="5" max="5" width="12.5546875" style="11" customWidth="1"/>
    <col min="6" max="6" width="12.5546875" style="22" customWidth="1"/>
    <col min="7" max="7" width="2.88671875" style="22" customWidth="1"/>
    <col min="8" max="8" width="34.6640625" style="22" customWidth="1"/>
    <col min="9" max="10" width="12.6640625" style="22" customWidth="1"/>
    <col min="11" max="11" width="11.5546875" style="22" customWidth="1"/>
    <col min="12" max="16384" width="9.109375" style="22"/>
  </cols>
  <sheetData>
    <row r="1" spans="1:13" s="263" customFormat="1" ht="25.95" customHeight="1" thickBot="1">
      <c r="A1" s="262" t="s">
        <v>16</v>
      </c>
      <c r="B1" s="262"/>
      <c r="C1" s="262"/>
      <c r="D1" s="262"/>
      <c r="E1" s="262"/>
    </row>
    <row r="2" spans="1:13" ht="30" customHeight="1" thickBot="1">
      <c r="A2" s="7" t="s">
        <v>34</v>
      </c>
      <c r="B2" s="8">
        <v>45291</v>
      </c>
      <c r="C2" s="8">
        <v>45565</v>
      </c>
      <c r="D2" s="8">
        <v>45657</v>
      </c>
      <c r="E2" s="8" t="s">
        <v>95</v>
      </c>
      <c r="F2" s="8" t="s">
        <v>96</v>
      </c>
      <c r="G2" s="11"/>
      <c r="H2" s="7" t="s">
        <v>34</v>
      </c>
      <c r="I2" s="8" t="s">
        <v>95</v>
      </c>
      <c r="J2" s="8" t="s">
        <v>96</v>
      </c>
    </row>
    <row r="3" spans="1:13" s="15" customFormat="1" ht="21" customHeight="1">
      <c r="A3" s="9" t="s">
        <v>13</v>
      </c>
      <c r="B3" s="23">
        <v>136.01</v>
      </c>
      <c r="C3" s="23">
        <v>192.04</v>
      </c>
      <c r="D3" s="23">
        <v>215.37</v>
      </c>
      <c r="E3" s="131">
        <f t="shared" ref="E3:E18" si="0">D3/C3-1</f>
        <v>0.12148510726931905</v>
      </c>
      <c r="F3" s="131">
        <f t="shared" ref="F3:F18" si="1">D3/B3-1</f>
        <v>0.58348650834497473</v>
      </c>
      <c r="G3" s="11"/>
      <c r="H3" s="9" t="s">
        <v>5</v>
      </c>
      <c r="I3" s="131">
        <v>0</v>
      </c>
      <c r="J3" s="131">
        <v>-0.29161253581534408</v>
      </c>
      <c r="M3" s="132"/>
    </row>
    <row r="4" spans="1:13" s="15" customFormat="1" ht="21" customHeight="1">
      <c r="A4" s="9" t="s">
        <v>3</v>
      </c>
      <c r="B4" s="23">
        <v>33464.17</v>
      </c>
      <c r="C4" s="23">
        <v>37919.550000000003</v>
      </c>
      <c r="D4" s="23">
        <v>39894.54</v>
      </c>
      <c r="E4" s="16">
        <f t="shared" si="0"/>
        <v>5.2083687701990122E-2</v>
      </c>
      <c r="F4" s="16">
        <f t="shared" si="1"/>
        <v>0.19215686508883989</v>
      </c>
      <c r="G4" s="11"/>
      <c r="H4" s="9" t="s">
        <v>15</v>
      </c>
      <c r="I4" s="16">
        <v>-8.7493183703034383E-2</v>
      </c>
      <c r="J4" s="16">
        <v>-0.10360178985421875</v>
      </c>
      <c r="M4" s="132"/>
    </row>
    <row r="5" spans="1:13" s="15" customFormat="1" ht="21" customHeight="1">
      <c r="A5" s="9" t="s">
        <v>7</v>
      </c>
      <c r="B5" s="23">
        <v>16751.64</v>
      </c>
      <c r="C5" s="23">
        <v>19324.93</v>
      </c>
      <c r="D5" s="23">
        <v>19909.14</v>
      </c>
      <c r="E5" s="16">
        <f t="shared" si="0"/>
        <v>3.0230898637148895E-2</v>
      </c>
      <c r="F5" s="16">
        <f t="shared" si="1"/>
        <v>0.18848900764343068</v>
      </c>
      <c r="G5" s="11"/>
      <c r="H5" s="10" t="s">
        <v>6</v>
      </c>
      <c r="I5" s="16">
        <v>-5.6847078261543005E-2</v>
      </c>
      <c r="J5" s="16">
        <v>-6.4439028762393158E-2</v>
      </c>
      <c r="M5" s="132"/>
    </row>
    <row r="6" spans="1:13" s="15" customFormat="1" ht="21" customHeight="1">
      <c r="A6" s="9" t="s">
        <v>2</v>
      </c>
      <c r="B6" s="23">
        <v>4769.83</v>
      </c>
      <c r="C6" s="23">
        <v>5762.48</v>
      </c>
      <c r="D6" s="23">
        <v>5881.63</v>
      </c>
      <c r="E6" s="16">
        <f t="shared" si="0"/>
        <v>2.0676861351362597E-2</v>
      </c>
      <c r="F6" s="16">
        <f t="shared" si="1"/>
        <v>0.23309006819949563</v>
      </c>
      <c r="G6" s="11"/>
      <c r="H6" s="9" t="s">
        <v>8</v>
      </c>
      <c r="I6" s="12">
        <v>-3.3396850342140572E-2</v>
      </c>
      <c r="J6" s="12">
        <v>-2.153468431086103E-2</v>
      </c>
      <c r="M6" s="132"/>
    </row>
    <row r="7" spans="1:13" s="13" customFormat="1" ht="21" customHeight="1">
      <c r="A7" s="9" t="s">
        <v>14</v>
      </c>
      <c r="B7" s="23">
        <v>7470.18</v>
      </c>
      <c r="C7" s="23">
        <v>9665.7800000000007</v>
      </c>
      <c r="D7" s="23">
        <v>9830.56</v>
      </c>
      <c r="E7" s="16">
        <f t="shared" si="0"/>
        <v>1.704777058861251E-2</v>
      </c>
      <c r="F7" s="16">
        <f t="shared" si="1"/>
        <v>0.31597364454404042</v>
      </c>
      <c r="G7" s="11"/>
      <c r="H7" s="9" t="s">
        <v>1</v>
      </c>
      <c r="I7" s="16">
        <v>-8.4845580215648919E-3</v>
      </c>
      <c r="J7" s="16">
        <v>-8.4845580215648919E-3</v>
      </c>
      <c r="M7" s="132"/>
    </row>
    <row r="8" spans="1:13" s="15" customFormat="1" ht="21" customHeight="1">
      <c r="A8" s="9" t="s">
        <v>9</v>
      </c>
      <c r="B8" s="23">
        <v>37689.54</v>
      </c>
      <c r="C8" s="23">
        <v>42330.15</v>
      </c>
      <c r="D8" s="23">
        <v>42544.22</v>
      </c>
      <c r="E8" s="16">
        <f t="shared" si="0"/>
        <v>5.0571519354407624E-3</v>
      </c>
      <c r="F8" s="16">
        <f t="shared" si="1"/>
        <v>0.12880709077372665</v>
      </c>
      <c r="G8" s="11"/>
      <c r="H8" s="9" t="s">
        <v>29</v>
      </c>
      <c r="I8" s="16">
        <v>-7.7613679820808246E-3</v>
      </c>
      <c r="J8" s="16">
        <v>5.686878979573895E-2</v>
      </c>
      <c r="M8" s="132"/>
    </row>
    <row r="9" spans="1:13" s="15" customFormat="1" ht="21" customHeight="1">
      <c r="A9" s="9" t="s">
        <v>10</v>
      </c>
      <c r="B9" s="23">
        <v>2974.93</v>
      </c>
      <c r="C9" s="23">
        <v>3336.5</v>
      </c>
      <c r="D9" s="23">
        <v>3351.76</v>
      </c>
      <c r="E9" s="16">
        <f t="shared" si="0"/>
        <v>4.5736550277237775E-3</v>
      </c>
      <c r="F9" s="16">
        <f t="shared" si="1"/>
        <v>0.12666852665440875</v>
      </c>
      <c r="G9" s="11"/>
      <c r="H9" s="9" t="s">
        <v>30</v>
      </c>
      <c r="I9" s="16">
        <v>-7.3081685385181339E-2</v>
      </c>
      <c r="J9" s="16">
        <v>8.1654606447983502E-2</v>
      </c>
      <c r="M9" s="132"/>
    </row>
    <row r="10" spans="1:13" s="15" customFormat="1" ht="21" customHeight="1">
      <c r="A10" s="10" t="s">
        <v>5</v>
      </c>
      <c r="B10" s="24">
        <v>1685.73</v>
      </c>
      <c r="C10" s="24">
        <v>1194.1500000000001</v>
      </c>
      <c r="D10" s="24">
        <v>1194.1500000000001</v>
      </c>
      <c r="E10" s="12">
        <f t="shared" si="0"/>
        <v>0</v>
      </c>
      <c r="F10" s="12">
        <f t="shared" si="1"/>
        <v>-0.29161253581534408</v>
      </c>
      <c r="G10" s="11"/>
      <c r="H10" s="9" t="s">
        <v>12</v>
      </c>
      <c r="I10" s="16">
        <v>-2.8345751430239874E-2</v>
      </c>
      <c r="J10" s="16">
        <v>9.3662309321441484E-2</v>
      </c>
      <c r="M10" s="132"/>
    </row>
    <row r="11" spans="1:13" s="15" customFormat="1" ht="21" customHeight="1">
      <c r="A11" s="9" t="s">
        <v>29</v>
      </c>
      <c r="B11" s="23">
        <v>7733.24</v>
      </c>
      <c r="C11" s="23">
        <v>8236.9500000000007</v>
      </c>
      <c r="D11" s="23">
        <v>8173.02</v>
      </c>
      <c r="E11" s="16">
        <f t="shared" si="0"/>
        <v>-7.7613679820808246E-3</v>
      </c>
      <c r="F11" s="16">
        <f t="shared" si="1"/>
        <v>5.686878979573895E-2</v>
      </c>
      <c r="G11" s="11"/>
      <c r="H11" s="9" t="s">
        <v>10</v>
      </c>
      <c r="I11" s="12">
        <v>4.5736550277237775E-3</v>
      </c>
      <c r="J11" s="12">
        <v>0.12666852665440875</v>
      </c>
      <c r="M11" s="132"/>
    </row>
    <row r="12" spans="1:13" s="15" customFormat="1" ht="21" customHeight="1">
      <c r="A12" s="10" t="s">
        <v>1</v>
      </c>
      <c r="B12" s="24">
        <v>507.02699999999999</v>
      </c>
      <c r="C12" s="24">
        <v>507.02699999999999</v>
      </c>
      <c r="D12" s="24">
        <v>502.7251</v>
      </c>
      <c r="E12" s="12">
        <f t="shared" si="0"/>
        <v>-8.4845580215648919E-3</v>
      </c>
      <c r="F12" s="12">
        <f t="shared" si="1"/>
        <v>-8.4845580215648919E-3</v>
      </c>
      <c r="G12" s="11"/>
      <c r="H12" s="9" t="s">
        <v>9</v>
      </c>
      <c r="I12" s="16">
        <v>5.0571519354407624E-3</v>
      </c>
      <c r="J12" s="16">
        <v>0.12880709077372665</v>
      </c>
      <c r="M12" s="132"/>
    </row>
    <row r="13" spans="1:13" s="15" customFormat="1" ht="21" customHeight="1">
      <c r="A13" s="9" t="s">
        <v>12</v>
      </c>
      <c r="B13" s="23">
        <v>76893.149999999994</v>
      </c>
      <c r="C13" s="23">
        <v>86548.42</v>
      </c>
      <c r="D13" s="23">
        <v>84095.14</v>
      </c>
      <c r="E13" s="16">
        <f t="shared" si="0"/>
        <v>-2.8345751430239874E-2</v>
      </c>
      <c r="F13" s="16">
        <f t="shared" si="1"/>
        <v>9.3662309321441484E-2</v>
      </c>
      <c r="G13" s="11"/>
      <c r="H13" s="9" t="s">
        <v>54</v>
      </c>
      <c r="I13" s="12">
        <v>-5.0806579828974407E-2</v>
      </c>
      <c r="J13" s="12">
        <v>0.17671678773114241</v>
      </c>
      <c r="M13" s="132"/>
    </row>
    <row r="14" spans="1:13" s="15" customFormat="1" ht="21" customHeight="1">
      <c r="A14" s="9" t="s">
        <v>8</v>
      </c>
      <c r="B14" s="23">
        <v>7543.18</v>
      </c>
      <c r="C14" s="23">
        <v>7635.75</v>
      </c>
      <c r="D14" s="23">
        <v>7380.74</v>
      </c>
      <c r="E14" s="16">
        <f t="shared" si="0"/>
        <v>-3.3396850342140572E-2</v>
      </c>
      <c r="F14" s="16">
        <f t="shared" si="1"/>
        <v>-2.153468431086103E-2</v>
      </c>
      <c r="G14" s="11"/>
      <c r="H14" s="9" t="s">
        <v>7</v>
      </c>
      <c r="I14" s="16">
        <v>3.0230898637148895E-2</v>
      </c>
      <c r="J14" s="16">
        <v>0.18848900764343068</v>
      </c>
      <c r="M14" s="132"/>
    </row>
    <row r="15" spans="1:13" s="15" customFormat="1" ht="21" customHeight="1">
      <c r="A15" s="9" t="s">
        <v>54</v>
      </c>
      <c r="B15" s="23">
        <v>17047.39</v>
      </c>
      <c r="C15" s="23">
        <v>21133.68</v>
      </c>
      <c r="D15" s="23">
        <v>20059.95</v>
      </c>
      <c r="E15" s="16">
        <f t="shared" si="0"/>
        <v>-5.0806579828974407E-2</v>
      </c>
      <c r="F15" s="16">
        <f t="shared" si="1"/>
        <v>0.17671678773114241</v>
      </c>
      <c r="G15" s="11"/>
      <c r="H15" s="9" t="s">
        <v>3</v>
      </c>
      <c r="I15" s="16">
        <v>5.2083687701990122E-2</v>
      </c>
      <c r="J15" s="16">
        <v>0.19215686508883989</v>
      </c>
      <c r="M15" s="132"/>
    </row>
    <row r="16" spans="1:13" s="15" customFormat="1" ht="21" customHeight="1">
      <c r="A16" s="9" t="s">
        <v>6</v>
      </c>
      <c r="B16" s="23">
        <v>2342.9899999999998</v>
      </c>
      <c r="C16" s="23">
        <v>2324.13</v>
      </c>
      <c r="D16" s="23">
        <v>2192.0100000000002</v>
      </c>
      <c r="E16" s="16">
        <f t="shared" si="0"/>
        <v>-5.6847078261543005E-2</v>
      </c>
      <c r="F16" s="16">
        <f t="shared" si="1"/>
        <v>-6.4439028762393158E-2</v>
      </c>
      <c r="G16" s="11"/>
      <c r="H16" s="10" t="s">
        <v>2</v>
      </c>
      <c r="I16" s="12">
        <v>2.0676861351362597E-2</v>
      </c>
      <c r="J16" s="12">
        <v>0.23309006819949563</v>
      </c>
      <c r="M16" s="132"/>
    </row>
    <row r="17" spans="1:13" s="15" customFormat="1" ht="21" customHeight="1">
      <c r="A17" s="9" t="s">
        <v>30</v>
      </c>
      <c r="B17" s="23">
        <v>72240.259999999995</v>
      </c>
      <c r="C17" s="23">
        <v>84299.78</v>
      </c>
      <c r="D17" s="23">
        <v>78139.009999999995</v>
      </c>
      <c r="E17" s="16">
        <f t="shared" si="0"/>
        <v>-7.3081685385181339E-2</v>
      </c>
      <c r="F17" s="16">
        <f t="shared" si="1"/>
        <v>8.1654606447983502E-2</v>
      </c>
      <c r="G17" s="11"/>
      <c r="H17" s="9" t="s">
        <v>14</v>
      </c>
      <c r="I17" s="16">
        <v>1.704777058861251E-2</v>
      </c>
      <c r="J17" s="16">
        <v>0.31597364454404042</v>
      </c>
      <c r="M17" s="132"/>
    </row>
    <row r="18" spans="1:13" s="11" customFormat="1" ht="21" customHeight="1" thickBot="1">
      <c r="A18" s="79" t="s">
        <v>15</v>
      </c>
      <c r="B18" s="145">
        <v>134185.23000000001</v>
      </c>
      <c r="C18" s="145">
        <v>131816.44</v>
      </c>
      <c r="D18" s="145">
        <v>120283.4</v>
      </c>
      <c r="E18" s="17">
        <f t="shared" si="0"/>
        <v>-8.7493183703034383E-2</v>
      </c>
      <c r="F18" s="17">
        <f t="shared" si="1"/>
        <v>-0.10360178985421875</v>
      </c>
      <c r="H18" s="79" t="s">
        <v>13</v>
      </c>
      <c r="I18" s="17">
        <v>0.12148510726931905</v>
      </c>
      <c r="J18" s="17">
        <v>0.58348650834497473</v>
      </c>
      <c r="M18" s="132"/>
    </row>
    <row r="19" spans="1:13" s="20" customFormat="1" ht="13.2" customHeight="1">
      <c r="A19" s="80" t="s">
        <v>70</v>
      </c>
      <c r="E19" s="81"/>
      <c r="F19" s="81"/>
      <c r="H19" s="264" t="s">
        <v>104</v>
      </c>
      <c r="I19" s="264"/>
      <c r="J19" s="264"/>
      <c r="K19" s="105"/>
      <c r="L19" s="105"/>
    </row>
    <row r="20" spans="1:13" s="20" customFormat="1">
      <c r="A20" s="82" t="s">
        <v>22</v>
      </c>
      <c r="D20" s="81"/>
      <c r="E20" s="81"/>
      <c r="F20" s="81"/>
      <c r="G20" s="80"/>
      <c r="I20" s="11"/>
    </row>
    <row r="21" spans="1:13" s="20" customFormat="1">
      <c r="A21" s="80" t="s">
        <v>80</v>
      </c>
      <c r="C21" s="78"/>
      <c r="D21" s="146"/>
      <c r="E21" s="81"/>
      <c r="F21" s="81"/>
    </row>
    <row r="22" spans="1:13">
      <c r="A22" s="11"/>
      <c r="B22" s="11"/>
      <c r="C22" s="144"/>
      <c r="E22" s="143"/>
      <c r="F22" s="143"/>
    </row>
  </sheetData>
  <sortState ref="A3:F18">
    <sortCondition descending="1" ref="E3:E18"/>
    <sortCondition descending="1" ref="F3:F18"/>
  </sortState>
  <mergeCells count="2">
    <mergeCell ref="A1:XFD1"/>
    <mergeCell ref="H19:J19"/>
  </mergeCells>
  <phoneticPr fontId="0" type="noConversion"/>
  <conditionalFormatting sqref="E3:E11 E13:E18">
    <cfRule type="cellIs" dxfId="29" priority="18" operator="lessThan">
      <formula>0</formula>
    </cfRule>
  </conditionalFormatting>
  <conditionalFormatting sqref="F3:F11 F13:F18">
    <cfRule type="cellIs" dxfId="28" priority="7" operator="lessThan">
      <formula>0</formula>
    </cfRule>
  </conditionalFormatting>
  <conditionalFormatting sqref="I3:I18">
    <cfRule type="cellIs" dxfId="27" priority="4" operator="lessThan">
      <formula>0</formula>
    </cfRule>
  </conditionalFormatting>
  <conditionalFormatting sqref="J3:J18">
    <cfRule type="cellIs" dxfId="26" priority="3" operator="lessThan">
      <formula>0</formula>
    </cfRule>
  </conditionalFormatting>
  <conditionalFormatting sqref="E12">
    <cfRule type="cellIs" dxfId="25" priority="2" operator="lessThan">
      <formula>0</formula>
    </cfRule>
  </conditionalFormatting>
  <conditionalFormatting sqref="F12">
    <cfRule type="cellIs" dxfId="24" priority="1" operator="lessThan">
      <formula>0</formula>
    </cfRule>
  </conditionalFormatting>
  <hyperlinks>
    <hyperlink ref="A20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N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3.2" outlineLevelRow="1" outlineLevelCol="1"/>
  <cols>
    <col min="1" max="1" width="64.88671875" style="25" customWidth="1"/>
    <col min="2" max="3" width="11.6640625" style="25" hidden="1" customWidth="1" outlineLevel="1"/>
    <col min="4" max="4" width="11.6640625" style="25" hidden="1" customWidth="1" outlineLevel="1" collapsed="1"/>
    <col min="5" max="5" width="10.5546875" style="25" customWidth="1" collapsed="1"/>
    <col min="6" max="7" width="10.5546875" style="25" customWidth="1" outlineLevel="1"/>
    <col min="8" max="8" width="10.5546875" style="25" customWidth="1"/>
    <col min="9" max="9" width="10.5546875" style="25" customWidth="1" outlineLevel="1"/>
    <col min="10" max="10" width="10.5546875" style="25" customWidth="1"/>
    <col min="11" max="11" width="10.5546875" style="25" customWidth="1" outlineLevel="1"/>
    <col min="12" max="233" width="8.88671875" style="25"/>
    <col min="234" max="234" width="62.109375" style="25" customWidth="1"/>
    <col min="235" max="237" width="11" style="25" customWidth="1"/>
    <col min="238" max="239" width="11.44140625" style="25" customWidth="1"/>
    <col min="240" max="240" width="11.33203125" style="25" customWidth="1"/>
    <col min="241" max="241" width="12" style="25" customWidth="1"/>
    <col min="242" max="243" width="10.33203125" style="25" customWidth="1"/>
    <col min="244" max="244" width="12.6640625" style="25" customWidth="1"/>
    <col min="245" max="489" width="8.88671875" style="25"/>
    <col min="490" max="490" width="62.109375" style="25" customWidth="1"/>
    <col min="491" max="493" width="11" style="25" customWidth="1"/>
    <col min="494" max="495" width="11.44140625" style="25" customWidth="1"/>
    <col min="496" max="496" width="11.33203125" style="25" customWidth="1"/>
    <col min="497" max="497" width="12" style="25" customWidth="1"/>
    <col min="498" max="499" width="10.33203125" style="25" customWidth="1"/>
    <col min="500" max="500" width="12.6640625" style="25" customWidth="1"/>
    <col min="501" max="745" width="8.88671875" style="25"/>
    <col min="746" max="746" width="62.109375" style="25" customWidth="1"/>
    <col min="747" max="749" width="11" style="25" customWidth="1"/>
    <col min="750" max="751" width="11.44140625" style="25" customWidth="1"/>
    <col min="752" max="752" width="11.33203125" style="25" customWidth="1"/>
    <col min="753" max="753" width="12" style="25" customWidth="1"/>
    <col min="754" max="755" width="10.33203125" style="25" customWidth="1"/>
    <col min="756" max="756" width="12.6640625" style="25" customWidth="1"/>
    <col min="757" max="1001" width="8.88671875" style="25"/>
    <col min="1002" max="1002" width="62.109375" style="25" customWidth="1"/>
    <col min="1003" max="1005" width="11" style="25" customWidth="1"/>
    <col min="1006" max="1007" width="11.44140625" style="25" customWidth="1"/>
    <col min="1008" max="1008" width="11.33203125" style="25" customWidth="1"/>
    <col min="1009" max="1009" width="12" style="25" customWidth="1"/>
    <col min="1010" max="1011" width="10.33203125" style="25" customWidth="1"/>
    <col min="1012" max="1012" width="12.6640625" style="25" customWidth="1"/>
    <col min="1013" max="1257" width="8.88671875" style="25"/>
    <col min="1258" max="1258" width="62.109375" style="25" customWidth="1"/>
    <col min="1259" max="1261" width="11" style="25" customWidth="1"/>
    <col min="1262" max="1263" width="11.44140625" style="25" customWidth="1"/>
    <col min="1264" max="1264" width="11.33203125" style="25" customWidth="1"/>
    <col min="1265" max="1265" width="12" style="25" customWidth="1"/>
    <col min="1266" max="1267" width="10.33203125" style="25" customWidth="1"/>
    <col min="1268" max="1268" width="12.6640625" style="25" customWidth="1"/>
    <col min="1269" max="1513" width="8.88671875" style="25"/>
    <col min="1514" max="1514" width="62.109375" style="25" customWidth="1"/>
    <col min="1515" max="1517" width="11" style="25" customWidth="1"/>
    <col min="1518" max="1519" width="11.44140625" style="25" customWidth="1"/>
    <col min="1520" max="1520" width="11.33203125" style="25" customWidth="1"/>
    <col min="1521" max="1521" width="12" style="25" customWidth="1"/>
    <col min="1522" max="1523" width="10.33203125" style="25" customWidth="1"/>
    <col min="1524" max="1524" width="12.6640625" style="25" customWidth="1"/>
    <col min="1525" max="1769" width="8.88671875" style="25"/>
    <col min="1770" max="1770" width="62.109375" style="25" customWidth="1"/>
    <col min="1771" max="1773" width="11" style="25" customWidth="1"/>
    <col min="1774" max="1775" width="11.44140625" style="25" customWidth="1"/>
    <col min="1776" max="1776" width="11.33203125" style="25" customWidth="1"/>
    <col min="1777" max="1777" width="12" style="25" customWidth="1"/>
    <col min="1778" max="1779" width="10.33203125" style="25" customWidth="1"/>
    <col min="1780" max="1780" width="12.6640625" style="25" customWidth="1"/>
    <col min="1781" max="2025" width="8.88671875" style="25"/>
    <col min="2026" max="2026" width="62.109375" style="25" customWidth="1"/>
    <col min="2027" max="2029" width="11" style="25" customWidth="1"/>
    <col min="2030" max="2031" width="11.44140625" style="25" customWidth="1"/>
    <col min="2032" max="2032" width="11.33203125" style="25" customWidth="1"/>
    <col min="2033" max="2033" width="12" style="25" customWidth="1"/>
    <col min="2034" max="2035" width="10.33203125" style="25" customWidth="1"/>
    <col min="2036" max="2036" width="12.6640625" style="25" customWidth="1"/>
    <col min="2037" max="2281" width="8.88671875" style="25"/>
    <col min="2282" max="2282" width="62.109375" style="25" customWidth="1"/>
    <col min="2283" max="2285" width="11" style="25" customWidth="1"/>
    <col min="2286" max="2287" width="11.44140625" style="25" customWidth="1"/>
    <col min="2288" max="2288" width="11.33203125" style="25" customWidth="1"/>
    <col min="2289" max="2289" width="12" style="25" customWidth="1"/>
    <col min="2290" max="2291" width="10.33203125" style="25" customWidth="1"/>
    <col min="2292" max="2292" width="12.6640625" style="25" customWidth="1"/>
    <col min="2293" max="2537" width="8.88671875" style="25"/>
    <col min="2538" max="2538" width="62.109375" style="25" customWidth="1"/>
    <col min="2539" max="2541" width="11" style="25" customWidth="1"/>
    <col min="2542" max="2543" width="11.44140625" style="25" customWidth="1"/>
    <col min="2544" max="2544" width="11.33203125" style="25" customWidth="1"/>
    <col min="2545" max="2545" width="12" style="25" customWidth="1"/>
    <col min="2546" max="2547" width="10.33203125" style="25" customWidth="1"/>
    <col min="2548" max="2548" width="12.6640625" style="25" customWidth="1"/>
    <col min="2549" max="2793" width="8.88671875" style="25"/>
    <col min="2794" max="2794" width="62.109375" style="25" customWidth="1"/>
    <col min="2795" max="2797" width="11" style="25" customWidth="1"/>
    <col min="2798" max="2799" width="11.44140625" style="25" customWidth="1"/>
    <col min="2800" max="2800" width="11.33203125" style="25" customWidth="1"/>
    <col min="2801" max="2801" width="12" style="25" customWidth="1"/>
    <col min="2802" max="2803" width="10.33203125" style="25" customWidth="1"/>
    <col min="2804" max="2804" width="12.6640625" style="25" customWidth="1"/>
    <col min="2805" max="3049" width="8.88671875" style="25"/>
    <col min="3050" max="3050" width="62.109375" style="25" customWidth="1"/>
    <col min="3051" max="3053" width="11" style="25" customWidth="1"/>
    <col min="3054" max="3055" width="11.44140625" style="25" customWidth="1"/>
    <col min="3056" max="3056" width="11.33203125" style="25" customWidth="1"/>
    <col min="3057" max="3057" width="12" style="25" customWidth="1"/>
    <col min="3058" max="3059" width="10.33203125" style="25" customWidth="1"/>
    <col min="3060" max="3060" width="12.6640625" style="25" customWidth="1"/>
    <col min="3061" max="3305" width="8.88671875" style="25"/>
    <col min="3306" max="3306" width="62.109375" style="25" customWidth="1"/>
    <col min="3307" max="3309" width="11" style="25" customWidth="1"/>
    <col min="3310" max="3311" width="11.44140625" style="25" customWidth="1"/>
    <col min="3312" max="3312" width="11.33203125" style="25" customWidth="1"/>
    <col min="3313" max="3313" width="12" style="25" customWidth="1"/>
    <col min="3314" max="3315" width="10.33203125" style="25" customWidth="1"/>
    <col min="3316" max="3316" width="12.6640625" style="25" customWidth="1"/>
    <col min="3317" max="3561" width="8.88671875" style="25"/>
    <col min="3562" max="3562" width="62.109375" style="25" customWidth="1"/>
    <col min="3563" max="3565" width="11" style="25" customWidth="1"/>
    <col min="3566" max="3567" width="11.44140625" style="25" customWidth="1"/>
    <col min="3568" max="3568" width="11.33203125" style="25" customWidth="1"/>
    <col min="3569" max="3569" width="12" style="25" customWidth="1"/>
    <col min="3570" max="3571" width="10.33203125" style="25" customWidth="1"/>
    <col min="3572" max="3572" width="12.6640625" style="25" customWidth="1"/>
    <col min="3573" max="3817" width="8.88671875" style="25"/>
    <col min="3818" max="3818" width="62.109375" style="25" customWidth="1"/>
    <col min="3819" max="3821" width="11" style="25" customWidth="1"/>
    <col min="3822" max="3823" width="11.44140625" style="25" customWidth="1"/>
    <col min="3824" max="3824" width="11.33203125" style="25" customWidth="1"/>
    <col min="3825" max="3825" width="12" style="25" customWidth="1"/>
    <col min="3826" max="3827" width="10.33203125" style="25" customWidth="1"/>
    <col min="3828" max="3828" width="12.6640625" style="25" customWidth="1"/>
    <col min="3829" max="4073" width="8.88671875" style="25"/>
    <col min="4074" max="4074" width="62.109375" style="25" customWidth="1"/>
    <col min="4075" max="4077" width="11" style="25" customWidth="1"/>
    <col min="4078" max="4079" width="11.44140625" style="25" customWidth="1"/>
    <col min="4080" max="4080" width="11.33203125" style="25" customWidth="1"/>
    <col min="4081" max="4081" width="12" style="25" customWidth="1"/>
    <col min="4082" max="4083" width="10.33203125" style="25" customWidth="1"/>
    <col min="4084" max="4084" width="12.6640625" style="25" customWidth="1"/>
    <col min="4085" max="4329" width="8.88671875" style="25"/>
    <col min="4330" max="4330" width="62.109375" style="25" customWidth="1"/>
    <col min="4331" max="4333" width="11" style="25" customWidth="1"/>
    <col min="4334" max="4335" width="11.44140625" style="25" customWidth="1"/>
    <col min="4336" max="4336" width="11.33203125" style="25" customWidth="1"/>
    <col min="4337" max="4337" width="12" style="25" customWidth="1"/>
    <col min="4338" max="4339" width="10.33203125" style="25" customWidth="1"/>
    <col min="4340" max="4340" width="12.6640625" style="25" customWidth="1"/>
    <col min="4341" max="4585" width="8.88671875" style="25"/>
    <col min="4586" max="4586" width="62.109375" style="25" customWidth="1"/>
    <col min="4587" max="4589" width="11" style="25" customWidth="1"/>
    <col min="4590" max="4591" width="11.44140625" style="25" customWidth="1"/>
    <col min="4592" max="4592" width="11.33203125" style="25" customWidth="1"/>
    <col min="4593" max="4593" width="12" style="25" customWidth="1"/>
    <col min="4594" max="4595" width="10.33203125" style="25" customWidth="1"/>
    <col min="4596" max="4596" width="12.6640625" style="25" customWidth="1"/>
    <col min="4597" max="4841" width="8.88671875" style="25"/>
    <col min="4842" max="4842" width="62.109375" style="25" customWidth="1"/>
    <col min="4843" max="4845" width="11" style="25" customWidth="1"/>
    <col min="4846" max="4847" width="11.44140625" style="25" customWidth="1"/>
    <col min="4848" max="4848" width="11.33203125" style="25" customWidth="1"/>
    <col min="4849" max="4849" width="12" style="25" customWidth="1"/>
    <col min="4850" max="4851" width="10.33203125" style="25" customWidth="1"/>
    <col min="4852" max="4852" width="12.6640625" style="25" customWidth="1"/>
    <col min="4853" max="5097" width="8.88671875" style="25"/>
    <col min="5098" max="5098" width="62.109375" style="25" customWidth="1"/>
    <col min="5099" max="5101" width="11" style="25" customWidth="1"/>
    <col min="5102" max="5103" width="11.44140625" style="25" customWidth="1"/>
    <col min="5104" max="5104" width="11.33203125" style="25" customWidth="1"/>
    <col min="5105" max="5105" width="12" style="25" customWidth="1"/>
    <col min="5106" max="5107" width="10.33203125" style="25" customWidth="1"/>
    <col min="5108" max="5108" width="12.6640625" style="25" customWidth="1"/>
    <col min="5109" max="5353" width="8.88671875" style="25"/>
    <col min="5354" max="5354" width="62.109375" style="25" customWidth="1"/>
    <col min="5355" max="5357" width="11" style="25" customWidth="1"/>
    <col min="5358" max="5359" width="11.44140625" style="25" customWidth="1"/>
    <col min="5360" max="5360" width="11.33203125" style="25" customWidth="1"/>
    <col min="5361" max="5361" width="12" style="25" customWidth="1"/>
    <col min="5362" max="5363" width="10.33203125" style="25" customWidth="1"/>
    <col min="5364" max="5364" width="12.6640625" style="25" customWidth="1"/>
    <col min="5365" max="5609" width="8.88671875" style="25"/>
    <col min="5610" max="5610" width="62.109375" style="25" customWidth="1"/>
    <col min="5611" max="5613" width="11" style="25" customWidth="1"/>
    <col min="5614" max="5615" width="11.44140625" style="25" customWidth="1"/>
    <col min="5616" max="5616" width="11.33203125" style="25" customWidth="1"/>
    <col min="5617" max="5617" width="12" style="25" customWidth="1"/>
    <col min="5618" max="5619" width="10.33203125" style="25" customWidth="1"/>
    <col min="5620" max="5620" width="12.6640625" style="25" customWidth="1"/>
    <col min="5621" max="5865" width="8.88671875" style="25"/>
    <col min="5866" max="5866" width="62.109375" style="25" customWidth="1"/>
    <col min="5867" max="5869" width="11" style="25" customWidth="1"/>
    <col min="5870" max="5871" width="11.44140625" style="25" customWidth="1"/>
    <col min="5872" max="5872" width="11.33203125" style="25" customWidth="1"/>
    <col min="5873" max="5873" width="12" style="25" customWidth="1"/>
    <col min="5874" max="5875" width="10.33203125" style="25" customWidth="1"/>
    <col min="5876" max="5876" width="12.6640625" style="25" customWidth="1"/>
    <col min="5877" max="6121" width="8.88671875" style="25"/>
    <col min="6122" max="6122" width="62.109375" style="25" customWidth="1"/>
    <col min="6123" max="6125" width="11" style="25" customWidth="1"/>
    <col min="6126" max="6127" width="11.44140625" style="25" customWidth="1"/>
    <col min="6128" max="6128" width="11.33203125" style="25" customWidth="1"/>
    <col min="6129" max="6129" width="12" style="25" customWidth="1"/>
    <col min="6130" max="6131" width="10.33203125" style="25" customWidth="1"/>
    <col min="6132" max="6132" width="12.6640625" style="25" customWidth="1"/>
    <col min="6133" max="6377" width="8.88671875" style="25"/>
    <col min="6378" max="6378" width="62.109375" style="25" customWidth="1"/>
    <col min="6379" max="6381" width="11" style="25" customWidth="1"/>
    <col min="6382" max="6383" width="11.44140625" style="25" customWidth="1"/>
    <col min="6384" max="6384" width="11.33203125" style="25" customWidth="1"/>
    <col min="6385" max="6385" width="12" style="25" customWidth="1"/>
    <col min="6386" max="6387" width="10.33203125" style="25" customWidth="1"/>
    <col min="6388" max="6388" width="12.6640625" style="25" customWidth="1"/>
    <col min="6389" max="6633" width="8.88671875" style="25"/>
    <col min="6634" max="6634" width="62.109375" style="25" customWidth="1"/>
    <col min="6635" max="6637" width="11" style="25" customWidth="1"/>
    <col min="6638" max="6639" width="11.44140625" style="25" customWidth="1"/>
    <col min="6640" max="6640" width="11.33203125" style="25" customWidth="1"/>
    <col min="6641" max="6641" width="12" style="25" customWidth="1"/>
    <col min="6642" max="6643" width="10.33203125" style="25" customWidth="1"/>
    <col min="6644" max="6644" width="12.6640625" style="25" customWidth="1"/>
    <col min="6645" max="6889" width="8.88671875" style="25"/>
    <col min="6890" max="6890" width="62.109375" style="25" customWidth="1"/>
    <col min="6891" max="6893" width="11" style="25" customWidth="1"/>
    <col min="6894" max="6895" width="11.44140625" style="25" customWidth="1"/>
    <col min="6896" max="6896" width="11.33203125" style="25" customWidth="1"/>
    <col min="6897" max="6897" width="12" style="25" customWidth="1"/>
    <col min="6898" max="6899" width="10.33203125" style="25" customWidth="1"/>
    <col min="6900" max="6900" width="12.6640625" style="25" customWidth="1"/>
    <col min="6901" max="7145" width="8.88671875" style="25"/>
    <col min="7146" max="7146" width="62.109375" style="25" customWidth="1"/>
    <col min="7147" max="7149" width="11" style="25" customWidth="1"/>
    <col min="7150" max="7151" width="11.44140625" style="25" customWidth="1"/>
    <col min="7152" max="7152" width="11.33203125" style="25" customWidth="1"/>
    <col min="7153" max="7153" width="12" style="25" customWidth="1"/>
    <col min="7154" max="7155" width="10.33203125" style="25" customWidth="1"/>
    <col min="7156" max="7156" width="12.6640625" style="25" customWidth="1"/>
    <col min="7157" max="7401" width="8.88671875" style="25"/>
    <col min="7402" max="7402" width="62.109375" style="25" customWidth="1"/>
    <col min="7403" max="7405" width="11" style="25" customWidth="1"/>
    <col min="7406" max="7407" width="11.44140625" style="25" customWidth="1"/>
    <col min="7408" max="7408" width="11.33203125" style="25" customWidth="1"/>
    <col min="7409" max="7409" width="12" style="25" customWidth="1"/>
    <col min="7410" max="7411" width="10.33203125" style="25" customWidth="1"/>
    <col min="7412" max="7412" width="12.6640625" style="25" customWidth="1"/>
    <col min="7413" max="7657" width="8.88671875" style="25"/>
    <col min="7658" max="7658" width="62.109375" style="25" customWidth="1"/>
    <col min="7659" max="7661" width="11" style="25" customWidth="1"/>
    <col min="7662" max="7663" width="11.44140625" style="25" customWidth="1"/>
    <col min="7664" max="7664" width="11.33203125" style="25" customWidth="1"/>
    <col min="7665" max="7665" width="12" style="25" customWidth="1"/>
    <col min="7666" max="7667" width="10.33203125" style="25" customWidth="1"/>
    <col min="7668" max="7668" width="12.6640625" style="25" customWidth="1"/>
    <col min="7669" max="7913" width="8.88671875" style="25"/>
    <col min="7914" max="7914" width="62.109375" style="25" customWidth="1"/>
    <col min="7915" max="7917" width="11" style="25" customWidth="1"/>
    <col min="7918" max="7919" width="11.44140625" style="25" customWidth="1"/>
    <col min="7920" max="7920" width="11.33203125" style="25" customWidth="1"/>
    <col min="7921" max="7921" width="12" style="25" customWidth="1"/>
    <col min="7922" max="7923" width="10.33203125" style="25" customWidth="1"/>
    <col min="7924" max="7924" width="12.6640625" style="25" customWidth="1"/>
    <col min="7925" max="8169" width="8.88671875" style="25"/>
    <col min="8170" max="8170" width="62.109375" style="25" customWidth="1"/>
    <col min="8171" max="8173" width="11" style="25" customWidth="1"/>
    <col min="8174" max="8175" width="11.44140625" style="25" customWidth="1"/>
    <col min="8176" max="8176" width="11.33203125" style="25" customWidth="1"/>
    <col min="8177" max="8177" width="12" style="25" customWidth="1"/>
    <col min="8178" max="8179" width="10.33203125" style="25" customWidth="1"/>
    <col min="8180" max="8180" width="12.6640625" style="25" customWidth="1"/>
    <col min="8181" max="8425" width="8.88671875" style="25"/>
    <col min="8426" max="8426" width="62.109375" style="25" customWidth="1"/>
    <col min="8427" max="8429" width="11" style="25" customWidth="1"/>
    <col min="8430" max="8431" width="11.44140625" style="25" customWidth="1"/>
    <col min="8432" max="8432" width="11.33203125" style="25" customWidth="1"/>
    <col min="8433" max="8433" width="12" style="25" customWidth="1"/>
    <col min="8434" max="8435" width="10.33203125" style="25" customWidth="1"/>
    <col min="8436" max="8436" width="12.6640625" style="25" customWidth="1"/>
    <col min="8437" max="8681" width="8.88671875" style="25"/>
    <col min="8682" max="8682" width="62.109375" style="25" customWidth="1"/>
    <col min="8683" max="8685" width="11" style="25" customWidth="1"/>
    <col min="8686" max="8687" width="11.44140625" style="25" customWidth="1"/>
    <col min="8688" max="8688" width="11.33203125" style="25" customWidth="1"/>
    <col min="8689" max="8689" width="12" style="25" customWidth="1"/>
    <col min="8690" max="8691" width="10.33203125" style="25" customWidth="1"/>
    <col min="8692" max="8692" width="12.6640625" style="25" customWidth="1"/>
    <col min="8693" max="8937" width="8.88671875" style="25"/>
    <col min="8938" max="8938" width="62.109375" style="25" customWidth="1"/>
    <col min="8939" max="8941" width="11" style="25" customWidth="1"/>
    <col min="8942" max="8943" width="11.44140625" style="25" customWidth="1"/>
    <col min="8944" max="8944" width="11.33203125" style="25" customWidth="1"/>
    <col min="8945" max="8945" width="12" style="25" customWidth="1"/>
    <col min="8946" max="8947" width="10.33203125" style="25" customWidth="1"/>
    <col min="8948" max="8948" width="12.6640625" style="25" customWidth="1"/>
    <col min="8949" max="9193" width="8.88671875" style="25"/>
    <col min="9194" max="9194" width="62.109375" style="25" customWidth="1"/>
    <col min="9195" max="9197" width="11" style="25" customWidth="1"/>
    <col min="9198" max="9199" width="11.44140625" style="25" customWidth="1"/>
    <col min="9200" max="9200" width="11.33203125" style="25" customWidth="1"/>
    <col min="9201" max="9201" width="12" style="25" customWidth="1"/>
    <col min="9202" max="9203" width="10.33203125" style="25" customWidth="1"/>
    <col min="9204" max="9204" width="12.6640625" style="25" customWidth="1"/>
    <col min="9205" max="9449" width="8.88671875" style="25"/>
    <col min="9450" max="9450" width="62.109375" style="25" customWidth="1"/>
    <col min="9451" max="9453" width="11" style="25" customWidth="1"/>
    <col min="9454" max="9455" width="11.44140625" style="25" customWidth="1"/>
    <col min="9456" max="9456" width="11.33203125" style="25" customWidth="1"/>
    <col min="9457" max="9457" width="12" style="25" customWidth="1"/>
    <col min="9458" max="9459" width="10.33203125" style="25" customWidth="1"/>
    <col min="9460" max="9460" width="12.6640625" style="25" customWidth="1"/>
    <col min="9461" max="9705" width="8.88671875" style="25"/>
    <col min="9706" max="9706" width="62.109375" style="25" customWidth="1"/>
    <col min="9707" max="9709" width="11" style="25" customWidth="1"/>
    <col min="9710" max="9711" width="11.44140625" style="25" customWidth="1"/>
    <col min="9712" max="9712" width="11.33203125" style="25" customWidth="1"/>
    <col min="9713" max="9713" width="12" style="25" customWidth="1"/>
    <col min="9714" max="9715" width="10.33203125" style="25" customWidth="1"/>
    <col min="9716" max="9716" width="12.6640625" style="25" customWidth="1"/>
    <col min="9717" max="9961" width="8.88671875" style="25"/>
    <col min="9962" max="9962" width="62.109375" style="25" customWidth="1"/>
    <col min="9963" max="9965" width="11" style="25" customWidth="1"/>
    <col min="9966" max="9967" width="11.44140625" style="25" customWidth="1"/>
    <col min="9968" max="9968" width="11.33203125" style="25" customWidth="1"/>
    <col min="9969" max="9969" width="12" style="25" customWidth="1"/>
    <col min="9970" max="9971" width="10.33203125" style="25" customWidth="1"/>
    <col min="9972" max="9972" width="12.6640625" style="25" customWidth="1"/>
    <col min="9973" max="10217" width="8.88671875" style="25"/>
    <col min="10218" max="10218" width="62.109375" style="25" customWidth="1"/>
    <col min="10219" max="10221" width="11" style="25" customWidth="1"/>
    <col min="10222" max="10223" width="11.44140625" style="25" customWidth="1"/>
    <col min="10224" max="10224" width="11.33203125" style="25" customWidth="1"/>
    <col min="10225" max="10225" width="12" style="25" customWidth="1"/>
    <col min="10226" max="10227" width="10.33203125" style="25" customWidth="1"/>
    <col min="10228" max="10228" width="12.6640625" style="25" customWidth="1"/>
    <col min="10229" max="10473" width="8.88671875" style="25"/>
    <col min="10474" max="10474" width="62.109375" style="25" customWidth="1"/>
    <col min="10475" max="10477" width="11" style="25" customWidth="1"/>
    <col min="10478" max="10479" width="11.44140625" style="25" customWidth="1"/>
    <col min="10480" max="10480" width="11.33203125" style="25" customWidth="1"/>
    <col min="10481" max="10481" width="12" style="25" customWidth="1"/>
    <col min="10482" max="10483" width="10.33203125" style="25" customWidth="1"/>
    <col min="10484" max="10484" width="12.6640625" style="25" customWidth="1"/>
    <col min="10485" max="10729" width="8.88671875" style="25"/>
    <col min="10730" max="10730" width="62.109375" style="25" customWidth="1"/>
    <col min="10731" max="10733" width="11" style="25" customWidth="1"/>
    <col min="10734" max="10735" width="11.44140625" style="25" customWidth="1"/>
    <col min="10736" max="10736" width="11.33203125" style="25" customWidth="1"/>
    <col min="10737" max="10737" width="12" style="25" customWidth="1"/>
    <col min="10738" max="10739" width="10.33203125" style="25" customWidth="1"/>
    <col min="10740" max="10740" width="12.6640625" style="25" customWidth="1"/>
    <col min="10741" max="10985" width="8.88671875" style="25"/>
    <col min="10986" max="10986" width="62.109375" style="25" customWidth="1"/>
    <col min="10987" max="10989" width="11" style="25" customWidth="1"/>
    <col min="10990" max="10991" width="11.44140625" style="25" customWidth="1"/>
    <col min="10992" max="10992" width="11.33203125" style="25" customWidth="1"/>
    <col min="10993" max="10993" width="12" style="25" customWidth="1"/>
    <col min="10994" max="10995" width="10.33203125" style="25" customWidth="1"/>
    <col min="10996" max="10996" width="12.6640625" style="25" customWidth="1"/>
    <col min="10997" max="11241" width="8.88671875" style="25"/>
    <col min="11242" max="11242" width="62.109375" style="25" customWidth="1"/>
    <col min="11243" max="11245" width="11" style="25" customWidth="1"/>
    <col min="11246" max="11247" width="11.44140625" style="25" customWidth="1"/>
    <col min="11248" max="11248" width="11.33203125" style="25" customWidth="1"/>
    <col min="11249" max="11249" width="12" style="25" customWidth="1"/>
    <col min="11250" max="11251" width="10.33203125" style="25" customWidth="1"/>
    <col min="11252" max="11252" width="12.6640625" style="25" customWidth="1"/>
    <col min="11253" max="11497" width="8.88671875" style="25"/>
    <col min="11498" max="11498" width="62.109375" style="25" customWidth="1"/>
    <col min="11499" max="11501" width="11" style="25" customWidth="1"/>
    <col min="11502" max="11503" width="11.44140625" style="25" customWidth="1"/>
    <col min="11504" max="11504" width="11.33203125" style="25" customWidth="1"/>
    <col min="11505" max="11505" width="12" style="25" customWidth="1"/>
    <col min="11506" max="11507" width="10.33203125" style="25" customWidth="1"/>
    <col min="11508" max="11508" width="12.6640625" style="25" customWidth="1"/>
    <col min="11509" max="11753" width="8.88671875" style="25"/>
    <col min="11754" max="11754" width="62.109375" style="25" customWidth="1"/>
    <col min="11755" max="11757" width="11" style="25" customWidth="1"/>
    <col min="11758" max="11759" width="11.44140625" style="25" customWidth="1"/>
    <col min="11760" max="11760" width="11.33203125" style="25" customWidth="1"/>
    <col min="11761" max="11761" width="12" style="25" customWidth="1"/>
    <col min="11762" max="11763" width="10.33203125" style="25" customWidth="1"/>
    <col min="11764" max="11764" width="12.6640625" style="25" customWidth="1"/>
    <col min="11765" max="12009" width="8.88671875" style="25"/>
    <col min="12010" max="12010" width="62.109375" style="25" customWidth="1"/>
    <col min="12011" max="12013" width="11" style="25" customWidth="1"/>
    <col min="12014" max="12015" width="11.44140625" style="25" customWidth="1"/>
    <col min="12016" max="12016" width="11.33203125" style="25" customWidth="1"/>
    <col min="12017" max="12017" width="12" style="25" customWidth="1"/>
    <col min="12018" max="12019" width="10.33203125" style="25" customWidth="1"/>
    <col min="12020" max="12020" width="12.6640625" style="25" customWidth="1"/>
    <col min="12021" max="12265" width="8.88671875" style="25"/>
    <col min="12266" max="12266" width="62.109375" style="25" customWidth="1"/>
    <col min="12267" max="12269" width="11" style="25" customWidth="1"/>
    <col min="12270" max="12271" width="11.44140625" style="25" customWidth="1"/>
    <col min="12272" max="12272" width="11.33203125" style="25" customWidth="1"/>
    <col min="12273" max="12273" width="12" style="25" customWidth="1"/>
    <col min="12274" max="12275" width="10.33203125" style="25" customWidth="1"/>
    <col min="12276" max="12276" width="12.6640625" style="25" customWidth="1"/>
    <col min="12277" max="12521" width="8.88671875" style="25"/>
    <col min="12522" max="12522" width="62.109375" style="25" customWidth="1"/>
    <col min="12523" max="12525" width="11" style="25" customWidth="1"/>
    <col min="12526" max="12527" width="11.44140625" style="25" customWidth="1"/>
    <col min="12528" max="12528" width="11.33203125" style="25" customWidth="1"/>
    <col min="12529" max="12529" width="12" style="25" customWidth="1"/>
    <col min="12530" max="12531" width="10.33203125" style="25" customWidth="1"/>
    <col min="12532" max="12532" width="12.6640625" style="25" customWidth="1"/>
    <col min="12533" max="12777" width="8.88671875" style="25"/>
    <col min="12778" max="12778" width="62.109375" style="25" customWidth="1"/>
    <col min="12779" max="12781" width="11" style="25" customWidth="1"/>
    <col min="12782" max="12783" width="11.44140625" style="25" customWidth="1"/>
    <col min="12784" max="12784" width="11.33203125" style="25" customWidth="1"/>
    <col min="12785" max="12785" width="12" style="25" customWidth="1"/>
    <col min="12786" max="12787" width="10.33203125" style="25" customWidth="1"/>
    <col min="12788" max="12788" width="12.6640625" style="25" customWidth="1"/>
    <col min="12789" max="13033" width="8.88671875" style="25"/>
    <col min="13034" max="13034" width="62.109375" style="25" customWidth="1"/>
    <col min="13035" max="13037" width="11" style="25" customWidth="1"/>
    <col min="13038" max="13039" width="11.44140625" style="25" customWidth="1"/>
    <col min="13040" max="13040" width="11.33203125" style="25" customWidth="1"/>
    <col min="13041" max="13041" width="12" style="25" customWidth="1"/>
    <col min="13042" max="13043" width="10.33203125" style="25" customWidth="1"/>
    <col min="13044" max="13044" width="12.6640625" style="25" customWidth="1"/>
    <col min="13045" max="13289" width="8.88671875" style="25"/>
    <col min="13290" max="13290" width="62.109375" style="25" customWidth="1"/>
    <col min="13291" max="13293" width="11" style="25" customWidth="1"/>
    <col min="13294" max="13295" width="11.44140625" style="25" customWidth="1"/>
    <col min="13296" max="13296" width="11.33203125" style="25" customWidth="1"/>
    <col min="13297" max="13297" width="12" style="25" customWidth="1"/>
    <col min="13298" max="13299" width="10.33203125" style="25" customWidth="1"/>
    <col min="13300" max="13300" width="12.6640625" style="25" customWidth="1"/>
    <col min="13301" max="13545" width="8.88671875" style="25"/>
    <col min="13546" max="13546" width="62.109375" style="25" customWidth="1"/>
    <col min="13547" max="13549" width="11" style="25" customWidth="1"/>
    <col min="13550" max="13551" width="11.44140625" style="25" customWidth="1"/>
    <col min="13552" max="13552" width="11.33203125" style="25" customWidth="1"/>
    <col min="13553" max="13553" width="12" style="25" customWidth="1"/>
    <col min="13554" max="13555" width="10.33203125" style="25" customWidth="1"/>
    <col min="13556" max="13556" width="12.6640625" style="25" customWidth="1"/>
    <col min="13557" max="13801" width="8.88671875" style="25"/>
    <col min="13802" max="13802" width="62.109375" style="25" customWidth="1"/>
    <col min="13803" max="13805" width="11" style="25" customWidth="1"/>
    <col min="13806" max="13807" width="11.44140625" style="25" customWidth="1"/>
    <col min="13808" max="13808" width="11.33203125" style="25" customWidth="1"/>
    <col min="13809" max="13809" width="12" style="25" customWidth="1"/>
    <col min="13810" max="13811" width="10.33203125" style="25" customWidth="1"/>
    <col min="13812" max="13812" width="12.6640625" style="25" customWidth="1"/>
    <col min="13813" max="14057" width="8.88671875" style="25"/>
    <col min="14058" max="14058" width="62.109375" style="25" customWidth="1"/>
    <col min="14059" max="14061" width="11" style="25" customWidth="1"/>
    <col min="14062" max="14063" width="11.44140625" style="25" customWidth="1"/>
    <col min="14064" max="14064" width="11.33203125" style="25" customWidth="1"/>
    <col min="14065" max="14065" width="12" style="25" customWidth="1"/>
    <col min="14066" max="14067" width="10.33203125" style="25" customWidth="1"/>
    <col min="14068" max="14068" width="12.6640625" style="25" customWidth="1"/>
    <col min="14069" max="14313" width="8.88671875" style="25"/>
    <col min="14314" max="14314" width="62.109375" style="25" customWidth="1"/>
    <col min="14315" max="14317" width="11" style="25" customWidth="1"/>
    <col min="14318" max="14319" width="11.44140625" style="25" customWidth="1"/>
    <col min="14320" max="14320" width="11.33203125" style="25" customWidth="1"/>
    <col min="14321" max="14321" width="12" style="25" customWidth="1"/>
    <col min="14322" max="14323" width="10.33203125" style="25" customWidth="1"/>
    <col min="14324" max="14324" width="12.6640625" style="25" customWidth="1"/>
    <col min="14325" max="14569" width="8.88671875" style="25"/>
    <col min="14570" max="14570" width="62.109375" style="25" customWidth="1"/>
    <col min="14571" max="14573" width="11" style="25" customWidth="1"/>
    <col min="14574" max="14575" width="11.44140625" style="25" customWidth="1"/>
    <col min="14576" max="14576" width="11.33203125" style="25" customWidth="1"/>
    <col min="14577" max="14577" width="12" style="25" customWidth="1"/>
    <col min="14578" max="14579" width="10.33203125" style="25" customWidth="1"/>
    <col min="14580" max="14580" width="12.6640625" style="25" customWidth="1"/>
    <col min="14581" max="14825" width="8.88671875" style="25"/>
    <col min="14826" max="14826" width="62.109375" style="25" customWidth="1"/>
    <col min="14827" max="14829" width="11" style="25" customWidth="1"/>
    <col min="14830" max="14831" width="11.44140625" style="25" customWidth="1"/>
    <col min="14832" max="14832" width="11.33203125" style="25" customWidth="1"/>
    <col min="14833" max="14833" width="12" style="25" customWidth="1"/>
    <col min="14834" max="14835" width="10.33203125" style="25" customWidth="1"/>
    <col min="14836" max="14836" width="12.6640625" style="25" customWidth="1"/>
    <col min="14837" max="15081" width="8.88671875" style="25"/>
    <col min="15082" max="15082" width="62.109375" style="25" customWidth="1"/>
    <col min="15083" max="15085" width="11" style="25" customWidth="1"/>
    <col min="15086" max="15087" width="11.44140625" style="25" customWidth="1"/>
    <col min="15088" max="15088" width="11.33203125" style="25" customWidth="1"/>
    <col min="15089" max="15089" width="12" style="25" customWidth="1"/>
    <col min="15090" max="15091" width="10.33203125" style="25" customWidth="1"/>
    <col min="15092" max="15092" width="12.6640625" style="25" customWidth="1"/>
    <col min="15093" max="15337" width="8.88671875" style="25"/>
    <col min="15338" max="15338" width="62.109375" style="25" customWidth="1"/>
    <col min="15339" max="15341" width="11" style="25" customWidth="1"/>
    <col min="15342" max="15343" width="11.44140625" style="25" customWidth="1"/>
    <col min="15344" max="15344" width="11.33203125" style="25" customWidth="1"/>
    <col min="15345" max="15345" width="12" style="25" customWidth="1"/>
    <col min="15346" max="15347" width="10.33203125" style="25" customWidth="1"/>
    <col min="15348" max="15348" width="12.6640625" style="25" customWidth="1"/>
    <col min="15349" max="15593" width="8.88671875" style="25"/>
    <col min="15594" max="15594" width="62.109375" style="25" customWidth="1"/>
    <col min="15595" max="15597" width="11" style="25" customWidth="1"/>
    <col min="15598" max="15599" width="11.44140625" style="25" customWidth="1"/>
    <col min="15600" max="15600" width="11.33203125" style="25" customWidth="1"/>
    <col min="15601" max="15601" width="12" style="25" customWidth="1"/>
    <col min="15602" max="15603" width="10.33203125" style="25" customWidth="1"/>
    <col min="15604" max="15604" width="12.6640625" style="25" customWidth="1"/>
    <col min="15605" max="15849" width="8.88671875" style="25"/>
    <col min="15850" max="15850" width="62.109375" style="25" customWidth="1"/>
    <col min="15851" max="15853" width="11" style="25" customWidth="1"/>
    <col min="15854" max="15855" width="11.44140625" style="25" customWidth="1"/>
    <col min="15856" max="15856" width="11.33203125" style="25" customWidth="1"/>
    <col min="15857" max="15857" width="12" style="25" customWidth="1"/>
    <col min="15858" max="15859" width="10.33203125" style="25" customWidth="1"/>
    <col min="15860" max="15860" width="12.6640625" style="25" customWidth="1"/>
    <col min="15861" max="16105" width="8.88671875" style="25"/>
    <col min="16106" max="16106" width="62.109375" style="25" customWidth="1"/>
    <col min="16107" max="16109" width="11" style="25" customWidth="1"/>
    <col min="16110" max="16111" width="11.44140625" style="25" customWidth="1"/>
    <col min="16112" max="16112" width="11.33203125" style="25" customWidth="1"/>
    <col min="16113" max="16113" width="12" style="25" customWidth="1"/>
    <col min="16114" max="16115" width="10.33203125" style="25" customWidth="1"/>
    <col min="16116" max="16116" width="12.6640625" style="25" customWidth="1"/>
    <col min="16117" max="16376" width="8.88671875" style="25"/>
    <col min="16377" max="16384" width="8.88671875" style="25" customWidth="1"/>
  </cols>
  <sheetData>
    <row r="1" spans="1:13" s="266" customFormat="1" ht="26.4" customHeight="1" thickBot="1">
      <c r="A1" s="265" t="s">
        <v>72</v>
      </c>
    </row>
    <row r="2" spans="1:13" ht="42.6" customHeight="1" thickBot="1">
      <c r="A2" s="41" t="s">
        <v>21</v>
      </c>
      <c r="B2" s="147" t="s">
        <v>88</v>
      </c>
      <c r="C2" s="75" t="s">
        <v>89</v>
      </c>
      <c r="D2" s="100" t="s">
        <v>82</v>
      </c>
      <c r="E2" s="174" t="s">
        <v>86</v>
      </c>
      <c r="F2" s="190" t="s">
        <v>85</v>
      </c>
      <c r="G2" s="190" t="s">
        <v>87</v>
      </c>
      <c r="H2" s="174" t="s">
        <v>92</v>
      </c>
      <c r="I2" s="206" t="s">
        <v>90</v>
      </c>
      <c r="J2" s="229" t="s">
        <v>91</v>
      </c>
      <c r="K2" s="244" t="s">
        <v>93</v>
      </c>
    </row>
    <row r="3" spans="1:13" ht="20.399999999999999" customHeight="1">
      <c r="A3" s="43" t="s">
        <v>68</v>
      </c>
      <c r="B3" s="148">
        <v>400</v>
      </c>
      <c r="C3" s="166">
        <v>510</v>
      </c>
      <c r="D3" s="247">
        <v>478</v>
      </c>
      <c r="E3" s="175">
        <v>478</v>
      </c>
      <c r="F3" s="191">
        <v>477</v>
      </c>
      <c r="G3" s="191">
        <v>524</v>
      </c>
      <c r="H3" s="221">
        <v>524</v>
      </c>
      <c r="I3" s="207">
        <f>G3/F3-1</f>
        <v>9.8532494758909905E-2</v>
      </c>
      <c r="J3" s="230">
        <f>H3/E3-1</f>
        <v>9.6234309623431047E-2</v>
      </c>
      <c r="K3" s="109">
        <f>G3/D3-1</f>
        <v>9.6234309623431047E-2</v>
      </c>
      <c r="L3" s="51"/>
    </row>
    <row r="4" spans="1:13" ht="20.399999999999999" customHeight="1">
      <c r="A4" s="44" t="s">
        <v>84</v>
      </c>
      <c r="B4" s="149">
        <v>183</v>
      </c>
      <c r="C4" s="167">
        <v>194</v>
      </c>
      <c r="D4" s="248">
        <v>191</v>
      </c>
      <c r="E4" s="176">
        <v>191</v>
      </c>
      <c r="F4" s="192">
        <v>179</v>
      </c>
      <c r="G4" s="192">
        <v>181</v>
      </c>
      <c r="H4" s="222">
        <v>181</v>
      </c>
      <c r="I4" s="207">
        <f t="shared" ref="I4:I38" si="0">G4/F4-1</f>
        <v>1.1173184357541999E-2</v>
      </c>
      <c r="J4" s="230">
        <f t="shared" ref="J4:J38" si="1">H4/E4-1</f>
        <v>-5.2356020942408432E-2</v>
      </c>
      <c r="K4" s="109">
        <f t="shared" ref="K4:K38" si="2">G4/D4-1</f>
        <v>-5.2356020942408432E-2</v>
      </c>
      <c r="L4" s="51"/>
    </row>
    <row r="5" spans="1:13" s="27" customFormat="1" ht="18" hidden="1" customHeight="1" outlineLevel="1">
      <c r="A5" s="26" t="s">
        <v>45</v>
      </c>
      <c r="B5" s="150">
        <v>0.45750000000000002</v>
      </c>
      <c r="C5" s="168">
        <v>0.38039215686274508</v>
      </c>
      <c r="D5" s="249">
        <v>0.39958158995815901</v>
      </c>
      <c r="E5" s="177">
        <v>0.39958158995815901</v>
      </c>
      <c r="F5" s="193">
        <v>0.37526205450733752</v>
      </c>
      <c r="G5" s="193">
        <f>G4/$G$3</f>
        <v>0.34541984732824427</v>
      </c>
      <c r="H5" s="223">
        <f>H4/$H$3</f>
        <v>0.34541984732824427</v>
      </c>
      <c r="I5" s="208">
        <f t="shared" si="0"/>
        <v>-7.952364706384063E-2</v>
      </c>
      <c r="J5" s="231">
        <f t="shared" si="1"/>
        <v>-0.13554614124135733</v>
      </c>
      <c r="K5" s="110">
        <f t="shared" si="2"/>
        <v>-0.13554614124135733</v>
      </c>
      <c r="L5" s="21"/>
      <c r="M5" s="21"/>
    </row>
    <row r="6" spans="1:13" ht="18" customHeight="1" collapsed="1">
      <c r="A6" s="42" t="s">
        <v>44</v>
      </c>
      <c r="B6" s="151">
        <v>180</v>
      </c>
      <c r="C6" s="169">
        <v>171</v>
      </c>
      <c r="D6" s="250">
        <v>168</v>
      </c>
      <c r="E6" s="178">
        <v>168</v>
      </c>
      <c r="F6" s="194">
        <v>159</v>
      </c>
      <c r="G6" s="194">
        <v>164</v>
      </c>
      <c r="H6" s="224">
        <v>164</v>
      </c>
      <c r="I6" s="209">
        <f>G6/F6-1</f>
        <v>3.1446540880503138E-2</v>
      </c>
      <c r="J6" s="232">
        <f t="shared" si="1"/>
        <v>-2.3809523809523836E-2</v>
      </c>
      <c r="K6" s="111">
        <f t="shared" si="2"/>
        <v>-2.3809523809523836E-2</v>
      </c>
    </row>
    <row r="7" spans="1:13" s="28" customFormat="1" ht="18" hidden="1" customHeight="1" outlineLevel="1">
      <c r="A7" s="26" t="s">
        <v>46</v>
      </c>
      <c r="B7" s="152">
        <v>0.98360655737704905</v>
      </c>
      <c r="C7" s="170">
        <v>0.88144329896907214</v>
      </c>
      <c r="D7" s="251">
        <v>0.87958115183246077</v>
      </c>
      <c r="E7" s="179">
        <v>0.87958115183246077</v>
      </c>
      <c r="F7" s="195">
        <v>0.88826815642458101</v>
      </c>
      <c r="G7" s="195">
        <f>G6/$G$4</f>
        <v>0.90607734806629836</v>
      </c>
      <c r="H7" s="225">
        <f>H6/$H$4</f>
        <v>0.90607734806629836</v>
      </c>
      <c r="I7" s="210">
        <f t="shared" si="0"/>
        <v>2.0049341533757259E-2</v>
      </c>
      <c r="J7" s="233">
        <f t="shared" si="1"/>
        <v>3.0123651670612928E-2</v>
      </c>
      <c r="K7" s="112">
        <f t="shared" si="2"/>
        <v>3.0123651670612928E-2</v>
      </c>
    </row>
    <row r="8" spans="1:13" ht="18" customHeight="1" collapsed="1">
      <c r="A8" s="42" t="s">
        <v>77</v>
      </c>
      <c r="B8" s="153">
        <v>0</v>
      </c>
      <c r="C8" s="169">
        <v>14</v>
      </c>
      <c r="D8" s="250">
        <v>15</v>
      </c>
      <c r="E8" s="178">
        <v>15</v>
      </c>
      <c r="F8" s="194">
        <v>9</v>
      </c>
      <c r="G8" s="194">
        <v>9</v>
      </c>
      <c r="H8" s="224">
        <v>9</v>
      </c>
      <c r="I8" s="210">
        <f t="shared" si="0"/>
        <v>0</v>
      </c>
      <c r="J8" s="233">
        <f t="shared" si="1"/>
        <v>-0.4</v>
      </c>
      <c r="K8" s="112">
        <f t="shared" si="2"/>
        <v>-0.4</v>
      </c>
    </row>
    <row r="9" spans="1:13" s="28" customFormat="1" ht="18" hidden="1" customHeight="1" outlineLevel="1">
      <c r="A9" s="26" t="s">
        <v>46</v>
      </c>
      <c r="B9" s="154">
        <v>0</v>
      </c>
      <c r="C9" s="170">
        <v>7.2164948453608241E-2</v>
      </c>
      <c r="D9" s="251">
        <v>7.8534031413612565E-2</v>
      </c>
      <c r="E9" s="179">
        <v>7.8534031413612565E-2</v>
      </c>
      <c r="F9" s="195">
        <v>5.027932960893855E-2</v>
      </c>
      <c r="G9" s="195">
        <f>G8/$G$4</f>
        <v>4.9723756906077346E-2</v>
      </c>
      <c r="H9" s="225">
        <f>H8/$H$4</f>
        <v>4.9723756906077346E-2</v>
      </c>
      <c r="I9" s="210">
        <f t="shared" si="0"/>
        <v>-1.104972375690616E-2</v>
      </c>
      <c r="J9" s="233">
        <f t="shared" si="1"/>
        <v>-0.36685082872928176</v>
      </c>
      <c r="K9" s="112">
        <f t="shared" si="2"/>
        <v>-0.36685082872928176</v>
      </c>
    </row>
    <row r="10" spans="1:13" ht="18" customHeight="1" collapsed="1">
      <c r="A10" s="45" t="s">
        <v>56</v>
      </c>
      <c r="B10" s="155">
        <v>0</v>
      </c>
      <c r="C10" s="171">
        <v>3</v>
      </c>
      <c r="D10" s="252">
        <v>3</v>
      </c>
      <c r="E10" s="180">
        <v>3</v>
      </c>
      <c r="F10" s="196">
        <v>2</v>
      </c>
      <c r="G10" s="196">
        <v>2</v>
      </c>
      <c r="H10" s="226">
        <v>2</v>
      </c>
      <c r="I10" s="211">
        <f t="shared" si="0"/>
        <v>0</v>
      </c>
      <c r="J10" s="234">
        <f t="shared" si="1"/>
        <v>-0.33333333333333337</v>
      </c>
      <c r="K10" s="113">
        <f t="shared" si="2"/>
        <v>-0.33333333333333337</v>
      </c>
    </row>
    <row r="11" spans="1:13" s="28" customFormat="1" ht="18" hidden="1" customHeight="1" outlineLevel="1">
      <c r="A11" s="26" t="s">
        <v>46</v>
      </c>
      <c r="B11" s="152">
        <v>0</v>
      </c>
      <c r="C11" s="170">
        <v>1.5463917525773196E-2</v>
      </c>
      <c r="D11" s="251">
        <v>1.5706806282722512E-2</v>
      </c>
      <c r="E11" s="179">
        <v>1.5706806282722512E-2</v>
      </c>
      <c r="F11" s="195">
        <v>1.11731843575419E-2</v>
      </c>
      <c r="G11" s="195">
        <f>G10/$G$4</f>
        <v>1.1049723756906077E-2</v>
      </c>
      <c r="H11" s="225">
        <f>H10/$H$4</f>
        <v>1.1049723756906077E-2</v>
      </c>
      <c r="I11" s="211">
        <f t="shared" si="0"/>
        <v>-1.104972375690616E-2</v>
      </c>
      <c r="J11" s="234">
        <f t="shared" si="1"/>
        <v>-0.2965009208103131</v>
      </c>
      <c r="K11" s="113">
        <f t="shared" si="2"/>
        <v>-0.2965009208103131</v>
      </c>
    </row>
    <row r="12" spans="1:13" ht="18" customHeight="1" collapsed="1">
      <c r="A12" s="45" t="s">
        <v>74</v>
      </c>
      <c r="B12" s="155">
        <v>2</v>
      </c>
      <c r="C12" s="171">
        <v>4</v>
      </c>
      <c r="D12" s="252">
        <v>3</v>
      </c>
      <c r="E12" s="180">
        <v>3</v>
      </c>
      <c r="F12" s="196">
        <v>2</v>
      </c>
      <c r="G12" s="196">
        <v>4</v>
      </c>
      <c r="H12" s="226">
        <v>4</v>
      </c>
      <c r="I12" s="210">
        <f t="shared" si="0"/>
        <v>1</v>
      </c>
      <c r="J12" s="233">
        <f t="shared" si="1"/>
        <v>0.33333333333333326</v>
      </c>
      <c r="K12" s="112">
        <f t="shared" si="2"/>
        <v>0.33333333333333326</v>
      </c>
    </row>
    <row r="13" spans="1:13" s="28" customFormat="1" ht="18" hidden="1" customHeight="1" outlineLevel="1">
      <c r="A13" s="26" t="s">
        <v>46</v>
      </c>
      <c r="B13" s="152">
        <v>1.092896174863388E-2</v>
      </c>
      <c r="C13" s="170">
        <v>2.0618556701030927E-2</v>
      </c>
      <c r="D13" s="251">
        <v>1.5706806282722512E-2</v>
      </c>
      <c r="E13" s="179">
        <v>1.5706806282722512E-2</v>
      </c>
      <c r="F13" s="195">
        <v>1.11731843575419E-2</v>
      </c>
      <c r="G13" s="195">
        <f>G12/$G$4</f>
        <v>2.2099447513812154E-2</v>
      </c>
      <c r="H13" s="225">
        <f>H12/$H$4</f>
        <v>2.2099447513812154E-2</v>
      </c>
      <c r="I13" s="210">
        <f t="shared" si="0"/>
        <v>0.97790055248618768</v>
      </c>
      <c r="J13" s="233">
        <f t="shared" si="1"/>
        <v>0.40699815837937381</v>
      </c>
      <c r="K13" s="112">
        <f t="shared" si="2"/>
        <v>0.40699815837937381</v>
      </c>
    </row>
    <row r="14" spans="1:13" ht="18" customHeight="1" collapsed="1">
      <c r="A14" s="45" t="s">
        <v>78</v>
      </c>
      <c r="B14" s="156">
        <v>0</v>
      </c>
      <c r="C14" s="171">
        <v>0</v>
      </c>
      <c r="D14" s="252">
        <v>0</v>
      </c>
      <c r="E14" s="180">
        <v>0</v>
      </c>
      <c r="F14" s="196">
        <v>0</v>
      </c>
      <c r="G14" s="196">
        <v>0</v>
      </c>
      <c r="H14" s="226">
        <v>0</v>
      </c>
      <c r="I14" s="211" t="s">
        <v>81</v>
      </c>
      <c r="J14" s="234" t="s">
        <v>81</v>
      </c>
      <c r="K14" s="113" t="s">
        <v>81</v>
      </c>
      <c r="M14" s="51"/>
    </row>
    <row r="15" spans="1:13" s="28" customFormat="1" ht="18" hidden="1" customHeight="1" outlineLevel="1">
      <c r="A15" s="26" t="s">
        <v>46</v>
      </c>
      <c r="B15" s="154">
        <v>0</v>
      </c>
      <c r="C15" s="170">
        <v>0</v>
      </c>
      <c r="D15" s="251">
        <v>0</v>
      </c>
      <c r="E15" s="179">
        <v>0</v>
      </c>
      <c r="F15" s="195">
        <v>0</v>
      </c>
      <c r="G15" s="195">
        <f>G14/$G$4</f>
        <v>0</v>
      </c>
      <c r="H15" s="225">
        <f>H14/$H$4</f>
        <v>0</v>
      </c>
      <c r="I15" s="211" t="s">
        <v>81</v>
      </c>
      <c r="J15" s="234" t="s">
        <v>81</v>
      </c>
      <c r="K15" s="113" t="s">
        <v>81</v>
      </c>
    </row>
    <row r="16" spans="1:13" ht="18" customHeight="1" collapsed="1">
      <c r="A16" s="45" t="s">
        <v>69</v>
      </c>
      <c r="B16" s="155">
        <v>1</v>
      </c>
      <c r="C16" s="171">
        <v>1</v>
      </c>
      <c r="D16" s="252">
        <v>1</v>
      </c>
      <c r="E16" s="180">
        <v>1</v>
      </c>
      <c r="F16" s="196">
        <v>1</v>
      </c>
      <c r="G16" s="196">
        <v>1</v>
      </c>
      <c r="H16" s="226">
        <v>1</v>
      </c>
      <c r="I16" s="210">
        <f t="shared" si="0"/>
        <v>0</v>
      </c>
      <c r="J16" s="233">
        <f t="shared" si="1"/>
        <v>0</v>
      </c>
      <c r="K16" s="112">
        <f t="shared" si="2"/>
        <v>0</v>
      </c>
    </row>
    <row r="17" spans="1:14" s="28" customFormat="1" ht="18" hidden="1" customHeight="1" outlineLevel="1">
      <c r="A17" s="26" t="s">
        <v>46</v>
      </c>
      <c r="B17" s="152">
        <v>5.4644808743169399E-3</v>
      </c>
      <c r="C17" s="170">
        <v>5.1546391752577319E-3</v>
      </c>
      <c r="D17" s="251">
        <v>5.235602094240838E-3</v>
      </c>
      <c r="E17" s="179">
        <v>5.235602094240838E-3</v>
      </c>
      <c r="F17" s="195">
        <v>5.5865921787709499E-3</v>
      </c>
      <c r="G17" s="195">
        <f>G16/$G$4</f>
        <v>5.5248618784530384E-3</v>
      </c>
      <c r="H17" s="225">
        <f>H16/$H$4</f>
        <v>5.5248618784530384E-3</v>
      </c>
      <c r="I17" s="210">
        <f t="shared" si="0"/>
        <v>-1.104972375690616E-2</v>
      </c>
      <c r="J17" s="233">
        <f t="shared" si="1"/>
        <v>5.5248618784530246E-2</v>
      </c>
      <c r="K17" s="112">
        <f t="shared" si="2"/>
        <v>5.5248618784530246E-2</v>
      </c>
    </row>
    <row r="18" spans="1:14" ht="18" customHeight="1" collapsed="1">
      <c r="A18" s="49" t="s">
        <v>57</v>
      </c>
      <c r="B18" s="155">
        <v>0</v>
      </c>
      <c r="C18" s="171">
        <v>1</v>
      </c>
      <c r="D18" s="252">
        <v>1</v>
      </c>
      <c r="E18" s="180">
        <v>1</v>
      </c>
      <c r="F18" s="196">
        <v>1</v>
      </c>
      <c r="G18" s="196">
        <v>1</v>
      </c>
      <c r="H18" s="226">
        <v>1</v>
      </c>
      <c r="I18" s="210">
        <f t="shared" si="0"/>
        <v>0</v>
      </c>
      <c r="J18" s="233">
        <f t="shared" si="1"/>
        <v>0</v>
      </c>
      <c r="K18" s="112">
        <f t="shared" si="2"/>
        <v>0</v>
      </c>
      <c r="L18" s="31"/>
      <c r="M18" s="31"/>
    </row>
    <row r="19" spans="1:14" s="28" customFormat="1" ht="18" hidden="1" customHeight="1" outlineLevel="1">
      <c r="A19" s="29" t="s">
        <v>46</v>
      </c>
      <c r="B19" s="152">
        <v>0</v>
      </c>
      <c r="C19" s="170">
        <v>5.1546391752577319E-3</v>
      </c>
      <c r="D19" s="251">
        <v>5.235602094240838E-3</v>
      </c>
      <c r="E19" s="179">
        <v>5.235602094240838E-3</v>
      </c>
      <c r="F19" s="195">
        <v>5.5865921787709499E-3</v>
      </c>
      <c r="G19" s="195">
        <f>G18/$G$4</f>
        <v>5.5248618784530384E-3</v>
      </c>
      <c r="H19" s="225">
        <f>H18/$H$4</f>
        <v>5.5248618784530384E-3</v>
      </c>
      <c r="I19" s="210">
        <f t="shared" si="0"/>
        <v>-1.104972375690616E-2</v>
      </c>
      <c r="J19" s="233">
        <f t="shared" si="1"/>
        <v>5.5248618784530246E-2</v>
      </c>
      <c r="K19" s="112">
        <f t="shared" si="2"/>
        <v>5.5248618784530246E-2</v>
      </c>
      <c r="L19" s="31"/>
      <c r="M19" s="31"/>
    </row>
    <row r="20" spans="1:14" ht="18" customHeight="1" collapsed="1">
      <c r="A20" s="49" t="s">
        <v>55</v>
      </c>
      <c r="B20" s="157">
        <v>0</v>
      </c>
      <c r="C20" s="172">
        <v>0</v>
      </c>
      <c r="D20" s="253">
        <v>0</v>
      </c>
      <c r="E20" s="181">
        <v>0</v>
      </c>
      <c r="F20" s="197">
        <v>0</v>
      </c>
      <c r="G20" s="197">
        <v>0</v>
      </c>
      <c r="H20" s="227">
        <v>0</v>
      </c>
      <c r="I20" s="212" t="s">
        <v>81</v>
      </c>
      <c r="J20" s="235" t="s">
        <v>81</v>
      </c>
      <c r="K20" s="114" t="s">
        <v>81</v>
      </c>
      <c r="L20" s="31"/>
      <c r="M20" s="31"/>
    </row>
    <row r="21" spans="1:14" s="28" customFormat="1" ht="18" hidden="1" customHeight="1" outlineLevel="1">
      <c r="A21" s="29" t="s">
        <v>46</v>
      </c>
      <c r="B21" s="152">
        <v>0</v>
      </c>
      <c r="C21" s="170">
        <v>0</v>
      </c>
      <c r="D21" s="251">
        <v>0</v>
      </c>
      <c r="E21" s="179">
        <v>0</v>
      </c>
      <c r="F21" s="195">
        <v>0</v>
      </c>
      <c r="G21" s="195">
        <f>G20/$G$4</f>
        <v>0</v>
      </c>
      <c r="H21" s="225">
        <f>H20/$H$4</f>
        <v>0</v>
      </c>
      <c r="I21" s="211" t="s">
        <v>81</v>
      </c>
      <c r="J21" s="234" t="s">
        <v>81</v>
      </c>
      <c r="K21" s="113" t="s">
        <v>81</v>
      </c>
      <c r="L21" s="31"/>
      <c r="M21" s="31"/>
    </row>
    <row r="22" spans="1:14" ht="18" hidden="1" customHeight="1" outlineLevel="1">
      <c r="A22" s="30" t="s">
        <v>23</v>
      </c>
      <c r="B22" s="158">
        <v>1</v>
      </c>
      <c r="C22" s="173">
        <v>1</v>
      </c>
      <c r="D22" s="254">
        <v>0.99999999999999989</v>
      </c>
      <c r="E22" s="182">
        <v>0.99999999999999989</v>
      </c>
      <c r="F22" s="198">
        <v>0.97206703910614534</v>
      </c>
      <c r="G22" s="198">
        <f>SUM(G7,G9,G15,G17,G13,G11,G19,G21)</f>
        <v>0.99999999999999989</v>
      </c>
      <c r="H22" s="228">
        <f>SUM(H7,H9,H15,H17,H13,H11,H19,H21)</f>
        <v>0.99999999999999989</v>
      </c>
      <c r="I22" s="213">
        <f t="shared" si="0"/>
        <v>2.8735632183907844E-2</v>
      </c>
      <c r="J22" s="236">
        <f t="shared" si="1"/>
        <v>0</v>
      </c>
      <c r="K22" s="115">
        <f t="shared" si="2"/>
        <v>0</v>
      </c>
      <c r="L22" s="31"/>
      <c r="M22" s="31"/>
    </row>
    <row r="23" spans="1:14" ht="18" customHeight="1" collapsed="1">
      <c r="A23" s="46" t="s">
        <v>73</v>
      </c>
      <c r="B23" s="159">
        <v>451960.56999999995</v>
      </c>
      <c r="C23" s="84">
        <v>160636.03</v>
      </c>
      <c r="D23" s="101">
        <v>133847.1</v>
      </c>
      <c r="E23" s="183">
        <v>436432.1</v>
      </c>
      <c r="F23" s="199">
        <v>162236.07</v>
      </c>
      <c r="G23" s="199">
        <v>194892.21000000002</v>
      </c>
      <c r="H23" s="183">
        <v>656685.22</v>
      </c>
      <c r="I23" s="214">
        <f>G23/F23-1</f>
        <v>0.20128779007035869</v>
      </c>
      <c r="J23" s="237">
        <f t="shared" si="1"/>
        <v>0.50466755309703393</v>
      </c>
      <c r="K23" s="116">
        <f t="shared" si="2"/>
        <v>0.4560809311520384</v>
      </c>
      <c r="L23" s="134"/>
      <c r="M23" s="31"/>
    </row>
    <row r="24" spans="1:14" ht="18" customHeight="1">
      <c r="A24" s="47" t="s">
        <v>43</v>
      </c>
      <c r="B24" s="160">
        <v>446541.56000000006</v>
      </c>
      <c r="C24" s="85">
        <v>156644.47999999998</v>
      </c>
      <c r="D24" s="102">
        <v>126260.5</v>
      </c>
      <c r="E24" s="184">
        <v>406209.1</v>
      </c>
      <c r="F24" s="200">
        <v>122303.26</v>
      </c>
      <c r="G24" s="200">
        <v>156065.28</v>
      </c>
      <c r="H24" s="184">
        <v>548707.94999999995</v>
      </c>
      <c r="I24" s="215">
        <f>G24/F24-1</f>
        <v>0.27605167679095399</v>
      </c>
      <c r="J24" s="238">
        <f t="shared" si="1"/>
        <v>0.35080171763754175</v>
      </c>
      <c r="K24" s="117">
        <f t="shared" si="2"/>
        <v>0.23605783281390447</v>
      </c>
      <c r="L24" s="134"/>
      <c r="M24" s="107"/>
    </row>
    <row r="25" spans="1:14" s="28" customFormat="1" ht="18" hidden="1" customHeight="1" outlineLevel="1">
      <c r="A25" s="26" t="s">
        <v>47</v>
      </c>
      <c r="B25" s="154">
        <v>0.98800999388066113</v>
      </c>
      <c r="C25" s="170">
        <v>0.97515158959045478</v>
      </c>
      <c r="D25" s="251">
        <v>0.94331890642382232</v>
      </c>
      <c r="E25" s="179">
        <v>0.9307498233974999</v>
      </c>
      <c r="F25" s="195">
        <v>0.75385985373043118</v>
      </c>
      <c r="G25" s="195">
        <f>G24/$G$23</f>
        <v>0.8007774143461146</v>
      </c>
      <c r="H25" s="225">
        <f>H24/$H$23</f>
        <v>0.83557225484685038</v>
      </c>
      <c r="I25" s="210">
        <f t="shared" si="0"/>
        <v>6.2236449365906221E-2</v>
      </c>
      <c r="J25" s="233">
        <f t="shared" si="1"/>
        <v>-0.10225902402347442</v>
      </c>
      <c r="K25" s="112">
        <f t="shared" si="2"/>
        <v>-0.15110636615785744</v>
      </c>
      <c r="L25" s="31"/>
      <c r="M25" s="31"/>
    </row>
    <row r="26" spans="1:14" ht="18" customHeight="1" collapsed="1">
      <c r="A26" s="45" t="s">
        <v>26</v>
      </c>
      <c r="B26" s="161">
        <v>1916.02</v>
      </c>
      <c r="C26" s="86">
        <v>61.53</v>
      </c>
      <c r="D26" s="103">
        <v>0</v>
      </c>
      <c r="E26" s="185">
        <v>0</v>
      </c>
      <c r="F26" s="201">
        <v>102.85</v>
      </c>
      <c r="G26" s="201">
        <v>304.64</v>
      </c>
      <c r="H26" s="185">
        <v>407.49</v>
      </c>
      <c r="I26" s="211">
        <f>G26/F26-1</f>
        <v>1.96198347107438</v>
      </c>
      <c r="J26" s="234" t="s">
        <v>81</v>
      </c>
      <c r="K26" s="113" t="s">
        <v>81</v>
      </c>
      <c r="L26" s="134"/>
      <c r="M26" s="31"/>
    </row>
    <row r="27" spans="1:14" s="28" customFormat="1" ht="18" hidden="1" customHeight="1" outlineLevel="1">
      <c r="A27" s="26" t="s">
        <v>47</v>
      </c>
      <c r="B27" s="154">
        <v>4.2393521187036294E-3</v>
      </c>
      <c r="C27" s="170">
        <v>3.8303984479696118E-4</v>
      </c>
      <c r="D27" s="251">
        <v>0</v>
      </c>
      <c r="E27" s="179">
        <v>0</v>
      </c>
      <c r="F27" s="195">
        <v>6.3395273319922011E-4</v>
      </c>
      <c r="G27" s="195">
        <f>G26/$G$23</f>
        <v>1.5631204551480018E-3</v>
      </c>
      <c r="H27" s="225">
        <f>H26/$H$23</f>
        <v>6.2052561499709104E-4</v>
      </c>
      <c r="I27" s="216">
        <f t="shared" si="0"/>
        <v>1.4656735010191841</v>
      </c>
      <c r="J27" s="239" t="s">
        <v>81</v>
      </c>
      <c r="K27" s="133" t="s">
        <v>81</v>
      </c>
      <c r="L27" s="31"/>
      <c r="M27" s="31"/>
    </row>
    <row r="28" spans="1:14" ht="18" customHeight="1" collapsed="1">
      <c r="A28" s="45" t="s">
        <v>75</v>
      </c>
      <c r="B28" s="162">
        <v>2504.5000000000005</v>
      </c>
      <c r="C28" s="87">
        <v>595.33999999999992</v>
      </c>
      <c r="D28" s="104">
        <v>4671.9000000000005</v>
      </c>
      <c r="E28" s="186">
        <v>9023.3000000000011</v>
      </c>
      <c r="F28" s="202">
        <v>851.8</v>
      </c>
      <c r="G28" s="202">
        <v>1340.15</v>
      </c>
      <c r="H28" s="186">
        <v>10489.800000000001</v>
      </c>
      <c r="I28" s="211">
        <f t="shared" si="0"/>
        <v>0.57331533223761455</v>
      </c>
      <c r="J28" s="234">
        <f t="shared" si="1"/>
        <v>0.16252368867265865</v>
      </c>
      <c r="K28" s="113">
        <f t="shared" si="2"/>
        <v>-0.71314668550268623</v>
      </c>
      <c r="L28" s="134"/>
      <c r="M28" s="130"/>
      <c r="N28" s="130"/>
    </row>
    <row r="29" spans="1:14" s="28" customFormat="1" ht="18" hidden="1" customHeight="1" outlineLevel="1">
      <c r="A29" s="26" t="s">
        <v>47</v>
      </c>
      <c r="B29" s="154">
        <v>5.5414126059713589E-3</v>
      </c>
      <c r="C29" s="170">
        <v>3.7061423891016224E-3</v>
      </c>
      <c r="D29" s="251">
        <v>3.4904753259502826E-2</v>
      </c>
      <c r="E29" s="179">
        <v>2.0675151988132866E-2</v>
      </c>
      <c r="F29" s="195">
        <v>5.2503737300835743E-3</v>
      </c>
      <c r="G29" s="195">
        <f>G28/$G$23</f>
        <v>6.8763651456361435E-3</v>
      </c>
      <c r="H29" s="225">
        <f>H28/$H$23</f>
        <v>1.5973863398356981E-2</v>
      </c>
      <c r="I29" s="211">
        <f t="shared" si="0"/>
        <v>0.30969060473466281</v>
      </c>
      <c r="J29" s="234">
        <f t="shared" si="1"/>
        <v>-0.22738834483414361</v>
      </c>
      <c r="K29" s="112">
        <f t="shared" si="2"/>
        <v>-0.80299631128995153</v>
      </c>
      <c r="L29" s="130"/>
      <c r="M29" s="130"/>
      <c r="N29" s="130"/>
    </row>
    <row r="30" spans="1:14" ht="18" customHeight="1" collapsed="1">
      <c r="A30" s="45" t="s">
        <v>79</v>
      </c>
      <c r="B30" s="156">
        <v>228.07000000000002</v>
      </c>
      <c r="C30" s="87">
        <v>2296.08</v>
      </c>
      <c r="D30" s="104">
        <v>2855.9</v>
      </c>
      <c r="E30" s="186">
        <v>21071.799999999996</v>
      </c>
      <c r="F30" s="202">
        <v>29302.350000000002</v>
      </c>
      <c r="G30" s="202">
        <v>11590.68</v>
      </c>
      <c r="H30" s="186">
        <v>56006.68</v>
      </c>
      <c r="I30" s="211">
        <f t="shared" si="0"/>
        <v>-0.60444537724789993</v>
      </c>
      <c r="J30" s="234">
        <f t="shared" si="1"/>
        <v>1.6578972845224427</v>
      </c>
      <c r="K30" s="113">
        <f t="shared" si="2"/>
        <v>3.0585034490003151</v>
      </c>
      <c r="L30" s="134"/>
      <c r="M30" s="130"/>
      <c r="N30" s="130"/>
    </row>
    <row r="31" spans="1:14" s="28" customFormat="1" ht="18" hidden="1" customHeight="1" outlineLevel="1">
      <c r="A31" s="26" t="s">
        <v>47</v>
      </c>
      <c r="B31" s="154">
        <v>5.046236666176433E-4</v>
      </c>
      <c r="C31" s="170">
        <v>1.4293679942164905E-2</v>
      </c>
      <c r="D31" s="251">
        <v>2.1337033077294912E-2</v>
      </c>
      <c r="E31" s="179">
        <v>4.8281966427309073E-2</v>
      </c>
      <c r="F31" s="195">
        <v>0.18061550677355537</v>
      </c>
      <c r="G31" s="195">
        <f>G30/$G$23</f>
        <v>5.9472259050271939E-2</v>
      </c>
      <c r="H31" s="225">
        <f>H30/$H$23</f>
        <v>8.5286950725036878E-2</v>
      </c>
      <c r="I31" s="217">
        <f t="shared" si="0"/>
        <v>-0.6707245124593062</v>
      </c>
      <c r="J31" s="240">
        <f t="shared" si="1"/>
        <v>0.76643490387742741</v>
      </c>
      <c r="K31" s="118">
        <f t="shared" si="2"/>
        <v>1.7872787577743106</v>
      </c>
      <c r="L31" s="31"/>
      <c r="M31" s="31"/>
      <c r="N31" s="31"/>
    </row>
    <row r="32" spans="1:14" ht="18" customHeight="1" collapsed="1">
      <c r="A32" s="45" t="s">
        <v>24</v>
      </c>
      <c r="B32" s="162">
        <v>695.24</v>
      </c>
      <c r="C32" s="87">
        <v>1028.3499999999999</v>
      </c>
      <c r="D32" s="104">
        <v>53.5</v>
      </c>
      <c r="E32" s="186">
        <v>117</v>
      </c>
      <c r="F32" s="202">
        <v>2.2800000000000002</v>
      </c>
      <c r="G32" s="202">
        <v>9.48</v>
      </c>
      <c r="H32" s="186">
        <v>61.240000000000009</v>
      </c>
      <c r="I32" s="211">
        <f t="shared" si="0"/>
        <v>3.1578947368421053</v>
      </c>
      <c r="J32" s="234">
        <f t="shared" si="1"/>
        <v>-0.47658119658119646</v>
      </c>
      <c r="K32" s="113">
        <f t="shared" si="2"/>
        <v>-0.82280373831775699</v>
      </c>
      <c r="L32" s="134"/>
      <c r="M32" s="31"/>
    </row>
    <row r="33" spans="1:14" s="28" customFormat="1" ht="18" hidden="1" customHeight="1" outlineLevel="1">
      <c r="A33" s="26" t="s">
        <v>47</v>
      </c>
      <c r="B33" s="154">
        <v>1.5382757836596235E-3</v>
      </c>
      <c r="C33" s="170">
        <v>6.4017393856160409E-3</v>
      </c>
      <c r="D33" s="251">
        <v>3.9970981814323956E-4</v>
      </c>
      <c r="E33" s="179">
        <v>2.6808293890389826E-4</v>
      </c>
      <c r="F33" s="195">
        <v>1.4053594863337112E-5</v>
      </c>
      <c r="G33" s="195">
        <f>G32/$G$23</f>
        <v>4.8642272566974328E-5</v>
      </c>
      <c r="H33" s="225">
        <f>H32/$H$23</f>
        <v>9.3256248404677066E-5</v>
      </c>
      <c r="I33" s="210">
        <f t="shared" si="0"/>
        <v>2.4611978671643535</v>
      </c>
      <c r="J33" s="233">
        <f t="shared" si="1"/>
        <v>-0.65213657838141148</v>
      </c>
      <c r="K33" s="112">
        <f t="shared" si="2"/>
        <v>-0.87830603513085848</v>
      </c>
      <c r="L33" s="31"/>
      <c r="M33" s="31"/>
    </row>
    <row r="34" spans="1:14" ht="18" customHeight="1" collapsed="1">
      <c r="A34" s="50" t="s">
        <v>58</v>
      </c>
      <c r="B34" s="161">
        <v>15.879999999999997</v>
      </c>
      <c r="C34" s="86">
        <v>4.379999999999999</v>
      </c>
      <c r="D34" s="103">
        <v>5.3</v>
      </c>
      <c r="E34" s="185">
        <v>11.161</v>
      </c>
      <c r="F34" s="201">
        <v>1387.8</v>
      </c>
      <c r="G34" s="201">
        <v>497.21</v>
      </c>
      <c r="H34" s="185">
        <v>3718.48</v>
      </c>
      <c r="I34" s="211">
        <f t="shared" si="0"/>
        <v>-0.64172791468511314</v>
      </c>
      <c r="J34" s="234">
        <f t="shared" si="1"/>
        <v>332.1672789176597</v>
      </c>
      <c r="K34" s="113">
        <f t="shared" si="2"/>
        <v>92.81320754716981</v>
      </c>
      <c r="L34" s="134"/>
      <c r="M34" s="135"/>
      <c r="N34" s="135"/>
    </row>
    <row r="35" spans="1:14" s="28" customFormat="1" ht="18" hidden="1" customHeight="1" outlineLevel="1">
      <c r="A35" s="26" t="s">
        <v>47</v>
      </c>
      <c r="B35" s="154">
        <v>3.5135808417977697E-5</v>
      </c>
      <c r="C35" s="170">
        <v>2.7266610112314148E-5</v>
      </c>
      <c r="D35" s="251">
        <v>3.9597421236619994E-5</v>
      </c>
      <c r="E35" s="179">
        <v>2.5573279325695797E-5</v>
      </c>
      <c r="F35" s="195">
        <v>8.5542012944470353E-3</v>
      </c>
      <c r="G35" s="195">
        <f>G34/$G$23</f>
        <v>2.5512050994752427E-3</v>
      </c>
      <c r="H35" s="225">
        <f>H34/$H$23</f>
        <v>5.662499911296923E-3</v>
      </c>
      <c r="I35" s="210">
        <f t="shared" si="0"/>
        <v>-0.7017599876763061</v>
      </c>
      <c r="J35" s="233">
        <f t="shared" si="1"/>
        <v>220.42251837085652</v>
      </c>
      <c r="K35" s="118">
        <f t="shared" si="2"/>
        <v>63.428566805655237</v>
      </c>
      <c r="L35" s="31"/>
      <c r="M35" s="31"/>
    </row>
    <row r="36" spans="1:14" s="28" customFormat="1" ht="18" customHeight="1" collapsed="1" thickBot="1">
      <c r="A36" s="125" t="s">
        <v>25</v>
      </c>
      <c r="B36" s="163">
        <v>59.3</v>
      </c>
      <c r="C36" s="126">
        <v>0</v>
      </c>
      <c r="D36" s="127">
        <v>0</v>
      </c>
      <c r="E36" s="187">
        <v>0</v>
      </c>
      <c r="F36" s="203">
        <v>8285.6299999999992</v>
      </c>
      <c r="G36" s="203">
        <v>25084.77</v>
      </c>
      <c r="H36" s="187">
        <v>37289.86</v>
      </c>
      <c r="I36" s="218">
        <f t="shared" si="0"/>
        <v>2.0275030383929771</v>
      </c>
      <c r="J36" s="241" t="s">
        <v>81</v>
      </c>
      <c r="K36" s="119" t="s">
        <v>81</v>
      </c>
      <c r="L36" s="134"/>
      <c r="M36" s="31"/>
    </row>
    <row r="37" spans="1:14" s="28" customFormat="1" ht="18" hidden="1" customHeight="1" outlineLevel="1">
      <c r="A37" s="121" t="s">
        <v>47</v>
      </c>
      <c r="B37" s="164">
        <v>1.312061359688966E-4</v>
      </c>
      <c r="C37" s="122">
        <v>0</v>
      </c>
      <c r="D37" s="123">
        <v>0</v>
      </c>
      <c r="E37" s="188">
        <v>0</v>
      </c>
      <c r="F37" s="204">
        <v>5.1071441757680636E-2</v>
      </c>
      <c r="G37" s="204">
        <f>G36/$G$23</f>
        <v>0.12871099363078697</v>
      </c>
      <c r="H37" s="225">
        <f>H36/$H$23</f>
        <v>5.6784984440490377E-2</v>
      </c>
      <c r="I37" s="219">
        <f t="shared" si="0"/>
        <v>1.5202146092033937</v>
      </c>
      <c r="J37" s="242" t="s">
        <v>81</v>
      </c>
      <c r="K37" s="245" t="s">
        <v>81</v>
      </c>
      <c r="L37" s="31"/>
      <c r="M37" s="31"/>
    </row>
    <row r="38" spans="1:14" ht="18" hidden="1" customHeight="1" outlineLevel="1" thickBot="1">
      <c r="A38" s="124" t="s">
        <v>23</v>
      </c>
      <c r="B38" s="165">
        <v>1.0000000000000002</v>
      </c>
      <c r="C38" s="128">
        <v>0.9999634577622466</v>
      </c>
      <c r="D38" s="129">
        <v>0.99999999999999989</v>
      </c>
      <c r="E38" s="189">
        <v>1.0000005980311715</v>
      </c>
      <c r="F38" s="205">
        <v>0.99999938361426033</v>
      </c>
      <c r="G38" s="205">
        <f>SUM(G25,G31,G33,G29,G27,G35,G37)</f>
        <v>0.99999999999999989</v>
      </c>
      <c r="H38" s="189">
        <f>SUM(H25,H31,H33,H29,H27,H35,H37)</f>
        <v>0.99999433518543335</v>
      </c>
      <c r="I38" s="220">
        <f t="shared" si="0"/>
        <v>6.1638611947856248E-7</v>
      </c>
      <c r="J38" s="243">
        <f t="shared" si="1"/>
        <v>-6.2628419927879264E-6</v>
      </c>
      <c r="K38" s="246">
        <f t="shared" si="2"/>
        <v>0</v>
      </c>
      <c r="L38" s="31"/>
      <c r="M38" s="31"/>
    </row>
    <row r="39" spans="1:14" s="267" customFormat="1" ht="7.5" customHeight="1" collapsed="1"/>
    <row r="40" spans="1:14" s="18" customFormat="1" ht="16.5" customHeight="1">
      <c r="A40" s="270" t="s">
        <v>28</v>
      </c>
      <c r="B40" s="270"/>
      <c r="C40" s="270"/>
      <c r="D40" s="270"/>
      <c r="E40" s="270"/>
      <c r="F40" s="270"/>
      <c r="G40" s="270"/>
      <c r="H40" s="270"/>
      <c r="I40" s="270"/>
      <c r="J40" s="270"/>
      <c r="K40" s="270"/>
    </row>
    <row r="41" spans="1:14" ht="38.25" customHeight="1">
      <c r="A41" s="269" t="s">
        <v>94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</row>
    <row r="42" spans="1:14" s="31" customFormat="1" ht="17.25" customHeight="1" collapsed="1">
      <c r="A42" s="268"/>
      <c r="B42" s="268"/>
      <c r="C42" s="268"/>
      <c r="D42" s="268"/>
      <c r="E42" s="268"/>
      <c r="F42" s="268"/>
      <c r="G42" s="268"/>
      <c r="H42" s="268"/>
    </row>
    <row r="43" spans="1:14">
      <c r="C43" s="108"/>
    </row>
    <row r="121" spans="1:1">
      <c r="A121" s="25" t="s">
        <v>48</v>
      </c>
    </row>
  </sheetData>
  <mergeCells count="5">
    <mergeCell ref="A1:XFD1"/>
    <mergeCell ref="A39:XFD39"/>
    <mergeCell ref="A42:H42"/>
    <mergeCell ref="A41:K41"/>
    <mergeCell ref="A40:K40"/>
  </mergeCells>
  <conditionalFormatting sqref="K16 K32:K36 K18:K29 K3:K13 J3:J28 J30:J38">
    <cfRule type="cellIs" dxfId="23" priority="30" operator="lessThan">
      <formula>0</formula>
    </cfRule>
  </conditionalFormatting>
  <conditionalFormatting sqref="K30:K31">
    <cfRule type="cellIs" dxfId="22" priority="24" operator="lessThan">
      <formula>0</formula>
    </cfRule>
  </conditionalFormatting>
  <conditionalFormatting sqref="K14:K15">
    <cfRule type="cellIs" dxfId="21" priority="27" operator="lessThan">
      <formula>0</formula>
    </cfRule>
  </conditionalFormatting>
  <conditionalFormatting sqref="K17">
    <cfRule type="cellIs" dxfId="20" priority="21" operator="lessThan">
      <formula>0</formula>
    </cfRule>
  </conditionalFormatting>
  <conditionalFormatting sqref="I16 I32:I38 I18:I28 I3:I13">
    <cfRule type="cellIs" dxfId="19" priority="9" operator="lessThan">
      <formula>0</formula>
    </cfRule>
  </conditionalFormatting>
  <conditionalFormatting sqref="I30:I31">
    <cfRule type="cellIs" dxfId="18" priority="7" operator="lessThan">
      <formula>0</formula>
    </cfRule>
  </conditionalFormatting>
  <conditionalFormatting sqref="I14:I15">
    <cfRule type="cellIs" dxfId="17" priority="8" operator="lessThan">
      <formula>0</formula>
    </cfRule>
  </conditionalFormatting>
  <conditionalFormatting sqref="I17">
    <cfRule type="cellIs" dxfId="16" priority="6" operator="lessThan">
      <formula>0</formula>
    </cfRule>
  </conditionalFormatting>
  <conditionalFormatting sqref="K37:K38">
    <cfRule type="cellIs" dxfId="15" priority="5" operator="lessThan">
      <formula>0</formula>
    </cfRule>
  </conditionalFormatting>
  <conditionalFormatting sqref="J29">
    <cfRule type="cellIs" dxfId="14" priority="2" operator="lessThan">
      <formula>0</formula>
    </cfRule>
  </conditionalFormatting>
  <conditionalFormatting sqref="I29">
    <cfRule type="cellIs" dxfId="13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K26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12.33203125" style="2" customWidth="1"/>
    <col min="2" max="2" width="14.88671875" style="1" customWidth="1"/>
    <col min="3" max="3" width="27" style="1" hidden="1" customWidth="1" outlineLevel="1"/>
    <col min="4" max="4" width="26" style="1" hidden="1" customWidth="1" outlineLevel="1"/>
    <col min="5" max="5" width="14.88671875" style="1" customWidth="1" collapsed="1"/>
    <col min="6" max="6" width="20.5546875" style="1" hidden="1" customWidth="1" outlineLevel="1"/>
    <col min="7" max="7" width="18" style="1" hidden="1" customWidth="1" outlineLevel="1"/>
    <col min="8" max="8" width="17.109375" style="1" hidden="1" customWidth="1" outlineLevel="1"/>
    <col min="9" max="9" width="17.109375" style="1" customWidth="1" collapsed="1"/>
    <col min="10" max="10" width="14.44140625" style="1" customWidth="1"/>
    <col min="11" max="11" width="15.109375" style="1" customWidth="1"/>
    <col min="12" max="17" width="12.88671875" style="1" customWidth="1"/>
    <col min="18" max="20" width="11.6640625" style="1" customWidth="1"/>
    <col min="21" max="245" width="9.109375" style="1"/>
    <col min="246" max="246" width="10.33203125" style="1" customWidth="1"/>
    <col min="247" max="247" width="10.6640625" style="1" customWidth="1"/>
    <col min="248" max="248" width="17.6640625" style="1" customWidth="1"/>
    <col min="249" max="249" width="16" style="1" customWidth="1"/>
    <col min="250" max="250" width="14.44140625" style="1" customWidth="1"/>
    <col min="251" max="263" width="11.6640625" style="1" customWidth="1"/>
    <col min="264" max="501" width="9.109375" style="1"/>
    <col min="502" max="502" width="10.33203125" style="1" customWidth="1"/>
    <col min="503" max="503" width="10.6640625" style="1" customWidth="1"/>
    <col min="504" max="504" width="17.6640625" style="1" customWidth="1"/>
    <col min="505" max="505" width="16" style="1" customWidth="1"/>
    <col min="506" max="506" width="14.44140625" style="1" customWidth="1"/>
    <col min="507" max="519" width="11.6640625" style="1" customWidth="1"/>
    <col min="520" max="757" width="9.109375" style="1"/>
    <col min="758" max="758" width="10.33203125" style="1" customWidth="1"/>
    <col min="759" max="759" width="10.6640625" style="1" customWidth="1"/>
    <col min="760" max="760" width="17.6640625" style="1" customWidth="1"/>
    <col min="761" max="761" width="16" style="1" customWidth="1"/>
    <col min="762" max="762" width="14.44140625" style="1" customWidth="1"/>
    <col min="763" max="775" width="11.6640625" style="1" customWidth="1"/>
    <col min="776" max="1013" width="9.109375" style="1"/>
    <col min="1014" max="1014" width="10.33203125" style="1" customWidth="1"/>
    <col min="1015" max="1015" width="10.6640625" style="1" customWidth="1"/>
    <col min="1016" max="1016" width="17.6640625" style="1" customWidth="1"/>
    <col min="1017" max="1017" width="16" style="1" customWidth="1"/>
    <col min="1018" max="1018" width="14.44140625" style="1" customWidth="1"/>
    <col min="1019" max="1031" width="11.6640625" style="1" customWidth="1"/>
    <col min="1032" max="1269" width="9.109375" style="1"/>
    <col min="1270" max="1270" width="10.33203125" style="1" customWidth="1"/>
    <col min="1271" max="1271" width="10.6640625" style="1" customWidth="1"/>
    <col min="1272" max="1272" width="17.6640625" style="1" customWidth="1"/>
    <col min="1273" max="1273" width="16" style="1" customWidth="1"/>
    <col min="1274" max="1274" width="14.44140625" style="1" customWidth="1"/>
    <col min="1275" max="1287" width="11.6640625" style="1" customWidth="1"/>
    <col min="1288" max="1525" width="9.109375" style="1"/>
    <col min="1526" max="1526" width="10.33203125" style="1" customWidth="1"/>
    <col min="1527" max="1527" width="10.6640625" style="1" customWidth="1"/>
    <col min="1528" max="1528" width="17.6640625" style="1" customWidth="1"/>
    <col min="1529" max="1529" width="16" style="1" customWidth="1"/>
    <col min="1530" max="1530" width="14.44140625" style="1" customWidth="1"/>
    <col min="1531" max="1543" width="11.6640625" style="1" customWidth="1"/>
    <col min="1544" max="1781" width="9.109375" style="1"/>
    <col min="1782" max="1782" width="10.33203125" style="1" customWidth="1"/>
    <col min="1783" max="1783" width="10.6640625" style="1" customWidth="1"/>
    <col min="1784" max="1784" width="17.6640625" style="1" customWidth="1"/>
    <col min="1785" max="1785" width="16" style="1" customWidth="1"/>
    <col min="1786" max="1786" width="14.44140625" style="1" customWidth="1"/>
    <col min="1787" max="1799" width="11.6640625" style="1" customWidth="1"/>
    <col min="1800" max="2037" width="9.109375" style="1"/>
    <col min="2038" max="2038" width="10.33203125" style="1" customWidth="1"/>
    <col min="2039" max="2039" width="10.6640625" style="1" customWidth="1"/>
    <col min="2040" max="2040" width="17.6640625" style="1" customWidth="1"/>
    <col min="2041" max="2041" width="16" style="1" customWidth="1"/>
    <col min="2042" max="2042" width="14.44140625" style="1" customWidth="1"/>
    <col min="2043" max="2055" width="11.6640625" style="1" customWidth="1"/>
    <col min="2056" max="2293" width="9.109375" style="1"/>
    <col min="2294" max="2294" width="10.33203125" style="1" customWidth="1"/>
    <col min="2295" max="2295" width="10.6640625" style="1" customWidth="1"/>
    <col min="2296" max="2296" width="17.6640625" style="1" customWidth="1"/>
    <col min="2297" max="2297" width="16" style="1" customWidth="1"/>
    <col min="2298" max="2298" width="14.44140625" style="1" customWidth="1"/>
    <col min="2299" max="2311" width="11.6640625" style="1" customWidth="1"/>
    <col min="2312" max="2549" width="9.109375" style="1"/>
    <col min="2550" max="2550" width="10.33203125" style="1" customWidth="1"/>
    <col min="2551" max="2551" width="10.6640625" style="1" customWidth="1"/>
    <col min="2552" max="2552" width="17.6640625" style="1" customWidth="1"/>
    <col min="2553" max="2553" width="16" style="1" customWidth="1"/>
    <col min="2554" max="2554" width="14.44140625" style="1" customWidth="1"/>
    <col min="2555" max="2567" width="11.6640625" style="1" customWidth="1"/>
    <col min="2568" max="2805" width="9.109375" style="1"/>
    <col min="2806" max="2806" width="10.33203125" style="1" customWidth="1"/>
    <col min="2807" max="2807" width="10.6640625" style="1" customWidth="1"/>
    <col min="2808" max="2808" width="17.6640625" style="1" customWidth="1"/>
    <col min="2809" max="2809" width="16" style="1" customWidth="1"/>
    <col min="2810" max="2810" width="14.44140625" style="1" customWidth="1"/>
    <col min="2811" max="2823" width="11.6640625" style="1" customWidth="1"/>
    <col min="2824" max="3061" width="9.109375" style="1"/>
    <col min="3062" max="3062" width="10.33203125" style="1" customWidth="1"/>
    <col min="3063" max="3063" width="10.6640625" style="1" customWidth="1"/>
    <col min="3064" max="3064" width="17.6640625" style="1" customWidth="1"/>
    <col min="3065" max="3065" width="16" style="1" customWidth="1"/>
    <col min="3066" max="3066" width="14.44140625" style="1" customWidth="1"/>
    <col min="3067" max="3079" width="11.6640625" style="1" customWidth="1"/>
    <col min="3080" max="3317" width="9.109375" style="1"/>
    <col min="3318" max="3318" width="10.33203125" style="1" customWidth="1"/>
    <col min="3319" max="3319" width="10.6640625" style="1" customWidth="1"/>
    <col min="3320" max="3320" width="17.6640625" style="1" customWidth="1"/>
    <col min="3321" max="3321" width="16" style="1" customWidth="1"/>
    <col min="3322" max="3322" width="14.44140625" style="1" customWidth="1"/>
    <col min="3323" max="3335" width="11.6640625" style="1" customWidth="1"/>
    <col min="3336" max="3573" width="9.109375" style="1"/>
    <col min="3574" max="3574" width="10.33203125" style="1" customWidth="1"/>
    <col min="3575" max="3575" width="10.6640625" style="1" customWidth="1"/>
    <col min="3576" max="3576" width="17.6640625" style="1" customWidth="1"/>
    <col min="3577" max="3577" width="16" style="1" customWidth="1"/>
    <col min="3578" max="3578" width="14.44140625" style="1" customWidth="1"/>
    <col min="3579" max="3591" width="11.6640625" style="1" customWidth="1"/>
    <col min="3592" max="3829" width="9.109375" style="1"/>
    <col min="3830" max="3830" width="10.33203125" style="1" customWidth="1"/>
    <col min="3831" max="3831" width="10.6640625" style="1" customWidth="1"/>
    <col min="3832" max="3832" width="17.6640625" style="1" customWidth="1"/>
    <col min="3833" max="3833" width="16" style="1" customWidth="1"/>
    <col min="3834" max="3834" width="14.44140625" style="1" customWidth="1"/>
    <col min="3835" max="3847" width="11.6640625" style="1" customWidth="1"/>
    <col min="3848" max="4085" width="9.109375" style="1"/>
    <col min="4086" max="4086" width="10.33203125" style="1" customWidth="1"/>
    <col min="4087" max="4087" width="10.6640625" style="1" customWidth="1"/>
    <col min="4088" max="4088" width="17.6640625" style="1" customWidth="1"/>
    <col min="4089" max="4089" width="16" style="1" customWidth="1"/>
    <col min="4090" max="4090" width="14.44140625" style="1" customWidth="1"/>
    <col min="4091" max="4103" width="11.6640625" style="1" customWidth="1"/>
    <col min="4104" max="4341" width="9.109375" style="1"/>
    <col min="4342" max="4342" width="10.33203125" style="1" customWidth="1"/>
    <col min="4343" max="4343" width="10.6640625" style="1" customWidth="1"/>
    <col min="4344" max="4344" width="17.6640625" style="1" customWidth="1"/>
    <col min="4345" max="4345" width="16" style="1" customWidth="1"/>
    <col min="4346" max="4346" width="14.44140625" style="1" customWidth="1"/>
    <col min="4347" max="4359" width="11.6640625" style="1" customWidth="1"/>
    <col min="4360" max="4597" width="9.109375" style="1"/>
    <col min="4598" max="4598" width="10.33203125" style="1" customWidth="1"/>
    <col min="4599" max="4599" width="10.6640625" style="1" customWidth="1"/>
    <col min="4600" max="4600" width="17.6640625" style="1" customWidth="1"/>
    <col min="4601" max="4601" width="16" style="1" customWidth="1"/>
    <col min="4602" max="4602" width="14.44140625" style="1" customWidth="1"/>
    <col min="4603" max="4615" width="11.6640625" style="1" customWidth="1"/>
    <col min="4616" max="4853" width="9.109375" style="1"/>
    <col min="4854" max="4854" width="10.33203125" style="1" customWidth="1"/>
    <col min="4855" max="4855" width="10.6640625" style="1" customWidth="1"/>
    <col min="4856" max="4856" width="17.6640625" style="1" customWidth="1"/>
    <col min="4857" max="4857" width="16" style="1" customWidth="1"/>
    <col min="4858" max="4858" width="14.44140625" style="1" customWidth="1"/>
    <col min="4859" max="4871" width="11.6640625" style="1" customWidth="1"/>
    <col min="4872" max="5109" width="9.109375" style="1"/>
    <col min="5110" max="5110" width="10.33203125" style="1" customWidth="1"/>
    <col min="5111" max="5111" width="10.6640625" style="1" customWidth="1"/>
    <col min="5112" max="5112" width="17.6640625" style="1" customWidth="1"/>
    <col min="5113" max="5113" width="16" style="1" customWidth="1"/>
    <col min="5114" max="5114" width="14.44140625" style="1" customWidth="1"/>
    <col min="5115" max="5127" width="11.6640625" style="1" customWidth="1"/>
    <col min="5128" max="5365" width="9.109375" style="1"/>
    <col min="5366" max="5366" width="10.33203125" style="1" customWidth="1"/>
    <col min="5367" max="5367" width="10.6640625" style="1" customWidth="1"/>
    <col min="5368" max="5368" width="17.6640625" style="1" customWidth="1"/>
    <col min="5369" max="5369" width="16" style="1" customWidth="1"/>
    <col min="5370" max="5370" width="14.44140625" style="1" customWidth="1"/>
    <col min="5371" max="5383" width="11.6640625" style="1" customWidth="1"/>
    <col min="5384" max="5621" width="9.109375" style="1"/>
    <col min="5622" max="5622" width="10.33203125" style="1" customWidth="1"/>
    <col min="5623" max="5623" width="10.6640625" style="1" customWidth="1"/>
    <col min="5624" max="5624" width="17.6640625" style="1" customWidth="1"/>
    <col min="5625" max="5625" width="16" style="1" customWidth="1"/>
    <col min="5626" max="5626" width="14.44140625" style="1" customWidth="1"/>
    <col min="5627" max="5639" width="11.6640625" style="1" customWidth="1"/>
    <col min="5640" max="5877" width="9.109375" style="1"/>
    <col min="5878" max="5878" width="10.33203125" style="1" customWidth="1"/>
    <col min="5879" max="5879" width="10.6640625" style="1" customWidth="1"/>
    <col min="5880" max="5880" width="17.6640625" style="1" customWidth="1"/>
    <col min="5881" max="5881" width="16" style="1" customWidth="1"/>
    <col min="5882" max="5882" width="14.44140625" style="1" customWidth="1"/>
    <col min="5883" max="5895" width="11.6640625" style="1" customWidth="1"/>
    <col min="5896" max="6133" width="9.109375" style="1"/>
    <col min="6134" max="6134" width="10.33203125" style="1" customWidth="1"/>
    <col min="6135" max="6135" width="10.6640625" style="1" customWidth="1"/>
    <col min="6136" max="6136" width="17.6640625" style="1" customWidth="1"/>
    <col min="6137" max="6137" width="16" style="1" customWidth="1"/>
    <col min="6138" max="6138" width="14.44140625" style="1" customWidth="1"/>
    <col min="6139" max="6151" width="11.6640625" style="1" customWidth="1"/>
    <col min="6152" max="6389" width="9.109375" style="1"/>
    <col min="6390" max="6390" width="10.33203125" style="1" customWidth="1"/>
    <col min="6391" max="6391" width="10.6640625" style="1" customWidth="1"/>
    <col min="6392" max="6392" width="17.6640625" style="1" customWidth="1"/>
    <col min="6393" max="6393" width="16" style="1" customWidth="1"/>
    <col min="6394" max="6394" width="14.44140625" style="1" customWidth="1"/>
    <col min="6395" max="6407" width="11.6640625" style="1" customWidth="1"/>
    <col min="6408" max="6645" width="9.109375" style="1"/>
    <col min="6646" max="6646" width="10.33203125" style="1" customWidth="1"/>
    <col min="6647" max="6647" width="10.6640625" style="1" customWidth="1"/>
    <col min="6648" max="6648" width="17.6640625" style="1" customWidth="1"/>
    <col min="6649" max="6649" width="16" style="1" customWidth="1"/>
    <col min="6650" max="6650" width="14.44140625" style="1" customWidth="1"/>
    <col min="6651" max="6663" width="11.6640625" style="1" customWidth="1"/>
    <col min="6664" max="6901" width="9.109375" style="1"/>
    <col min="6902" max="6902" width="10.33203125" style="1" customWidth="1"/>
    <col min="6903" max="6903" width="10.6640625" style="1" customWidth="1"/>
    <col min="6904" max="6904" width="17.6640625" style="1" customWidth="1"/>
    <col min="6905" max="6905" width="16" style="1" customWidth="1"/>
    <col min="6906" max="6906" width="14.44140625" style="1" customWidth="1"/>
    <col min="6907" max="6919" width="11.6640625" style="1" customWidth="1"/>
    <col min="6920" max="7157" width="9.109375" style="1"/>
    <col min="7158" max="7158" width="10.33203125" style="1" customWidth="1"/>
    <col min="7159" max="7159" width="10.6640625" style="1" customWidth="1"/>
    <col min="7160" max="7160" width="17.6640625" style="1" customWidth="1"/>
    <col min="7161" max="7161" width="16" style="1" customWidth="1"/>
    <col min="7162" max="7162" width="14.44140625" style="1" customWidth="1"/>
    <col min="7163" max="7175" width="11.6640625" style="1" customWidth="1"/>
    <col min="7176" max="7413" width="9.109375" style="1"/>
    <col min="7414" max="7414" width="10.33203125" style="1" customWidth="1"/>
    <col min="7415" max="7415" width="10.6640625" style="1" customWidth="1"/>
    <col min="7416" max="7416" width="17.6640625" style="1" customWidth="1"/>
    <col min="7417" max="7417" width="16" style="1" customWidth="1"/>
    <col min="7418" max="7418" width="14.44140625" style="1" customWidth="1"/>
    <col min="7419" max="7431" width="11.6640625" style="1" customWidth="1"/>
    <col min="7432" max="7669" width="9.109375" style="1"/>
    <col min="7670" max="7670" width="10.33203125" style="1" customWidth="1"/>
    <col min="7671" max="7671" width="10.6640625" style="1" customWidth="1"/>
    <col min="7672" max="7672" width="17.6640625" style="1" customWidth="1"/>
    <col min="7673" max="7673" width="16" style="1" customWidth="1"/>
    <col min="7674" max="7674" width="14.44140625" style="1" customWidth="1"/>
    <col min="7675" max="7687" width="11.6640625" style="1" customWidth="1"/>
    <col min="7688" max="7925" width="9.109375" style="1"/>
    <col min="7926" max="7926" width="10.33203125" style="1" customWidth="1"/>
    <col min="7927" max="7927" width="10.6640625" style="1" customWidth="1"/>
    <col min="7928" max="7928" width="17.6640625" style="1" customWidth="1"/>
    <col min="7929" max="7929" width="16" style="1" customWidth="1"/>
    <col min="7930" max="7930" width="14.44140625" style="1" customWidth="1"/>
    <col min="7931" max="7943" width="11.6640625" style="1" customWidth="1"/>
    <col min="7944" max="8181" width="9.109375" style="1"/>
    <col min="8182" max="8182" width="10.33203125" style="1" customWidth="1"/>
    <col min="8183" max="8183" width="10.6640625" style="1" customWidth="1"/>
    <col min="8184" max="8184" width="17.6640625" style="1" customWidth="1"/>
    <col min="8185" max="8185" width="16" style="1" customWidth="1"/>
    <col min="8186" max="8186" width="14.44140625" style="1" customWidth="1"/>
    <col min="8187" max="8199" width="11.6640625" style="1" customWidth="1"/>
    <col min="8200" max="8437" width="9.109375" style="1"/>
    <col min="8438" max="8438" width="10.33203125" style="1" customWidth="1"/>
    <col min="8439" max="8439" width="10.6640625" style="1" customWidth="1"/>
    <col min="8440" max="8440" width="17.6640625" style="1" customWidth="1"/>
    <col min="8441" max="8441" width="16" style="1" customWidth="1"/>
    <col min="8442" max="8442" width="14.44140625" style="1" customWidth="1"/>
    <col min="8443" max="8455" width="11.6640625" style="1" customWidth="1"/>
    <col min="8456" max="8693" width="9.109375" style="1"/>
    <col min="8694" max="8694" width="10.33203125" style="1" customWidth="1"/>
    <col min="8695" max="8695" width="10.6640625" style="1" customWidth="1"/>
    <col min="8696" max="8696" width="17.6640625" style="1" customWidth="1"/>
    <col min="8697" max="8697" width="16" style="1" customWidth="1"/>
    <col min="8698" max="8698" width="14.44140625" style="1" customWidth="1"/>
    <col min="8699" max="8711" width="11.6640625" style="1" customWidth="1"/>
    <col min="8712" max="8949" width="9.109375" style="1"/>
    <col min="8950" max="8950" width="10.33203125" style="1" customWidth="1"/>
    <col min="8951" max="8951" width="10.6640625" style="1" customWidth="1"/>
    <col min="8952" max="8952" width="17.6640625" style="1" customWidth="1"/>
    <col min="8953" max="8953" width="16" style="1" customWidth="1"/>
    <col min="8954" max="8954" width="14.44140625" style="1" customWidth="1"/>
    <col min="8955" max="8967" width="11.6640625" style="1" customWidth="1"/>
    <col min="8968" max="9205" width="9.109375" style="1"/>
    <col min="9206" max="9206" width="10.33203125" style="1" customWidth="1"/>
    <col min="9207" max="9207" width="10.6640625" style="1" customWidth="1"/>
    <col min="9208" max="9208" width="17.6640625" style="1" customWidth="1"/>
    <col min="9209" max="9209" width="16" style="1" customWidth="1"/>
    <col min="9210" max="9210" width="14.44140625" style="1" customWidth="1"/>
    <col min="9211" max="9223" width="11.6640625" style="1" customWidth="1"/>
    <col min="9224" max="9461" width="9.109375" style="1"/>
    <col min="9462" max="9462" width="10.33203125" style="1" customWidth="1"/>
    <col min="9463" max="9463" width="10.6640625" style="1" customWidth="1"/>
    <col min="9464" max="9464" width="17.6640625" style="1" customWidth="1"/>
    <col min="9465" max="9465" width="16" style="1" customWidth="1"/>
    <col min="9466" max="9466" width="14.44140625" style="1" customWidth="1"/>
    <col min="9467" max="9479" width="11.6640625" style="1" customWidth="1"/>
    <col min="9480" max="9717" width="9.109375" style="1"/>
    <col min="9718" max="9718" width="10.33203125" style="1" customWidth="1"/>
    <col min="9719" max="9719" width="10.6640625" style="1" customWidth="1"/>
    <col min="9720" max="9720" width="17.6640625" style="1" customWidth="1"/>
    <col min="9721" max="9721" width="16" style="1" customWidth="1"/>
    <col min="9722" max="9722" width="14.44140625" style="1" customWidth="1"/>
    <col min="9723" max="9735" width="11.6640625" style="1" customWidth="1"/>
    <col min="9736" max="9973" width="9.109375" style="1"/>
    <col min="9974" max="9974" width="10.33203125" style="1" customWidth="1"/>
    <col min="9975" max="9975" width="10.6640625" style="1" customWidth="1"/>
    <col min="9976" max="9976" width="17.6640625" style="1" customWidth="1"/>
    <col min="9977" max="9977" width="16" style="1" customWidth="1"/>
    <col min="9978" max="9978" width="14.44140625" style="1" customWidth="1"/>
    <col min="9979" max="9991" width="11.6640625" style="1" customWidth="1"/>
    <col min="9992" max="10229" width="9.109375" style="1"/>
    <col min="10230" max="10230" width="10.33203125" style="1" customWidth="1"/>
    <col min="10231" max="10231" width="10.6640625" style="1" customWidth="1"/>
    <col min="10232" max="10232" width="17.6640625" style="1" customWidth="1"/>
    <col min="10233" max="10233" width="16" style="1" customWidth="1"/>
    <col min="10234" max="10234" width="14.44140625" style="1" customWidth="1"/>
    <col min="10235" max="10247" width="11.6640625" style="1" customWidth="1"/>
    <col min="10248" max="10485" width="9.109375" style="1"/>
    <col min="10486" max="10486" width="10.33203125" style="1" customWidth="1"/>
    <col min="10487" max="10487" width="10.6640625" style="1" customWidth="1"/>
    <col min="10488" max="10488" width="17.6640625" style="1" customWidth="1"/>
    <col min="10489" max="10489" width="16" style="1" customWidth="1"/>
    <col min="10490" max="10490" width="14.44140625" style="1" customWidth="1"/>
    <col min="10491" max="10503" width="11.6640625" style="1" customWidth="1"/>
    <col min="10504" max="10741" width="9.109375" style="1"/>
    <col min="10742" max="10742" width="10.33203125" style="1" customWidth="1"/>
    <col min="10743" max="10743" width="10.6640625" style="1" customWidth="1"/>
    <col min="10744" max="10744" width="17.6640625" style="1" customWidth="1"/>
    <col min="10745" max="10745" width="16" style="1" customWidth="1"/>
    <col min="10746" max="10746" width="14.44140625" style="1" customWidth="1"/>
    <col min="10747" max="10759" width="11.6640625" style="1" customWidth="1"/>
    <col min="10760" max="10997" width="9.109375" style="1"/>
    <col min="10998" max="10998" width="10.33203125" style="1" customWidth="1"/>
    <col min="10999" max="10999" width="10.6640625" style="1" customWidth="1"/>
    <col min="11000" max="11000" width="17.6640625" style="1" customWidth="1"/>
    <col min="11001" max="11001" width="16" style="1" customWidth="1"/>
    <col min="11002" max="11002" width="14.44140625" style="1" customWidth="1"/>
    <col min="11003" max="11015" width="11.6640625" style="1" customWidth="1"/>
    <col min="11016" max="11253" width="9.109375" style="1"/>
    <col min="11254" max="11254" width="10.33203125" style="1" customWidth="1"/>
    <col min="11255" max="11255" width="10.6640625" style="1" customWidth="1"/>
    <col min="11256" max="11256" width="17.6640625" style="1" customWidth="1"/>
    <col min="11257" max="11257" width="16" style="1" customWidth="1"/>
    <col min="11258" max="11258" width="14.44140625" style="1" customWidth="1"/>
    <col min="11259" max="11271" width="11.6640625" style="1" customWidth="1"/>
    <col min="11272" max="11509" width="9.109375" style="1"/>
    <col min="11510" max="11510" width="10.33203125" style="1" customWidth="1"/>
    <col min="11511" max="11511" width="10.6640625" style="1" customWidth="1"/>
    <col min="11512" max="11512" width="17.6640625" style="1" customWidth="1"/>
    <col min="11513" max="11513" width="16" style="1" customWidth="1"/>
    <col min="11514" max="11514" width="14.44140625" style="1" customWidth="1"/>
    <col min="11515" max="11527" width="11.6640625" style="1" customWidth="1"/>
    <col min="11528" max="11765" width="9.109375" style="1"/>
    <col min="11766" max="11766" width="10.33203125" style="1" customWidth="1"/>
    <col min="11767" max="11767" width="10.6640625" style="1" customWidth="1"/>
    <col min="11768" max="11768" width="17.6640625" style="1" customWidth="1"/>
    <col min="11769" max="11769" width="16" style="1" customWidth="1"/>
    <col min="11770" max="11770" width="14.44140625" style="1" customWidth="1"/>
    <col min="11771" max="11783" width="11.6640625" style="1" customWidth="1"/>
    <col min="11784" max="12021" width="9.109375" style="1"/>
    <col min="12022" max="12022" width="10.33203125" style="1" customWidth="1"/>
    <col min="12023" max="12023" width="10.6640625" style="1" customWidth="1"/>
    <col min="12024" max="12024" width="17.6640625" style="1" customWidth="1"/>
    <col min="12025" max="12025" width="16" style="1" customWidth="1"/>
    <col min="12026" max="12026" width="14.44140625" style="1" customWidth="1"/>
    <col min="12027" max="12039" width="11.6640625" style="1" customWidth="1"/>
    <col min="12040" max="12277" width="9.109375" style="1"/>
    <col min="12278" max="12278" width="10.33203125" style="1" customWidth="1"/>
    <col min="12279" max="12279" width="10.6640625" style="1" customWidth="1"/>
    <col min="12280" max="12280" width="17.6640625" style="1" customWidth="1"/>
    <col min="12281" max="12281" width="16" style="1" customWidth="1"/>
    <col min="12282" max="12282" width="14.44140625" style="1" customWidth="1"/>
    <col min="12283" max="12295" width="11.6640625" style="1" customWidth="1"/>
    <col min="12296" max="12533" width="9.109375" style="1"/>
    <col min="12534" max="12534" width="10.33203125" style="1" customWidth="1"/>
    <col min="12535" max="12535" width="10.6640625" style="1" customWidth="1"/>
    <col min="12536" max="12536" width="17.6640625" style="1" customWidth="1"/>
    <col min="12537" max="12537" width="16" style="1" customWidth="1"/>
    <col min="12538" max="12538" width="14.44140625" style="1" customWidth="1"/>
    <col min="12539" max="12551" width="11.6640625" style="1" customWidth="1"/>
    <col min="12552" max="12789" width="9.109375" style="1"/>
    <col min="12790" max="12790" width="10.33203125" style="1" customWidth="1"/>
    <col min="12791" max="12791" width="10.6640625" style="1" customWidth="1"/>
    <col min="12792" max="12792" width="17.6640625" style="1" customWidth="1"/>
    <col min="12793" max="12793" width="16" style="1" customWidth="1"/>
    <col min="12794" max="12794" width="14.44140625" style="1" customWidth="1"/>
    <col min="12795" max="12807" width="11.6640625" style="1" customWidth="1"/>
    <col min="12808" max="13045" width="9.109375" style="1"/>
    <col min="13046" max="13046" width="10.33203125" style="1" customWidth="1"/>
    <col min="13047" max="13047" width="10.6640625" style="1" customWidth="1"/>
    <col min="13048" max="13048" width="17.6640625" style="1" customWidth="1"/>
    <col min="13049" max="13049" width="16" style="1" customWidth="1"/>
    <col min="13050" max="13050" width="14.44140625" style="1" customWidth="1"/>
    <col min="13051" max="13063" width="11.6640625" style="1" customWidth="1"/>
    <col min="13064" max="13301" width="9.109375" style="1"/>
    <col min="13302" max="13302" width="10.33203125" style="1" customWidth="1"/>
    <col min="13303" max="13303" width="10.6640625" style="1" customWidth="1"/>
    <col min="13304" max="13304" width="17.6640625" style="1" customWidth="1"/>
    <col min="13305" max="13305" width="16" style="1" customWidth="1"/>
    <col min="13306" max="13306" width="14.44140625" style="1" customWidth="1"/>
    <col min="13307" max="13319" width="11.6640625" style="1" customWidth="1"/>
    <col min="13320" max="13557" width="9.109375" style="1"/>
    <col min="13558" max="13558" width="10.33203125" style="1" customWidth="1"/>
    <col min="13559" max="13559" width="10.6640625" style="1" customWidth="1"/>
    <col min="13560" max="13560" width="17.6640625" style="1" customWidth="1"/>
    <col min="13561" max="13561" width="16" style="1" customWidth="1"/>
    <col min="13562" max="13562" width="14.44140625" style="1" customWidth="1"/>
    <col min="13563" max="13575" width="11.6640625" style="1" customWidth="1"/>
    <col min="13576" max="13813" width="9.109375" style="1"/>
    <col min="13814" max="13814" width="10.33203125" style="1" customWidth="1"/>
    <col min="13815" max="13815" width="10.6640625" style="1" customWidth="1"/>
    <col min="13816" max="13816" width="17.6640625" style="1" customWidth="1"/>
    <col min="13817" max="13817" width="16" style="1" customWidth="1"/>
    <col min="13818" max="13818" width="14.44140625" style="1" customWidth="1"/>
    <col min="13819" max="13831" width="11.6640625" style="1" customWidth="1"/>
    <col min="13832" max="14069" width="9.109375" style="1"/>
    <col min="14070" max="14070" width="10.33203125" style="1" customWidth="1"/>
    <col min="14071" max="14071" width="10.6640625" style="1" customWidth="1"/>
    <col min="14072" max="14072" width="17.6640625" style="1" customWidth="1"/>
    <col min="14073" max="14073" width="16" style="1" customWidth="1"/>
    <col min="14074" max="14074" width="14.44140625" style="1" customWidth="1"/>
    <col min="14075" max="14087" width="11.6640625" style="1" customWidth="1"/>
    <col min="14088" max="14325" width="9.109375" style="1"/>
    <col min="14326" max="14326" width="10.33203125" style="1" customWidth="1"/>
    <col min="14327" max="14327" width="10.6640625" style="1" customWidth="1"/>
    <col min="14328" max="14328" width="17.6640625" style="1" customWidth="1"/>
    <col min="14329" max="14329" width="16" style="1" customWidth="1"/>
    <col min="14330" max="14330" width="14.44140625" style="1" customWidth="1"/>
    <col min="14331" max="14343" width="11.6640625" style="1" customWidth="1"/>
    <col min="14344" max="14581" width="9.109375" style="1"/>
    <col min="14582" max="14582" width="10.33203125" style="1" customWidth="1"/>
    <col min="14583" max="14583" width="10.6640625" style="1" customWidth="1"/>
    <col min="14584" max="14584" width="17.6640625" style="1" customWidth="1"/>
    <col min="14585" max="14585" width="16" style="1" customWidth="1"/>
    <col min="14586" max="14586" width="14.44140625" style="1" customWidth="1"/>
    <col min="14587" max="14599" width="11.6640625" style="1" customWidth="1"/>
    <col min="14600" max="14837" width="9.109375" style="1"/>
    <col min="14838" max="14838" width="10.33203125" style="1" customWidth="1"/>
    <col min="14839" max="14839" width="10.6640625" style="1" customWidth="1"/>
    <col min="14840" max="14840" width="17.6640625" style="1" customWidth="1"/>
    <col min="14841" max="14841" width="16" style="1" customWidth="1"/>
    <col min="14842" max="14842" width="14.44140625" style="1" customWidth="1"/>
    <col min="14843" max="14855" width="11.6640625" style="1" customWidth="1"/>
    <col min="14856" max="15093" width="9.109375" style="1"/>
    <col min="15094" max="15094" width="10.33203125" style="1" customWidth="1"/>
    <col min="15095" max="15095" width="10.6640625" style="1" customWidth="1"/>
    <col min="15096" max="15096" width="17.6640625" style="1" customWidth="1"/>
    <col min="15097" max="15097" width="16" style="1" customWidth="1"/>
    <col min="15098" max="15098" width="14.44140625" style="1" customWidth="1"/>
    <col min="15099" max="15111" width="11.6640625" style="1" customWidth="1"/>
    <col min="15112" max="15349" width="9.109375" style="1"/>
    <col min="15350" max="15350" width="10.33203125" style="1" customWidth="1"/>
    <col min="15351" max="15351" width="10.6640625" style="1" customWidth="1"/>
    <col min="15352" max="15352" width="17.6640625" style="1" customWidth="1"/>
    <col min="15353" max="15353" width="16" style="1" customWidth="1"/>
    <col min="15354" max="15354" width="14.44140625" style="1" customWidth="1"/>
    <col min="15355" max="15367" width="11.6640625" style="1" customWidth="1"/>
    <col min="15368" max="15605" width="9.109375" style="1"/>
    <col min="15606" max="15606" width="10.33203125" style="1" customWidth="1"/>
    <col min="15607" max="15607" width="10.6640625" style="1" customWidth="1"/>
    <col min="15608" max="15608" width="17.6640625" style="1" customWidth="1"/>
    <col min="15609" max="15609" width="16" style="1" customWidth="1"/>
    <col min="15610" max="15610" width="14.44140625" style="1" customWidth="1"/>
    <col min="15611" max="15623" width="11.6640625" style="1" customWidth="1"/>
    <col min="15624" max="15861" width="9.109375" style="1"/>
    <col min="15862" max="15862" width="10.33203125" style="1" customWidth="1"/>
    <col min="15863" max="15863" width="10.6640625" style="1" customWidth="1"/>
    <col min="15864" max="15864" width="17.6640625" style="1" customWidth="1"/>
    <col min="15865" max="15865" width="16" style="1" customWidth="1"/>
    <col min="15866" max="15866" width="14.44140625" style="1" customWidth="1"/>
    <col min="15867" max="15879" width="11.6640625" style="1" customWidth="1"/>
    <col min="15880" max="16117" width="9.109375" style="1"/>
    <col min="16118" max="16118" width="10.33203125" style="1" customWidth="1"/>
    <col min="16119" max="16119" width="10.6640625" style="1" customWidth="1"/>
    <col min="16120" max="16120" width="17.6640625" style="1" customWidth="1"/>
    <col min="16121" max="16121" width="16" style="1" customWidth="1"/>
    <col min="16122" max="16122" width="14.44140625" style="1" customWidth="1"/>
    <col min="16123" max="16135" width="11.6640625" style="1" customWidth="1"/>
    <col min="16136" max="16384" width="9.109375" style="1"/>
  </cols>
  <sheetData>
    <row r="1" spans="1:11" s="272" customFormat="1" ht="26.4" customHeight="1" thickBot="1">
      <c r="A1" s="271" t="s">
        <v>76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1" ht="68.400000000000006" customHeight="1" thickBot="1">
      <c r="A2" s="7" t="s">
        <v>27</v>
      </c>
      <c r="B2" s="19" t="s">
        <v>49</v>
      </c>
      <c r="C2" s="19" t="s">
        <v>33</v>
      </c>
      <c r="D2" s="19" t="s">
        <v>31</v>
      </c>
      <c r="E2" s="19" t="s">
        <v>66</v>
      </c>
      <c r="F2" s="19" t="s">
        <v>67</v>
      </c>
      <c r="G2" s="19" t="s">
        <v>59</v>
      </c>
      <c r="H2" s="19" t="s">
        <v>60</v>
      </c>
      <c r="I2" s="19" t="s">
        <v>50</v>
      </c>
      <c r="J2" s="19" t="s">
        <v>38</v>
      </c>
      <c r="K2" s="19" t="s">
        <v>39</v>
      </c>
    </row>
    <row r="3" spans="1:11" ht="18" hidden="1" customHeight="1" outlineLevel="1">
      <c r="A3" s="83">
        <v>42004</v>
      </c>
      <c r="B3" s="32">
        <v>336</v>
      </c>
      <c r="C3" s="35">
        <v>319</v>
      </c>
      <c r="D3" s="32">
        <v>17</v>
      </c>
      <c r="E3" s="35" t="s">
        <v>63</v>
      </c>
      <c r="F3" s="35" t="s">
        <v>63</v>
      </c>
      <c r="G3" s="32">
        <v>1237</v>
      </c>
      <c r="H3" s="33">
        <v>3.8777429467084641</v>
      </c>
      <c r="I3" s="34">
        <v>1188</v>
      </c>
      <c r="J3" s="32">
        <v>74</v>
      </c>
      <c r="K3" s="136">
        <v>7</v>
      </c>
    </row>
    <row r="4" spans="1:11" ht="18" hidden="1" customHeight="1" outlineLevel="1">
      <c r="A4" s="83">
        <v>42369</v>
      </c>
      <c r="B4" s="32">
        <v>313</v>
      </c>
      <c r="C4" s="32">
        <v>298</v>
      </c>
      <c r="D4" s="32">
        <v>15</v>
      </c>
      <c r="E4" s="32" t="s">
        <v>63</v>
      </c>
      <c r="F4" s="32" t="s">
        <v>63</v>
      </c>
      <c r="G4" s="32">
        <v>1193</v>
      </c>
      <c r="H4" s="33">
        <v>4.0033557046979862</v>
      </c>
      <c r="I4" s="34">
        <v>1147</v>
      </c>
      <c r="J4" s="32">
        <v>71</v>
      </c>
      <c r="K4" s="34">
        <v>5</v>
      </c>
    </row>
    <row r="5" spans="1:11" ht="18" hidden="1" customHeight="1" outlineLevel="1">
      <c r="A5" s="83">
        <v>42735</v>
      </c>
      <c r="B5" s="32">
        <v>295</v>
      </c>
      <c r="C5" s="32">
        <v>279</v>
      </c>
      <c r="D5" s="32">
        <v>16</v>
      </c>
      <c r="E5" s="32" t="s">
        <v>63</v>
      </c>
      <c r="F5" s="32" t="s">
        <v>63</v>
      </c>
      <c r="G5" s="32">
        <v>1183</v>
      </c>
      <c r="H5" s="33">
        <v>4.2401433691756276</v>
      </c>
      <c r="I5" s="34">
        <v>1130</v>
      </c>
      <c r="J5" s="32">
        <v>62</v>
      </c>
      <c r="K5" s="34">
        <v>7</v>
      </c>
    </row>
    <row r="6" spans="1:11" ht="18" hidden="1" customHeight="1" outlineLevel="1">
      <c r="A6" s="83">
        <v>43100</v>
      </c>
      <c r="B6" s="32">
        <v>296</v>
      </c>
      <c r="C6" s="32">
        <v>284</v>
      </c>
      <c r="D6" s="32">
        <v>12</v>
      </c>
      <c r="E6" s="32" t="s">
        <v>63</v>
      </c>
      <c r="F6" s="32" t="s">
        <v>63</v>
      </c>
      <c r="G6" s="35">
        <v>1224</v>
      </c>
      <c r="H6" s="33">
        <v>4.3098591549295771</v>
      </c>
      <c r="I6" s="34">
        <v>1167</v>
      </c>
      <c r="J6" s="32">
        <v>58</v>
      </c>
      <c r="K6" s="34">
        <v>6</v>
      </c>
    </row>
    <row r="7" spans="1:11" ht="18" hidden="1" customHeight="1" outlineLevel="1">
      <c r="A7" s="83">
        <v>43465</v>
      </c>
      <c r="B7" s="32">
        <v>296</v>
      </c>
      <c r="C7" s="32">
        <v>283</v>
      </c>
      <c r="D7" s="32">
        <v>13</v>
      </c>
      <c r="E7" s="32" t="s">
        <v>63</v>
      </c>
      <c r="F7" s="32" t="s">
        <v>63</v>
      </c>
      <c r="G7" s="35">
        <v>1276</v>
      </c>
      <c r="H7" s="33">
        <v>4.5088339222614842</v>
      </c>
      <c r="I7" s="34">
        <v>1228</v>
      </c>
      <c r="J7" s="32">
        <v>58</v>
      </c>
      <c r="K7" s="34">
        <v>2</v>
      </c>
    </row>
    <row r="8" spans="1:11" ht="18" hidden="1" customHeight="1" outlineLevel="1">
      <c r="A8" s="83">
        <v>43830</v>
      </c>
      <c r="B8" s="32">
        <v>293</v>
      </c>
      <c r="C8" s="32">
        <v>278</v>
      </c>
      <c r="D8" s="32">
        <v>15</v>
      </c>
      <c r="E8" s="32" t="s">
        <v>63</v>
      </c>
      <c r="F8" s="32" t="s">
        <v>63</v>
      </c>
      <c r="G8" s="35">
        <v>1374</v>
      </c>
      <c r="H8" s="33">
        <v>4.942446043165468</v>
      </c>
      <c r="I8" s="34">
        <v>1326</v>
      </c>
      <c r="J8" s="32">
        <v>60</v>
      </c>
      <c r="K8" s="34">
        <v>2</v>
      </c>
    </row>
    <row r="9" spans="1:11" ht="18" hidden="1" customHeight="1" outlineLevel="1">
      <c r="A9" s="83">
        <v>44196</v>
      </c>
      <c r="B9" s="36">
        <v>303</v>
      </c>
      <c r="C9" s="36">
        <v>279</v>
      </c>
      <c r="D9" s="32">
        <v>24</v>
      </c>
      <c r="E9" s="36">
        <v>19</v>
      </c>
      <c r="F9" s="36">
        <v>7</v>
      </c>
      <c r="G9" s="74">
        <v>1533</v>
      </c>
      <c r="H9" s="33">
        <v>5.4946236559139781</v>
      </c>
      <c r="I9" s="37">
        <v>1478</v>
      </c>
      <c r="J9" s="32">
        <v>59</v>
      </c>
      <c r="K9" s="37">
        <v>2</v>
      </c>
    </row>
    <row r="10" spans="1:11" s="48" customFormat="1" ht="18" customHeight="1" collapsed="1">
      <c r="A10" s="83" t="s">
        <v>97</v>
      </c>
      <c r="B10" s="36">
        <v>312</v>
      </c>
      <c r="C10" s="36">
        <v>244</v>
      </c>
      <c r="D10" s="36">
        <v>68</v>
      </c>
      <c r="E10" s="36">
        <v>19</v>
      </c>
      <c r="F10" s="36">
        <v>6</v>
      </c>
      <c r="G10" s="74">
        <v>1765</v>
      </c>
      <c r="H10" s="33">
        <v>7.2336065573770494</v>
      </c>
      <c r="I10" s="37">
        <v>1711</v>
      </c>
      <c r="J10" s="36">
        <v>54</v>
      </c>
      <c r="K10" s="37">
        <v>2</v>
      </c>
    </row>
    <row r="11" spans="1:11" s="48" customFormat="1" ht="18" customHeight="1" collapsed="1">
      <c r="A11" s="137">
        <v>44926</v>
      </c>
      <c r="B11" s="138">
        <v>300</v>
      </c>
      <c r="C11" s="138">
        <v>258</v>
      </c>
      <c r="D11" s="138">
        <v>42</v>
      </c>
      <c r="E11" s="138">
        <v>18</v>
      </c>
      <c r="F11" s="138">
        <v>6</v>
      </c>
      <c r="G11" s="139">
        <v>1808</v>
      </c>
      <c r="H11" s="140">
        <v>7.0077519379844961</v>
      </c>
      <c r="I11" s="141">
        <v>1742</v>
      </c>
      <c r="J11" s="138">
        <v>55</v>
      </c>
      <c r="K11" s="141">
        <v>1</v>
      </c>
    </row>
    <row r="12" spans="1:11" s="48" customFormat="1" ht="18" customHeight="1">
      <c r="A12" s="95">
        <v>45291</v>
      </c>
      <c r="B12" s="96">
        <v>284</v>
      </c>
      <c r="C12" s="96">
        <v>247</v>
      </c>
      <c r="D12" s="96">
        <v>37</v>
      </c>
      <c r="E12" s="96">
        <v>17</v>
      </c>
      <c r="F12" s="96">
        <v>6</v>
      </c>
      <c r="G12" s="97">
        <v>1812</v>
      </c>
      <c r="H12" s="98">
        <v>7.336032388663968</v>
      </c>
      <c r="I12" s="99">
        <v>1772</v>
      </c>
      <c r="J12" s="96">
        <v>52</v>
      </c>
      <c r="K12" s="99">
        <v>1</v>
      </c>
    </row>
    <row r="13" spans="1:11" s="48" customFormat="1" ht="18" customHeight="1" outlineLevel="1">
      <c r="A13" s="83">
        <v>45382</v>
      </c>
      <c r="B13" s="36">
        <v>278</v>
      </c>
      <c r="C13" s="36">
        <v>251</v>
      </c>
      <c r="D13" s="36">
        <v>27</v>
      </c>
      <c r="E13" s="36">
        <v>16</v>
      </c>
      <c r="F13" s="36">
        <v>5</v>
      </c>
      <c r="G13" s="74">
        <v>1828</v>
      </c>
      <c r="H13" s="33">
        <v>7.2828685258964141</v>
      </c>
      <c r="I13" s="37">
        <v>1787</v>
      </c>
      <c r="J13" s="36">
        <v>52</v>
      </c>
      <c r="K13" s="37">
        <v>1</v>
      </c>
    </row>
    <row r="14" spans="1:11" s="48" customFormat="1" ht="18" customHeight="1" outlineLevel="1">
      <c r="A14" s="83">
        <v>45473</v>
      </c>
      <c r="B14" s="36">
        <v>279</v>
      </c>
      <c r="C14" s="36">
        <v>249</v>
      </c>
      <c r="D14" s="36">
        <v>30</v>
      </c>
      <c r="E14" s="36">
        <v>16</v>
      </c>
      <c r="F14" s="36">
        <v>5</v>
      </c>
      <c r="G14" s="74">
        <v>1842</v>
      </c>
      <c r="H14" s="33">
        <v>7.3975903614457827</v>
      </c>
      <c r="I14" s="37">
        <v>1795</v>
      </c>
      <c r="J14" s="36">
        <v>52</v>
      </c>
      <c r="K14" s="37">
        <v>1</v>
      </c>
    </row>
    <row r="15" spans="1:11" s="48" customFormat="1" ht="18" customHeight="1" outlineLevel="1">
      <c r="A15" s="83">
        <v>45565</v>
      </c>
      <c r="B15" s="36">
        <v>278</v>
      </c>
      <c r="C15" s="36">
        <v>247</v>
      </c>
      <c r="D15" s="36">
        <v>31</v>
      </c>
      <c r="E15" s="36">
        <v>15</v>
      </c>
      <c r="F15" s="36">
        <v>5</v>
      </c>
      <c r="G15" s="74">
        <v>1848</v>
      </c>
      <c r="H15" s="33">
        <v>7.4817813765182191</v>
      </c>
      <c r="I15" s="37">
        <v>1803</v>
      </c>
      <c r="J15" s="36">
        <v>52</v>
      </c>
      <c r="K15" s="37">
        <v>1</v>
      </c>
    </row>
    <row r="16" spans="1:11" s="40" customFormat="1" ht="18" customHeight="1" thickBot="1">
      <c r="A16" s="88">
        <v>45657</v>
      </c>
      <c r="B16" s="89">
        <v>279</v>
      </c>
      <c r="C16" s="89">
        <v>243</v>
      </c>
      <c r="D16" s="89">
        <v>36</v>
      </c>
      <c r="E16" s="89">
        <v>15</v>
      </c>
      <c r="F16" s="89">
        <v>5</v>
      </c>
      <c r="G16" s="91">
        <v>1883</v>
      </c>
      <c r="H16" s="90">
        <v>7.7489711934156382</v>
      </c>
      <c r="I16" s="91">
        <v>1840</v>
      </c>
      <c r="J16" s="89">
        <v>49</v>
      </c>
      <c r="K16" s="91">
        <v>1</v>
      </c>
    </row>
    <row r="17" spans="1:11" ht="24" customHeight="1">
      <c r="A17" s="274" t="s">
        <v>64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</row>
    <row r="18" spans="1:11" ht="24" customHeight="1">
      <c r="A18" s="274" t="s">
        <v>65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</row>
    <row r="19" spans="1:11" ht="15" customHeight="1">
      <c r="A19" s="273" t="s">
        <v>18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</row>
    <row r="20" spans="1:11" ht="18.600000000000001" customHeight="1">
      <c r="A20" s="38" t="s">
        <v>19</v>
      </c>
      <c r="B20" s="39" t="s">
        <v>51</v>
      </c>
    </row>
    <row r="21" spans="1:11" ht="18.600000000000001" customHeight="1">
      <c r="A21" s="38" t="s">
        <v>20</v>
      </c>
      <c r="B21" s="39" t="s">
        <v>52</v>
      </c>
    </row>
    <row r="22" spans="1:11">
      <c r="B22" s="142"/>
    </row>
    <row r="23" spans="1:11">
      <c r="B23" s="51"/>
      <c r="E23" s="93"/>
    </row>
    <row r="24" spans="1:11">
      <c r="B24" s="94"/>
      <c r="E24" s="92"/>
      <c r="I24" s="51"/>
    </row>
    <row r="25" spans="1:11">
      <c r="B25" s="106"/>
      <c r="E25" s="92"/>
      <c r="I25" s="51"/>
    </row>
    <row r="26" spans="1:11">
      <c r="B26" s="51"/>
      <c r="I26" s="51"/>
      <c r="J26" s="51"/>
    </row>
  </sheetData>
  <mergeCells count="4">
    <mergeCell ref="A1:XFD1"/>
    <mergeCell ref="A19:K19"/>
    <mergeCell ref="A17:K17"/>
    <mergeCell ref="A18:K18"/>
  </mergeCells>
  <hyperlinks>
    <hyperlink ref="B20" r:id="rId1" xr:uid="{00000000-0004-0000-0200-000000000000}"/>
    <hyperlink ref="B21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AH44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20.44140625" style="4" customWidth="1"/>
    <col min="2" max="3" width="13.33203125" style="4" customWidth="1" outlineLevel="1"/>
    <col min="4" max="8" width="13.33203125" style="4" customWidth="1"/>
    <col min="9" max="13" width="12.44140625" style="4" customWidth="1"/>
    <col min="14" max="14" width="11.6640625" style="4" bestFit="1" customWidth="1"/>
    <col min="15" max="16" width="11.5546875" style="4" bestFit="1" customWidth="1"/>
    <col min="17" max="16384" width="9.109375" style="4"/>
  </cols>
  <sheetData>
    <row r="1" spans="1:33" s="283" customFormat="1" ht="25.95" customHeight="1">
      <c r="A1" s="283" t="s">
        <v>35</v>
      </c>
    </row>
    <row r="2" spans="1:33" s="52" customFormat="1" ht="13.8" outlineLevel="1" thickBot="1">
      <c r="F2" s="53" t="s">
        <v>61</v>
      </c>
      <c r="G2" s="72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</row>
    <row r="3" spans="1:33" s="52" customFormat="1" ht="44.4" customHeight="1" outlineLevel="1" thickBot="1">
      <c r="A3" s="55" t="s">
        <v>0</v>
      </c>
      <c r="B3" s="56">
        <v>44561</v>
      </c>
      <c r="C3" s="56" t="s">
        <v>105</v>
      </c>
      <c r="D3" s="56">
        <v>45291</v>
      </c>
      <c r="E3" s="56">
        <v>45565</v>
      </c>
      <c r="F3" s="56">
        <v>45657</v>
      </c>
      <c r="G3" s="57" t="s">
        <v>98</v>
      </c>
      <c r="H3" s="57" t="s">
        <v>83</v>
      </c>
      <c r="I3" s="57" t="s">
        <v>108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33" s="52" customFormat="1" ht="19.5" customHeight="1" outlineLevel="1">
      <c r="A4" s="58" t="s">
        <v>36</v>
      </c>
      <c r="B4" s="59">
        <v>520437.12</v>
      </c>
      <c r="C4" s="59">
        <v>534918.43000000005</v>
      </c>
      <c r="D4" s="59">
        <v>601284.25</v>
      </c>
      <c r="E4" s="59">
        <v>661390.71</v>
      </c>
      <c r="F4" s="59">
        <v>666440.93000000005</v>
      </c>
      <c r="G4" s="60">
        <f t="shared" ref="G4:G9" si="0">F4/E4-1</f>
        <v>7.6357588996072145E-3</v>
      </c>
      <c r="H4" s="60">
        <f>F4/D4-1</f>
        <v>0.10836252571059379</v>
      </c>
      <c r="I4" s="60">
        <f>F4/B4-1</f>
        <v>0.28054073083795417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33" s="52" customFormat="1" ht="19.5" customHeight="1" outlineLevel="1">
      <c r="A5" s="61" t="s">
        <v>40</v>
      </c>
      <c r="B5" s="62">
        <v>184.28</v>
      </c>
      <c r="C5" s="62">
        <v>146.13999999999999</v>
      </c>
      <c r="D5" s="62">
        <v>152.19</v>
      </c>
      <c r="E5" s="62">
        <v>235.12</v>
      </c>
      <c r="F5" s="62">
        <v>241.08</v>
      </c>
      <c r="G5" s="63">
        <f t="shared" ref="G5" si="1">F5/E5-1</f>
        <v>2.5348758080979916E-2</v>
      </c>
      <c r="H5" s="63">
        <f t="shared" ref="H5" si="2">F5/D5-1</f>
        <v>0.5840725409028189</v>
      </c>
      <c r="I5" s="63">
        <f>F5/B5-1</f>
        <v>0.30822661167788157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3" s="52" customFormat="1" ht="19.5" customHeight="1" outlineLevel="1">
      <c r="A6" s="61" t="s">
        <v>11</v>
      </c>
      <c r="B6" s="62">
        <v>495503.93</v>
      </c>
      <c r="C6" s="62">
        <v>517991.01</v>
      </c>
      <c r="D6" s="62">
        <v>581658.31000000006</v>
      </c>
      <c r="E6" s="62">
        <v>641398.55000000005</v>
      </c>
      <c r="F6" s="62">
        <v>646366.22</v>
      </c>
      <c r="G6" s="63">
        <f t="shared" si="0"/>
        <v>7.7450596045156583E-3</v>
      </c>
      <c r="H6" s="63">
        <f t="shared" ref="H5:H8" si="3">F6/D6-1</f>
        <v>0.11124728880775359</v>
      </c>
      <c r="I6" s="63">
        <f>F6/B6-1</f>
        <v>0.3044623480584705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</row>
    <row r="7" spans="1:33" s="52" customFormat="1" ht="19.5" customHeight="1" outlineLevel="1">
      <c r="A7" s="64" t="s">
        <v>41</v>
      </c>
      <c r="B7" s="65">
        <v>2181.4699999999998</v>
      </c>
      <c r="C7" s="65">
        <v>2367.2399999999998</v>
      </c>
      <c r="D7" s="65">
        <v>2774.43</v>
      </c>
      <c r="E7" s="65">
        <v>3187.46</v>
      </c>
      <c r="F7" s="65">
        <v>3340.4</v>
      </c>
      <c r="G7" s="66">
        <f t="shared" si="0"/>
        <v>4.7981778594868629E-2</v>
      </c>
      <c r="H7" s="66">
        <f>F7/D7-1</f>
        <v>0.20399505484009328</v>
      </c>
      <c r="I7" s="66">
        <f t="shared" ref="I7:I9" si="4">F7/B7-1</f>
        <v>0.53126103040610251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33" s="52" customFormat="1" ht="19.5" customHeight="1" outlineLevel="1">
      <c r="A8" s="67" t="s">
        <v>42</v>
      </c>
      <c r="B8" s="65">
        <v>191.48</v>
      </c>
      <c r="C8" s="65">
        <v>140.81</v>
      </c>
      <c r="D8" s="65">
        <v>200.63</v>
      </c>
      <c r="E8" s="65">
        <v>242.13</v>
      </c>
      <c r="F8" s="65">
        <v>257.42</v>
      </c>
      <c r="G8" s="66">
        <f t="shared" si="0"/>
        <v>6.3147895758477013E-2</v>
      </c>
      <c r="H8" s="66">
        <f t="shared" si="3"/>
        <v>0.28305836614663815</v>
      </c>
      <c r="I8" s="66">
        <f t="shared" si="4"/>
        <v>0.34437016920827257</v>
      </c>
      <c r="J8" s="120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spans="1:33" s="52" customFormat="1" ht="19.5" customHeight="1" outlineLevel="1" thickBot="1">
      <c r="A9" s="68" t="s">
        <v>32</v>
      </c>
      <c r="B9" s="69">
        <f>SUM(B4,B7:B8)</f>
        <v>522810.06999999995</v>
      </c>
      <c r="C9" s="69">
        <f>SUM(C4,C7,C8)</f>
        <v>537426.4800000001</v>
      </c>
      <c r="D9" s="69">
        <f>SUM(D4,D7,D8)</f>
        <v>604259.31000000006</v>
      </c>
      <c r="E9" s="69">
        <f>SUM(E4,E7,E8)</f>
        <v>664820.29999999993</v>
      </c>
      <c r="F9" s="69">
        <f>SUM(F4,F7,F8)</f>
        <v>670038.75000000012</v>
      </c>
      <c r="G9" s="70">
        <f t="shared" si="0"/>
        <v>7.8494143455007936E-3</v>
      </c>
      <c r="H9" s="71">
        <f>F9/D9-1</f>
        <v>0.10885962187326514</v>
      </c>
      <c r="I9" s="71">
        <f t="shared" si="4"/>
        <v>0.28161026049096605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33" s="22" customFormat="1" ht="27" customHeight="1" outlineLevel="1">
      <c r="A10" s="286" t="s">
        <v>71</v>
      </c>
      <c r="B10" s="286"/>
      <c r="C10" s="286"/>
      <c r="D10" s="286"/>
      <c r="E10" s="286"/>
      <c r="F10" s="286"/>
      <c r="G10" s="286"/>
      <c r="H10" s="286"/>
      <c r="I10" s="286"/>
      <c r="J10" s="120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33" s="22" customFormat="1" ht="32.25" customHeight="1" outlineLevel="1">
      <c r="A11" s="287" t="s">
        <v>106</v>
      </c>
      <c r="B11" s="287"/>
      <c r="C11" s="287"/>
      <c r="D11" s="287"/>
      <c r="E11" s="287"/>
      <c r="F11" s="287"/>
      <c r="G11" s="287"/>
      <c r="H11" s="287"/>
      <c r="I11" s="287"/>
      <c r="J11" s="120"/>
    </row>
    <row r="12" spans="1:33" s="285" customFormat="1" ht="15.75" customHeight="1"/>
    <row r="13" spans="1:33" s="284" customFormat="1" ht="25.95" customHeight="1">
      <c r="A13" s="284" t="s">
        <v>17</v>
      </c>
    </row>
    <row r="14" spans="1:33" ht="16.2" outlineLevel="1" thickBot="1">
      <c r="B14" s="22"/>
      <c r="C14" s="14"/>
      <c r="F14" s="53" t="s">
        <v>61</v>
      </c>
      <c r="G14" s="72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52" customFormat="1" ht="46.95" customHeight="1" outlineLevel="1" thickBot="1">
      <c r="A15" s="55" t="s">
        <v>0</v>
      </c>
      <c r="B15" s="56">
        <v>44561</v>
      </c>
      <c r="C15" s="56" t="s">
        <v>105</v>
      </c>
      <c r="D15" s="56">
        <v>45291</v>
      </c>
      <c r="E15" s="56">
        <v>45565</v>
      </c>
      <c r="F15" s="56">
        <v>45657</v>
      </c>
      <c r="G15" s="57" t="s">
        <v>98</v>
      </c>
      <c r="H15" s="57" t="s">
        <v>83</v>
      </c>
      <c r="I15" s="57" t="s">
        <v>108</v>
      </c>
      <c r="J15" s="72"/>
      <c r="K15" s="7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</row>
    <row r="16" spans="1:33" s="52" customFormat="1" ht="18.600000000000001" customHeight="1" outlineLevel="1">
      <c r="A16" s="58" t="s">
        <v>36</v>
      </c>
      <c r="B16" s="59">
        <v>391020.36</v>
      </c>
      <c r="C16" s="59">
        <v>412613.78</v>
      </c>
      <c r="D16" s="59">
        <v>490484.76</v>
      </c>
      <c r="E16" s="59">
        <v>557894.89</v>
      </c>
      <c r="F16" s="59">
        <v>568307.06999999995</v>
      </c>
      <c r="G16" s="60">
        <f t="shared" ref="G16:G17" si="5">F16/E16-1</f>
        <v>1.866333638581974E-2</v>
      </c>
      <c r="H16" s="60">
        <f t="shared" ref="H16:H18" si="6">F16/D16-1</f>
        <v>0.15866407347702283</v>
      </c>
      <c r="I16" s="60">
        <f t="shared" ref="I16:I18" si="7">F16/B16-1</f>
        <v>0.45339508663947825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34" s="52" customFormat="1" ht="18.600000000000001" customHeight="1" outlineLevel="1">
      <c r="A17" s="61" t="s">
        <v>4</v>
      </c>
      <c r="B17" s="62">
        <v>180.5</v>
      </c>
      <c r="C17" s="62">
        <v>145.91999999999999</v>
      </c>
      <c r="D17" s="62">
        <v>151.9</v>
      </c>
      <c r="E17" s="62">
        <v>234.67</v>
      </c>
      <c r="F17" s="62">
        <v>240.17</v>
      </c>
      <c r="G17" s="63">
        <f t="shared" si="5"/>
        <v>2.3437167085694766E-2</v>
      </c>
      <c r="H17" s="63">
        <f t="shared" si="6"/>
        <v>0.58110599078340996</v>
      </c>
      <c r="I17" s="63">
        <f t="shared" si="7"/>
        <v>0.33058171745152354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</row>
    <row r="18" spans="1:34" s="52" customFormat="1" ht="18.600000000000001" customHeight="1" outlineLevel="1" thickBot="1">
      <c r="A18" s="73" t="s">
        <v>11</v>
      </c>
      <c r="B18" s="62">
        <v>366669.72</v>
      </c>
      <c r="C18" s="62">
        <v>396139.64</v>
      </c>
      <c r="D18" s="62">
        <v>471302.96</v>
      </c>
      <c r="E18" s="62">
        <v>538232.79</v>
      </c>
      <c r="F18" s="62">
        <v>548550.98</v>
      </c>
      <c r="G18" s="76">
        <f>F18/E18-1</f>
        <v>1.9170496840223983E-2</v>
      </c>
      <c r="H18" s="77">
        <f t="shared" ref="H17:H18" si="8">F18/D18-1</f>
        <v>0.16390310809845099</v>
      </c>
      <c r="I18" s="77">
        <f t="shared" ref="I17:I18" si="9">F18/B18-1</f>
        <v>0.49603566937569865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spans="1:34" ht="30" customHeight="1" outlineLevel="1">
      <c r="A19" s="286" t="s">
        <v>71</v>
      </c>
      <c r="B19" s="286"/>
      <c r="C19" s="286"/>
      <c r="D19" s="286"/>
      <c r="E19" s="286"/>
      <c r="F19" s="286"/>
      <c r="G19" s="286"/>
      <c r="H19" s="286"/>
      <c r="I19" s="286"/>
      <c r="J19" s="54"/>
    </row>
    <row r="20" spans="1:34" s="22" customFormat="1" ht="30" customHeight="1" outlineLevel="1">
      <c r="A20" s="287" t="s">
        <v>107</v>
      </c>
      <c r="B20" s="287"/>
      <c r="C20" s="287"/>
      <c r="D20" s="287"/>
      <c r="E20" s="287"/>
      <c r="F20" s="287"/>
      <c r="G20" s="287"/>
      <c r="H20" s="287"/>
      <c r="I20" s="287"/>
      <c r="J20" s="120"/>
    </row>
    <row r="21" spans="1:34" s="282" customFormat="1" ht="13.95" customHeight="1"/>
    <row r="22" spans="1:34" s="263" customFormat="1" ht="24.6" customHeight="1" thickBot="1">
      <c r="A22" s="262" t="s">
        <v>37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</row>
    <row r="23" spans="1:34" s="281" customFormat="1" ht="13.8" outlineLevel="1" thickBot="1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</row>
    <row r="24" spans="1:34" s="22" customFormat="1" ht="40.5" customHeight="1" outlineLevel="1">
      <c r="A24" s="276" t="s">
        <v>53</v>
      </c>
      <c r="B24" s="278" t="s">
        <v>62</v>
      </c>
      <c r="C24" s="279"/>
    </row>
    <row r="25" spans="1:34" s="22" customFormat="1" ht="18" customHeight="1" outlineLevel="1" thickBot="1">
      <c r="A25" s="277"/>
      <c r="B25" s="255">
        <v>2023</v>
      </c>
      <c r="C25" s="255">
        <v>2024</v>
      </c>
    </row>
    <row r="26" spans="1:34" s="22" customFormat="1" ht="18.75" customHeight="1" outlineLevel="1">
      <c r="A26" s="256" t="s">
        <v>100</v>
      </c>
      <c r="B26" s="257">
        <v>-8.74</v>
      </c>
      <c r="C26" s="257">
        <v>-2.68</v>
      </c>
    </row>
    <row r="27" spans="1:34" s="22" customFormat="1" ht="18.75" customHeight="1" outlineLevel="1">
      <c r="A27" s="258" t="s">
        <v>101</v>
      </c>
      <c r="B27" s="259">
        <v>-2.52</v>
      </c>
      <c r="C27" s="259">
        <v>57.64</v>
      </c>
    </row>
    <row r="28" spans="1:34" s="22" customFormat="1" ht="18.75" customHeight="1" outlineLevel="1">
      <c r="A28" s="258" t="s">
        <v>102</v>
      </c>
      <c r="B28" s="259">
        <v>0.68</v>
      </c>
      <c r="C28" s="259">
        <v>10.31</v>
      </c>
    </row>
    <row r="29" spans="1:34" s="22" customFormat="1" ht="18.75" customHeight="1" outlineLevel="1" thickBot="1">
      <c r="A29" s="260" t="s">
        <v>103</v>
      </c>
      <c r="B29" s="261">
        <v>-4.2884329304</v>
      </c>
      <c r="C29" s="261">
        <v>-3.46</v>
      </c>
    </row>
    <row r="30" spans="1:34" s="22" customFormat="1" ht="90" customHeight="1" outlineLevel="1" thickBot="1">
      <c r="A30" s="275"/>
      <c r="B30" s="275"/>
      <c r="C30" s="275"/>
    </row>
    <row r="31" spans="1:34" s="22" customFormat="1" ht="44.25" customHeight="1" outlineLevel="1">
      <c r="A31" s="276" t="s">
        <v>53</v>
      </c>
      <c r="B31" s="278" t="s">
        <v>99</v>
      </c>
      <c r="C31" s="279"/>
    </row>
    <row r="32" spans="1:34" s="22" customFormat="1" ht="18.75" customHeight="1" outlineLevel="1" thickBot="1">
      <c r="A32" s="277"/>
      <c r="B32" s="255">
        <v>2023</v>
      </c>
      <c r="C32" s="255">
        <v>2024</v>
      </c>
    </row>
    <row r="33" spans="1:3" s="22" customFormat="1" ht="18.75" customHeight="1" outlineLevel="1">
      <c r="A33" s="256" t="s">
        <v>100</v>
      </c>
      <c r="B33" s="257">
        <f>B26</f>
        <v>-8.74</v>
      </c>
      <c r="C33" s="257">
        <f>C26</f>
        <v>-2.68</v>
      </c>
    </row>
    <row r="34" spans="1:3" s="22" customFormat="1" ht="18.75" customHeight="1" outlineLevel="1">
      <c r="A34" s="258" t="s">
        <v>101</v>
      </c>
      <c r="B34" s="259">
        <f>SUM(B26:B27)</f>
        <v>-11.26</v>
      </c>
      <c r="C34" s="259">
        <f>SUM(C26:C27)</f>
        <v>54.96</v>
      </c>
    </row>
    <row r="35" spans="1:3" s="22" customFormat="1" ht="18.75" customHeight="1" outlineLevel="1">
      <c r="A35" s="258" t="s">
        <v>102</v>
      </c>
      <c r="B35" s="259">
        <f>SUM(B26:B28)</f>
        <v>-10.58</v>
      </c>
      <c r="C35" s="259">
        <f>SUM(C26:C28)</f>
        <v>65.27</v>
      </c>
    </row>
    <row r="36" spans="1:3" s="22" customFormat="1" ht="18.75" customHeight="1" outlineLevel="1" thickBot="1">
      <c r="A36" s="260" t="s">
        <v>103</v>
      </c>
      <c r="B36" s="261">
        <f>SUM(B26:B29)</f>
        <v>-14.868432930400001</v>
      </c>
      <c r="C36" s="261">
        <f>SUM(C26:C29)</f>
        <v>61.809999999999995</v>
      </c>
    </row>
    <row r="37" spans="1:3" s="22" customFormat="1" outlineLevel="1"/>
    <row r="38" spans="1:3" s="22" customFormat="1" outlineLevel="1"/>
    <row r="39" spans="1:3" s="22" customFormat="1" outlineLevel="1"/>
    <row r="40" spans="1:3" s="22" customFormat="1" outlineLevel="1"/>
    <row r="41" spans="1:3" s="22" customFormat="1" outlineLevel="1"/>
    <row r="42" spans="1:3" s="22" customFormat="1" outlineLevel="1"/>
    <row r="43" spans="1:3" s="22" customFormat="1"/>
    <row r="44" spans="1:3" s="22" customFormat="1"/>
  </sheetData>
  <mergeCells count="15">
    <mergeCell ref="A23:XFD23"/>
    <mergeCell ref="A21:XFD21"/>
    <mergeCell ref="A1:XFD1"/>
    <mergeCell ref="A13:XFD13"/>
    <mergeCell ref="A22:XFD22"/>
    <mergeCell ref="A12:XFD12"/>
    <mergeCell ref="A10:I10"/>
    <mergeCell ref="A11:I11"/>
    <mergeCell ref="A19:I19"/>
    <mergeCell ref="A20:I20"/>
    <mergeCell ref="A30:C30"/>
    <mergeCell ref="A31:A32"/>
    <mergeCell ref="B31:C31"/>
    <mergeCell ref="A24:A25"/>
    <mergeCell ref="B24:C24"/>
  </mergeCells>
  <phoneticPr fontId="22" type="noConversion"/>
  <conditionalFormatting sqref="H16 H18 H4 H6:H9">
    <cfRule type="cellIs" dxfId="12" priority="28" operator="lessThan">
      <formula>0</formula>
    </cfRule>
  </conditionalFormatting>
  <conditionalFormatting sqref="H17">
    <cfRule type="cellIs" dxfId="11" priority="27" operator="lessThan">
      <formula>0</formula>
    </cfRule>
  </conditionalFormatting>
  <conditionalFormatting sqref="G4 G6:G9">
    <cfRule type="cellIs" dxfId="10" priority="19" operator="lessThan">
      <formula>0</formula>
    </cfRule>
  </conditionalFormatting>
  <conditionalFormatting sqref="G16">
    <cfRule type="cellIs" dxfId="8" priority="17" operator="lessThan">
      <formula>0</formula>
    </cfRule>
  </conditionalFormatting>
  <conditionalFormatting sqref="G17">
    <cfRule type="cellIs" dxfId="7" priority="16" operator="lessThan">
      <formula>0</formula>
    </cfRule>
  </conditionalFormatting>
  <conditionalFormatting sqref="G18">
    <cfRule type="cellIs" dxfId="6" priority="15" operator="lessThan">
      <formula>0</formula>
    </cfRule>
  </conditionalFormatting>
  <conditionalFormatting sqref="I16 I18">
    <cfRule type="cellIs" dxfId="5" priority="8" operator="lessThan">
      <formula>0</formula>
    </cfRule>
  </conditionalFormatting>
  <conditionalFormatting sqref="I17">
    <cfRule type="cellIs" dxfId="4" priority="7" operator="lessThan">
      <formula>0</formula>
    </cfRule>
  </conditionalFormatting>
  <conditionalFormatting sqref="I4 I6:I9">
    <cfRule type="cellIs" dxfId="3" priority="4" operator="lessThan">
      <formula>0</formula>
    </cfRule>
  </conditionalFormatting>
  <conditionalFormatting sqref="H5">
    <cfRule type="cellIs" dxfId="2" priority="3" operator="lessThan">
      <formula>0</formula>
    </cfRule>
  </conditionalFormatting>
  <conditionalFormatting sqref="G5">
    <cfRule type="cellIs" dxfId="1" priority="2" operator="lessThan">
      <formula>0</formula>
    </cfRule>
  </conditionalFormatting>
  <conditionalFormatting sqref="I5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2025-04-28T14:41:48Z</dcterms:modified>
</cp:coreProperties>
</file>