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0125" windowHeight="526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Структура_типи фондів" sheetId="6" r:id="rId6"/>
    <sheet name="Структура_інструменти" sheetId="7" r:id="rId7"/>
    <sheet name="Популярні ЦП" sheetId="8" r:id="rId8"/>
    <sheet name="Доходність" sheetId="9" r:id="rId9"/>
    <sheet name="Юр_Фіз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8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7" hidden="1">{#N/A,#N/A,FALSE,"т02бд"}</definedName>
    <definedName name="a11" localSheetId="3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8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7" hidden="1">{#N/A,#N/A,FALSE,"т02бд"}</definedName>
    <definedName name="ic" localSheetId="3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8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3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8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3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8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7" hidden="1">{#N/A,#N/A,FALSE,"т04"}</definedName>
    <definedName name="t06" localSheetId="3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8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7" hidden="1">{#N/A,#N/A,FALSE,"т02бд"}</definedName>
    <definedName name="tt" localSheetId="3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8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7" hidden="1">{#N/A,#N/A,FALSE,"т02бд"}</definedName>
    <definedName name="wrn.04." localSheetId="3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8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3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8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3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8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7" hidden="1">{#N/A,#N/A,FALSE,"т02бд"}</definedName>
    <definedName name="ГЦ" localSheetId="3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8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7" hidden="1">{#N/A,#N/A,FALSE,"т02бд"}</definedName>
    <definedName name="ее" localSheetId="3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8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7" hidden="1">{#N/A,#N/A,FALSE,"т02бд"}</definedName>
    <definedName name="ии" localSheetId="3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8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3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8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3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8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3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8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7" hidden="1">{#N/A,#N/A,FALSE,"т02бд"}</definedName>
    <definedName name="нн" localSheetId="3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8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3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8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7" hidden="1">{#N/A,#N/A,FALSE,"т04"}</definedName>
    <definedName name="т05" localSheetId="3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8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3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8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3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hidden="1">{#N/A,#N/A,FALSE,"т02бд"}</definedName>
  </definedNames>
  <calcPr fullCalcOnLoad="1" refMode="R1C1"/>
</workbook>
</file>

<file path=xl/sharedStrings.xml><?xml version="1.0" encoding="utf-8"?>
<sst xmlns="http://schemas.openxmlformats.org/spreadsheetml/2006/main" count="403" uniqueCount="155">
  <si>
    <t>Сукупна вартість ЦП у портфелях ІСІ, грн.</t>
  </si>
  <si>
    <t>Частка у зведеному портфелі ЦП ІСІ</t>
  </si>
  <si>
    <t>ВАТ "Авангардінвест"</t>
  </si>
  <si>
    <t>Відкриті ІСІ</t>
  </si>
  <si>
    <t>Інтервальні ІСІ</t>
  </si>
  <si>
    <t>Закриті (невенчурні) ІСІ</t>
  </si>
  <si>
    <t>УСІ (невенчурні) ІСІ</t>
  </si>
  <si>
    <t>Вартість ЦП в активах ІСІ, грн.</t>
  </si>
  <si>
    <t>Усі (невенчурні)</t>
  </si>
  <si>
    <t>Інші регіони</t>
  </si>
  <si>
    <t>Доходність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</si>
  <si>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</si>
  <si>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</si>
  <si>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</si>
  <si>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</si>
  <si>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</si>
  <si>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</si>
  <si>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</si>
  <si>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</si>
  <si>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</si>
  <si>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</si>
  <si>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</si>
  <si>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</si>
  <si>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</si>
  <si>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</si>
  <si>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</si>
  <si>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</si>
  <si>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</si>
  <si>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</si>
  <si>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</si>
  <si>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</si>
  <si>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</si>
  <si>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</si>
  <si>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</si>
  <si>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</si>
  <si>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Інші</t>
  </si>
  <si>
    <t>Грошові кошти та банківські депозити</t>
  </si>
  <si>
    <t>Акцiї</t>
  </si>
  <si>
    <t>іменні прості</t>
  </si>
  <si>
    <t>№</t>
  </si>
  <si>
    <t>Тип ЦП</t>
  </si>
  <si>
    <t>Категорія</t>
  </si>
  <si>
    <t>Назва емітента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</si>
  <si>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</si>
  <si>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</si>
  <si>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</si>
  <si>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</si>
  <si>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</si>
  <si>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</si>
  <si>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</si>
  <si>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HANG SENG (Гонг-Конг)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</si>
  <si>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</si>
  <si>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</si>
  <si>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</si>
  <si>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</si>
  <si>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</si>
  <si>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</si>
  <si>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</si>
  <si>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</si>
  <si>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</si>
  <si>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</si>
  <si>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</si>
  <si>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</si>
  <si>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</si>
  <si>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</si>
  <si>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>Кількість  ІСІ</t>
  </si>
  <si>
    <t>Активи в управлінні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</si>
  <si>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</si>
  <si>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</si>
  <si>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</si>
  <si>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</si>
  <si>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</si>
  <si>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</si>
  <si>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</si>
  <si>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</si>
  <si>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зовнішні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</si>
  <si>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</si>
  <si>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</si>
  <si>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</si>
  <si>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</si>
  <si>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</si>
  <si>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</si>
  <si>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</si>
  <si>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Розподіл ВЧА ІСІ (включаючи венчурні)</t>
  </si>
  <si>
    <t>Вартість активів ІСІ</t>
  </si>
  <si>
    <t>ВЧА ІСІ</t>
  </si>
  <si>
    <t>Усі (включаючи венчурні)</t>
  </si>
  <si>
    <t>Заставні цінні папери</t>
  </si>
  <si>
    <t>ВАТ "МК "Азовсталь"</t>
  </si>
  <si>
    <t>ВАТ "Мотор-Січ"</t>
  </si>
  <si>
    <t>прості</t>
  </si>
  <si>
    <t>ТзОВ "Станіславська торгова компанія"</t>
  </si>
  <si>
    <t>ВАТ "Ясинiвський коксохiмiчний завод"</t>
  </si>
  <si>
    <t>ВАТ "Донбасенерго"</t>
  </si>
  <si>
    <t>Невенчурні ІСІ</t>
  </si>
  <si>
    <t>http://www.bloomberg.com/markets/stocks/world-indexes/</t>
  </si>
  <si>
    <t>Заставні</t>
  </si>
  <si>
    <t>ТОВ "Екско-Плюс"</t>
  </si>
  <si>
    <t>на пред'явника процентні</t>
  </si>
  <si>
    <t>КМУ</t>
  </si>
  <si>
    <t>ТОВ "Київський гуртовий ринок"</t>
  </si>
  <si>
    <t>ВАТ "ДЕК "Центренерго"</t>
  </si>
  <si>
    <t>ТОВ "ЦУП-Буча"</t>
  </si>
  <si>
    <t>* В – відкриті ІСІ, І – інтервальні, ЗД – закриті диверсифіковані, ЗН - закриті недиверсифіковані невенчурні, ЗВ - закриті недиверсифіковані венчурні ІСІ</t>
  </si>
  <si>
    <t>Цінні папери</t>
  </si>
  <si>
    <t>Банківські метали</t>
  </si>
  <si>
    <t>АТ "МНПК "ВЕСТА"</t>
  </si>
  <si>
    <t>ВАТ "Полтавський ГЗК"</t>
  </si>
  <si>
    <t>ВАТ "Алчевський металург. комбінат"</t>
  </si>
  <si>
    <t>ПрАТ  "Інтеркорн Корн Просессінг Індастрі"</t>
  </si>
  <si>
    <t>ПрАТ "Міські Інвестиції"</t>
  </si>
  <si>
    <t>* Доходність фондів - за даними квартальних звітів.</t>
  </si>
  <si>
    <t>Інші ЦП</t>
  </si>
  <si>
    <t>Деривативи (у т. ч. опціонні сертифікати)</t>
  </si>
  <si>
    <t>31.12.2010</t>
  </si>
  <si>
    <t>Невенчурні</t>
  </si>
  <si>
    <t xml:space="preserve">Розподіл активів ІСІ </t>
  </si>
  <si>
    <t>Зміна з початку 2011 року</t>
  </si>
  <si>
    <t>30.06.2011</t>
  </si>
  <si>
    <t>ТОВ "Житлопромбуд"</t>
  </si>
  <si>
    <t>ПАТ "Українська іноваційно-фінансова компанія"</t>
  </si>
  <si>
    <t>ВАТ "ОБК "Офал"</t>
  </si>
  <si>
    <t>ПАТ "Гадяцька Сільгоспхімія"</t>
  </si>
  <si>
    <t>ПрАТ "Українська металургійна компанія"</t>
  </si>
  <si>
    <t>ВАТ "Авдiївський коксохiмiчний завод"</t>
  </si>
  <si>
    <t>ВАТ "Крюкiвський вагонобудiвний завод"</t>
  </si>
  <si>
    <t>ПАТ "Завод "Ленінська кузня"</t>
  </si>
  <si>
    <t>З початку 2011 року</t>
  </si>
  <si>
    <t>Розподіл ВЧА ІСІ за типами інвесторів станом на 30.06.2011 р., частка у ВЧА</t>
  </si>
  <si>
    <t>31.06.2011</t>
  </si>
  <si>
    <t>Зміна за 3-й квартал 2011 року</t>
  </si>
  <si>
    <t>Зміна за 3-й квартал 2011</t>
  </si>
  <si>
    <t>30.09.2011</t>
  </si>
  <si>
    <t>Зміна з початку  2011 року</t>
  </si>
  <si>
    <t>Розподіл вартості зведеного портфеля цінних паперів ІСІ за типами інструментів станом на 30.09.2011 р.</t>
  </si>
  <si>
    <t>Розподіл вартості зведеного портфеля цінних паперів невенчурних ІСІ за типами інструментів станом на  30.09.2011 р.</t>
  </si>
  <si>
    <t>Опціонний сертифікат</t>
  </si>
  <si>
    <t>Найбільш популярні цінні папери за наявністю у портфелях ІСІ станом на 30.09.2011 р.</t>
  </si>
  <si>
    <t>Найбільш популярні цінні папери за сукупною вартістю у портфелях ІСІ станом на 30.09.2011 р.</t>
  </si>
  <si>
    <t>Найбільш популярні цінні папери за наявністю у портфелях невенчурних ІСІ станом на 30.09.2011 р.</t>
  </si>
  <si>
    <t>Найбільш популярні цінні папери за сукупною вартістю у портфелях невенчурних ІСІ станом на 30.09.2011 р.</t>
  </si>
  <si>
    <t>ТОВ "БВК Компанія "Федорченко"</t>
  </si>
  <si>
    <t>ВАТ "Мотор Сiч"</t>
  </si>
  <si>
    <t>ТОВ "Сіті-Стейт"</t>
  </si>
  <si>
    <t>ВАТ "Харкiвський пiдшипниковий завод"</t>
  </si>
  <si>
    <t>ВАТ "Лебединська спеціалізована колона №11"</t>
  </si>
  <si>
    <t>ВАТ "Лебединська спец?ал?зована колона №11"</t>
  </si>
  <si>
    <t>ПАТ "Джи Пі Ай - Інвест"</t>
  </si>
  <si>
    <t>іменні процентні</t>
  </si>
  <si>
    <t>ТОВ "Компанiя Родовiд"</t>
  </si>
  <si>
    <t>ПрАТ "Кондитерська фабрика "Лагода"</t>
  </si>
  <si>
    <t>ВАТ "Черкаський ремонтно-транспортний завод"</t>
  </si>
  <si>
    <t>Розподіл ВЧА ІСІ за типами інвесторів станом на 30.09.2011 р., частка у ВЧА</t>
  </si>
  <si>
    <t>За 3-й квартал 2011 року</t>
  </si>
  <si>
    <t>Кількість ІСІ, які мають ці ЦП у портфелі</t>
  </si>
</sst>
</file>

<file path=xl/styles.xml><?xml version="1.0" encoding="utf-8"?>
<styleSheet xmlns="http://schemas.openxmlformats.org/spreadsheetml/2006/main">
  <numFmts count="7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0.00000000"/>
    <numFmt numFmtId="184" formatCode="#,##0.0"/>
    <numFmt numFmtId="185" formatCode="#,##0.00\ &quot;грн.&quot;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0.000000"/>
    <numFmt numFmtId="193" formatCode="0.00000"/>
    <numFmt numFmtId="194" formatCode="0.0000"/>
    <numFmt numFmtId="195" formatCode="[$-FC19]d\ mmmm\ yyyy\ &quot;г.&quot;"/>
    <numFmt numFmtId="196" formatCode="dd/mm/yy;@"/>
    <numFmt numFmtId="197" formatCode="&quot;$&quot;#,##0_);\(&quot;$&quot;#,##0\)"/>
    <numFmt numFmtId="198" formatCode="&quot;$&quot;#,##0.00_);\(&quot;$&quot;#,##0.00\)"/>
    <numFmt numFmtId="199" formatCode="&quot;$&quot;#,##0.00_);[Red]\(&quot;$&quot;#,##0.00\)"/>
    <numFmt numFmtId="200" formatCode="dddd\,\ mmmm\ dd\,\ yyyy"/>
    <numFmt numFmtId="201" formatCode="dd\-mmm\-yy"/>
    <numFmt numFmtId="202" formatCode="#,##0.00_г_р_н_."/>
    <numFmt numFmtId="203" formatCode="0.0000000"/>
    <numFmt numFmtId="204" formatCode="#,##0.0000"/>
    <numFmt numFmtId="205" formatCode="0.0000%"/>
    <numFmt numFmtId="206" formatCode="0.000000000000000%"/>
    <numFmt numFmtId="207" formatCode="0.0000000000000%"/>
    <numFmt numFmtId="208" formatCode="0.00000%"/>
    <numFmt numFmtId="209" formatCode="dd\.mm\.yy;@"/>
    <numFmt numFmtId="210" formatCode="0.000000%"/>
    <numFmt numFmtId="211" formatCode="0.0000000%"/>
    <numFmt numFmtId="212" formatCode="0.00000000%"/>
    <numFmt numFmtId="213" formatCode="0.000000000%"/>
    <numFmt numFmtId="214" formatCode="mmmm\ d\,\ yyyy"/>
    <numFmt numFmtId="215" formatCode="mmm/yyyy"/>
    <numFmt numFmtId="216" formatCode="[$-422]d\ mmmm\ yyyy&quot; р.&quot;"/>
    <numFmt numFmtId="217" formatCode="dd/mm/yyyy;@"/>
    <numFmt numFmtId="218" formatCode="#,##0&quot;р.&quot;;\-#,##0&quot;р.&quot;"/>
    <numFmt numFmtId="219" formatCode="#,##0&quot;р.&quot;;[Red]\-#,##0&quot;р.&quot;"/>
    <numFmt numFmtId="220" formatCode="#,##0.00&quot;р.&quot;;\-#,##0.00&quot;р.&quot;"/>
    <numFmt numFmtId="221" formatCode="#,##0.00&quot;р.&quot;;[Red]\-#,##0.00&quot;р.&quot;"/>
    <numFmt numFmtId="222" formatCode="_-* #,##0&quot;р.&quot;_-;\-* #,##0&quot;р.&quot;_-;_-* &quot;-&quot;&quot;р.&quot;_-;_-@_-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0.00000000000000%"/>
  </numFmts>
  <fonts count="9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8.7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i/>
      <sz val="10"/>
      <color indexed="8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5"/>
      <name val="Arial"/>
      <family val="2"/>
    </font>
    <font>
      <sz val="3"/>
      <name val="Arial Cyr"/>
      <family val="0"/>
    </font>
    <font>
      <b/>
      <sz val="1.25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sz val="12"/>
      <name val="Arial Cyr"/>
      <family val="0"/>
    </font>
    <font>
      <b/>
      <sz val="1.5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b/>
      <sz val="2.5"/>
      <name val="Arial Cyr"/>
      <family val="0"/>
    </font>
    <font>
      <sz val="4"/>
      <name val="Arial Cyr"/>
      <family val="0"/>
    </font>
    <font>
      <sz val="2.5"/>
      <name val="Arial Cyr"/>
      <family val="0"/>
    </font>
    <font>
      <sz val="1.5"/>
      <name val="Arial Cyr"/>
      <family val="0"/>
    </font>
    <font>
      <b/>
      <sz val="10"/>
      <color indexed="10"/>
      <name val="Arial"/>
      <family val="2"/>
    </font>
    <font>
      <b/>
      <sz val="16"/>
      <name val="Arial Cyr"/>
      <family val="0"/>
    </font>
    <font>
      <sz val="15"/>
      <name val="Arial Cyr"/>
      <family val="0"/>
    </font>
    <font>
      <sz val="14.5"/>
      <name val="Arial Cyr"/>
      <family val="0"/>
    </font>
    <font>
      <sz val="14.25"/>
      <name val="Arial Cyr"/>
      <family val="0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41"/>
      <name val="Arial"/>
      <family val="2"/>
    </font>
    <font>
      <b/>
      <sz val="11"/>
      <color indexed="53"/>
      <name val="Arial"/>
      <family val="2"/>
    </font>
    <font>
      <b/>
      <i/>
      <sz val="11"/>
      <name val="Arial"/>
      <family val="2"/>
    </font>
    <font>
      <b/>
      <sz val="11"/>
      <name val="Arial Cyr"/>
      <family val="0"/>
    </font>
    <font>
      <sz val="9.5"/>
      <name val="Arial Cyr"/>
      <family val="0"/>
    </font>
    <font>
      <sz val="10.25"/>
      <name val="Arial Cyr"/>
      <family val="0"/>
    </font>
    <font>
      <b/>
      <sz val="10.5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8.75"/>
      <name val="Arial Cyr"/>
      <family val="0"/>
    </font>
    <font>
      <i/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9.75"/>
      <name val="Arial Cyr"/>
      <family val="0"/>
    </font>
    <font>
      <sz val="12"/>
      <color indexed="8"/>
      <name val="Arial"/>
      <family val="2"/>
    </font>
    <font>
      <sz val="13.75"/>
      <name val="Arial Cyr"/>
      <family val="0"/>
    </font>
    <font>
      <b/>
      <i/>
      <sz val="15.75"/>
      <name val="Arial Cyr"/>
      <family val="0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10.25"/>
      <name val="Arial Cyr"/>
      <family val="0"/>
    </font>
    <font>
      <i/>
      <sz val="11"/>
      <name val="Arial Cyr"/>
      <family val="0"/>
    </font>
    <font>
      <i/>
      <sz val="10.25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9.75"/>
      <name val="Arial Cyr"/>
      <family val="0"/>
    </font>
    <font>
      <b/>
      <sz val="10.75"/>
      <name val="Arial Cyr"/>
      <family val="0"/>
    </font>
    <font>
      <b/>
      <sz val="10.75"/>
      <color indexed="21"/>
      <name val="Arial Cyr"/>
      <family val="0"/>
    </font>
    <font>
      <b/>
      <sz val="11"/>
      <color indexed="21"/>
      <name val="Arial Cyr"/>
      <family val="0"/>
    </font>
    <font>
      <b/>
      <sz val="12"/>
      <name val="Arial Cyr"/>
      <family val="0"/>
    </font>
    <font>
      <b/>
      <sz val="12"/>
      <color indexed="56"/>
      <name val="Arial Cyr"/>
      <family val="0"/>
    </font>
    <font>
      <b/>
      <sz val="12"/>
      <color indexed="63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.75"/>
      <name val="Arial Cyr"/>
      <family val="0"/>
    </font>
    <font>
      <b/>
      <sz val="11.75"/>
      <color indexed="18"/>
      <name val="Arial Cyr"/>
      <family val="0"/>
    </font>
    <font>
      <i/>
      <sz val="11.75"/>
      <name val="Arial Cyr"/>
      <family val="0"/>
    </font>
    <font>
      <b/>
      <sz val="11.75"/>
      <color indexed="63"/>
      <name val="Arial Cyr"/>
      <family val="0"/>
    </font>
    <font>
      <b/>
      <sz val="11.75"/>
      <color indexed="20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0" borderId="0">
      <alignment horizontal="centerContinuous" vertical="top" wrapText="1"/>
      <protection/>
    </xf>
    <xf numFmtId="3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4" fillId="0" borderId="2">
      <alignment horizontal="center" vertical="center" wrapText="1"/>
      <protection/>
    </xf>
  </cellStyleXfs>
  <cellXfs count="264">
    <xf numFmtId="0" fontId="0" fillId="0" borderId="0" xfId="0" applyAlignment="1">
      <alignment/>
    </xf>
    <xf numFmtId="10" fontId="2" fillId="0" borderId="0" xfId="27" applyNumberFormat="1" applyBorder="1" applyAlignment="1">
      <alignment/>
    </xf>
    <xf numFmtId="0" fontId="2" fillId="0" borderId="0" xfId="24">
      <alignment/>
      <protection/>
    </xf>
    <xf numFmtId="0" fontId="2" fillId="0" borderId="0" xfId="24" applyFill="1">
      <alignment/>
      <protection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5" xfId="24" applyFont="1" applyBorder="1" applyAlignment="1">
      <alignment horizontal="center" vertical="center" wrapText="1"/>
      <protection/>
    </xf>
    <xf numFmtId="0" fontId="2" fillId="0" borderId="6" xfId="24" applyFont="1" applyBorder="1" applyAlignment="1">
      <alignment vertical="center"/>
      <protection/>
    </xf>
    <xf numFmtId="177" fontId="2" fillId="0" borderId="0" xfId="24" applyNumberFormat="1">
      <alignment/>
      <protection/>
    </xf>
    <xf numFmtId="2" fontId="2" fillId="0" borderId="0" xfId="24" applyNumberFormat="1">
      <alignment/>
      <protection/>
    </xf>
    <xf numFmtId="0" fontId="6" fillId="0" borderId="0" xfId="25">
      <alignment/>
      <protection/>
    </xf>
    <xf numFmtId="0" fontId="2" fillId="0" borderId="0" xfId="24" applyAlignment="1">
      <alignment horizontal="center"/>
      <protection/>
    </xf>
    <xf numFmtId="0" fontId="2" fillId="0" borderId="0" xfId="24" applyBorder="1">
      <alignment/>
      <protection/>
    </xf>
    <xf numFmtId="10" fontId="11" fillId="0" borderId="7" xfId="27" applyNumberFormat="1" applyFont="1" applyBorder="1" applyAlignment="1">
      <alignment vertical="center"/>
    </xf>
    <xf numFmtId="175" fontId="2" fillId="0" borderId="0" xfId="30" applyBorder="1" applyAlignment="1">
      <alignment/>
    </xf>
    <xf numFmtId="0" fontId="2" fillId="0" borderId="0" xfId="24" applyFill="1" applyBorder="1">
      <alignment/>
      <protection/>
    </xf>
    <xf numFmtId="2" fontId="2" fillId="0" borderId="0" xfId="24" applyNumberFormat="1" applyFill="1">
      <alignment/>
      <protection/>
    </xf>
    <xf numFmtId="10" fontId="2" fillId="0" borderId="0" xfId="27" applyNumberFormat="1" applyFill="1" applyBorder="1" applyAlignment="1">
      <alignment/>
    </xf>
    <xf numFmtId="10" fontId="2" fillId="0" borderId="0" xfId="24" applyNumberFormat="1" applyFill="1" applyBorder="1">
      <alignment/>
      <protection/>
    </xf>
    <xf numFmtId="0" fontId="2" fillId="0" borderId="8" xfId="24" applyFont="1" applyBorder="1" applyAlignment="1">
      <alignment horizontal="center" vertical="center"/>
      <protection/>
    </xf>
    <xf numFmtId="0" fontId="2" fillId="0" borderId="9" xfId="24" applyFont="1" applyBorder="1" applyAlignment="1">
      <alignment vertical="center" wrapText="1"/>
      <protection/>
    </xf>
    <xf numFmtId="0" fontId="2" fillId="0" borderId="10" xfId="24" applyFont="1" applyBorder="1" applyAlignment="1">
      <alignment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24" applyFont="1" applyBorder="1" applyAlignment="1">
      <alignment horizontal="center" vertical="center" wrapText="1"/>
      <protection/>
    </xf>
    <xf numFmtId="0" fontId="4" fillId="0" borderId="12" xfId="24" applyFont="1" applyBorder="1" applyAlignment="1">
      <alignment horizontal="center" vertical="center" wrapText="1"/>
      <protection/>
    </xf>
    <xf numFmtId="0" fontId="2" fillId="0" borderId="8" xfId="24" applyFont="1" applyBorder="1" applyAlignment="1">
      <alignment vertical="center"/>
      <protection/>
    </xf>
    <xf numFmtId="10" fontId="0" fillId="0" borderId="9" xfId="24" applyNumberFormat="1" applyFont="1" applyFill="1" applyBorder="1" applyAlignment="1" applyProtection="1">
      <alignment/>
      <protection/>
    </xf>
    <xf numFmtId="0" fontId="4" fillId="0" borderId="13" xfId="24" applyFont="1" applyBorder="1" applyAlignment="1">
      <alignment vertical="center"/>
      <protection/>
    </xf>
    <xf numFmtId="10" fontId="10" fillId="0" borderId="0" xfId="27" applyNumberFormat="1" applyFont="1" applyBorder="1" applyAlignment="1">
      <alignment vertical="center"/>
    </xf>
    <xf numFmtId="10" fontId="11" fillId="0" borderId="0" xfId="27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9" fillId="0" borderId="0" xfId="24" applyFont="1" applyFill="1" applyAlignment="1">
      <alignment vertical="center" textRotation="90"/>
      <protection/>
    </xf>
    <xf numFmtId="0" fontId="39" fillId="0" borderId="0" xfId="0" applyFont="1" applyAlignment="1">
      <alignment horizontal="left"/>
    </xf>
    <xf numFmtId="0" fontId="4" fillId="0" borderId="0" xfId="24" applyFont="1">
      <alignment/>
      <protection/>
    </xf>
    <xf numFmtId="0" fontId="12" fillId="0" borderId="0" xfId="23" applyFont="1" applyFill="1" applyAlignment="1">
      <alignment/>
      <protection/>
    </xf>
    <xf numFmtId="0" fontId="2" fillId="0" borderId="0" xfId="23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2" fillId="0" borderId="0" xfId="23" applyBorder="1">
      <alignment/>
      <protection/>
    </xf>
    <xf numFmtId="0" fontId="2" fillId="0" borderId="0" xfId="23">
      <alignment/>
      <protection/>
    </xf>
    <xf numFmtId="14" fontId="2" fillId="0" borderId="0" xfId="23" applyNumberFormat="1" applyBorder="1">
      <alignment/>
      <protection/>
    </xf>
    <xf numFmtId="0" fontId="2" fillId="0" borderId="0" xfId="23" applyFill="1" applyBorder="1">
      <alignment/>
      <protection/>
    </xf>
    <xf numFmtId="0" fontId="16" fillId="0" borderId="0" xfId="23" applyFont="1">
      <alignment/>
      <protection/>
    </xf>
    <xf numFmtId="0" fontId="2" fillId="0" borderId="0" xfId="23" applyAlignment="1">
      <alignment/>
      <protection/>
    </xf>
    <xf numFmtId="0" fontId="4" fillId="0" borderId="0" xfId="23" applyFont="1" applyAlignment="1">
      <alignment horizontal="right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0" xfId="23" applyFont="1" applyBorder="1" applyAlignment="1">
      <alignment horizontal="center" vertical="center" wrapText="1"/>
      <protection/>
    </xf>
    <xf numFmtId="0" fontId="11" fillId="0" borderId="14" xfId="23" applyFont="1" applyBorder="1" applyAlignment="1">
      <alignment vertical="center"/>
      <protection/>
    </xf>
    <xf numFmtId="2" fontId="11" fillId="0" borderId="0" xfId="23" applyNumberFormat="1" applyFont="1">
      <alignment/>
      <protection/>
    </xf>
    <xf numFmtId="0" fontId="11" fillId="0" borderId="6" xfId="23" applyFont="1" applyBorder="1" applyAlignment="1">
      <alignment vertical="center"/>
      <protection/>
    </xf>
    <xf numFmtId="0" fontId="10" fillId="0" borderId="13" xfId="23" applyFont="1" applyBorder="1" applyAlignment="1">
      <alignment vertical="center"/>
      <protection/>
    </xf>
    <xf numFmtId="4" fontId="10" fillId="0" borderId="11" xfId="23" applyNumberFormat="1" applyFont="1" applyBorder="1" applyAlignment="1">
      <alignment vertical="center"/>
      <protection/>
    </xf>
    <xf numFmtId="2" fontId="10" fillId="0" borderId="0" xfId="23" applyNumberFormat="1" applyFont="1">
      <alignment/>
      <protection/>
    </xf>
    <xf numFmtId="4" fontId="10" fillId="0" borderId="15" xfId="23" applyNumberFormat="1" applyFont="1" applyBorder="1" applyAlignment="1">
      <alignment vertical="center"/>
      <protection/>
    </xf>
    <xf numFmtId="4" fontId="10" fillId="0" borderId="0" xfId="23" applyNumberFormat="1" applyFont="1" applyBorder="1" applyAlignment="1">
      <alignment vertical="center"/>
      <protection/>
    </xf>
    <xf numFmtId="4" fontId="2" fillId="0" borderId="0" xfId="23" applyNumberFormat="1" applyBorder="1">
      <alignment/>
      <protection/>
    </xf>
    <xf numFmtId="175" fontId="2" fillId="0" borderId="0" xfId="23" applyNumberFormat="1" applyBorder="1">
      <alignment/>
      <protection/>
    </xf>
    <xf numFmtId="10" fontId="2" fillId="0" borderId="0" xfId="23" applyNumberFormat="1" applyBorder="1">
      <alignment/>
      <protection/>
    </xf>
    <xf numFmtId="0" fontId="13" fillId="0" borderId="0" xfId="23" applyFont="1" applyFill="1" applyBorder="1" applyAlignment="1">
      <alignment/>
      <protection/>
    </xf>
    <xf numFmtId="14" fontId="2" fillId="2" borderId="0" xfId="23" applyNumberFormat="1" applyFill="1" applyBorder="1">
      <alignment/>
      <protection/>
    </xf>
    <xf numFmtId="0" fontId="10" fillId="0" borderId="0" xfId="23" applyFont="1" applyBorder="1" applyAlignment="1">
      <alignment vertical="center"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Fill="1" applyBorder="1">
      <alignment/>
      <protection/>
    </xf>
    <xf numFmtId="10" fontId="11" fillId="0" borderId="0" xfId="24" applyNumberFormat="1" applyFont="1" applyFill="1" applyBorder="1">
      <alignment/>
      <protection/>
    </xf>
    <xf numFmtId="0" fontId="44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Fill="1">
      <alignment/>
      <protection/>
    </xf>
    <xf numFmtId="0" fontId="0" fillId="0" borderId="0" xfId="22">
      <alignment/>
      <protection/>
    </xf>
    <xf numFmtId="0" fontId="2" fillId="0" borderId="8" xfId="22" applyFont="1" applyBorder="1" applyAlignment="1">
      <alignment horizontal="left" vertical="center"/>
      <protection/>
    </xf>
    <xf numFmtId="0" fontId="2" fillId="0" borderId="6" xfId="22" applyFont="1" applyBorder="1" applyAlignment="1">
      <alignment horizontal="left" vertical="center"/>
      <protection/>
    </xf>
    <xf numFmtId="0" fontId="4" fillId="0" borderId="13" xfId="22" applyFont="1" applyBorder="1" applyAlignment="1">
      <alignment horizontal="left" wrapText="1"/>
      <protection/>
    </xf>
    <xf numFmtId="3" fontId="4" fillId="0" borderId="11" xfId="22" applyNumberFormat="1" applyFont="1" applyBorder="1" applyAlignment="1">
      <alignment horizontal="right" vertical="center"/>
      <protection/>
    </xf>
    <xf numFmtId="10" fontId="4" fillId="0" borderId="12" xfId="22" applyNumberFormat="1" applyFont="1" applyBorder="1" applyAlignment="1">
      <alignment horizontal="right"/>
      <protection/>
    </xf>
    <xf numFmtId="14" fontId="2" fillId="0" borderId="0" xfId="24" applyNumberFormat="1" applyAlignment="1">
      <alignment horizontal="center"/>
      <protection/>
    </xf>
    <xf numFmtId="10" fontId="11" fillId="0" borderId="16" xfId="27" applyNumberFormat="1" applyFont="1" applyBorder="1" applyAlignment="1">
      <alignment vertical="center"/>
    </xf>
    <xf numFmtId="0" fontId="4" fillId="0" borderId="3" xfId="23" applyFont="1" applyBorder="1" applyAlignment="1">
      <alignment horizontal="center" vertical="center" wrapText="1"/>
      <protection/>
    </xf>
    <xf numFmtId="14" fontId="4" fillId="0" borderId="4" xfId="23" applyNumberFormat="1" applyFont="1" applyBorder="1" applyAlignment="1">
      <alignment horizontal="center" vertical="center" wrapText="1"/>
      <protection/>
    </xf>
    <xf numFmtId="0" fontId="16" fillId="0" borderId="6" xfId="23" applyFont="1" applyBorder="1" applyAlignment="1">
      <alignment vertical="center"/>
      <protection/>
    </xf>
    <xf numFmtId="0" fontId="2" fillId="0" borderId="6" xfId="23" applyFont="1" applyBorder="1" applyAlignment="1">
      <alignment vertical="center"/>
      <protection/>
    </xf>
    <xf numFmtId="4" fontId="2" fillId="0" borderId="9" xfId="23" applyNumberFormat="1" applyFont="1" applyBorder="1" applyAlignment="1">
      <alignment horizontal="right" vertical="center"/>
      <protection/>
    </xf>
    <xf numFmtId="10" fontId="2" fillId="0" borderId="0" xfId="23" applyNumberFormat="1">
      <alignment/>
      <protection/>
    </xf>
    <xf numFmtId="0" fontId="2" fillId="0" borderId="0" xfId="23" applyBorder="1" applyAlignment="1">
      <alignment/>
      <protection/>
    </xf>
    <xf numFmtId="10" fontId="2" fillId="0" borderId="0" xfId="24" applyNumberFormat="1">
      <alignment/>
      <protection/>
    </xf>
    <xf numFmtId="0" fontId="11" fillId="0" borderId="13" xfId="23" applyFont="1" applyBorder="1" applyAlignment="1">
      <alignment vertical="center"/>
      <protection/>
    </xf>
    <xf numFmtId="0" fontId="52" fillId="0" borderId="13" xfId="23" applyFont="1" applyBorder="1" applyAlignment="1">
      <alignment vertical="center"/>
      <protection/>
    </xf>
    <xf numFmtId="10" fontId="52" fillId="0" borderId="15" xfId="27" applyNumberFormat="1" applyFont="1" applyFill="1" applyBorder="1" applyAlignment="1">
      <alignment vertical="center"/>
    </xf>
    <xf numFmtId="0" fontId="53" fillId="0" borderId="0" xfId="23" applyFont="1" applyFill="1" applyAlignment="1">
      <alignment horizontal="right"/>
      <protection/>
    </xf>
    <xf numFmtId="0" fontId="52" fillId="0" borderId="6" xfId="23" applyFont="1" applyBorder="1" applyAlignment="1">
      <alignment vertical="center"/>
      <protection/>
    </xf>
    <xf numFmtId="10" fontId="52" fillId="0" borderId="7" xfId="27" applyNumberFormat="1" applyFont="1" applyBorder="1" applyAlignment="1">
      <alignment vertical="center"/>
    </xf>
    <xf numFmtId="0" fontId="54" fillId="0" borderId="8" xfId="23" applyFont="1" applyFill="1" applyBorder="1">
      <alignment/>
      <protection/>
    </xf>
    <xf numFmtId="10" fontId="11" fillId="0" borderId="9" xfId="23" applyNumberFormat="1" applyFont="1" applyBorder="1" applyAlignment="1">
      <alignment horizontal="right" vertical="center"/>
      <protection/>
    </xf>
    <xf numFmtId="10" fontId="52" fillId="0" borderId="9" xfId="23" applyNumberFormat="1" applyFont="1" applyBorder="1" applyAlignment="1">
      <alignment horizontal="right" vertical="center"/>
      <protection/>
    </xf>
    <xf numFmtId="10" fontId="52" fillId="0" borderId="16" xfId="27" applyNumberFormat="1" applyFont="1" applyBorder="1" applyAlignment="1">
      <alignment vertical="center"/>
    </xf>
    <xf numFmtId="4" fontId="11" fillId="0" borderId="9" xfId="23" applyNumberFormat="1" applyFont="1" applyBorder="1" applyAlignment="1">
      <alignment vertical="center"/>
      <protection/>
    </xf>
    <xf numFmtId="4" fontId="52" fillId="0" borderId="9" xfId="23" applyNumberFormat="1" applyFont="1" applyBorder="1" applyAlignment="1">
      <alignment vertical="center"/>
      <protection/>
    </xf>
    <xf numFmtId="4" fontId="11" fillId="0" borderId="10" xfId="23" applyNumberFormat="1" applyFont="1" applyBorder="1" applyAlignment="1">
      <alignment vertical="center"/>
      <protection/>
    </xf>
    <xf numFmtId="0" fontId="56" fillId="0" borderId="0" xfId="23" applyFont="1">
      <alignment/>
      <protection/>
    </xf>
    <xf numFmtId="0" fontId="16" fillId="0" borderId="0" xfId="23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2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0" fontId="57" fillId="0" borderId="13" xfId="24" applyFont="1" applyBorder="1" applyAlignment="1">
      <alignment vertical="center"/>
      <protection/>
    </xf>
    <xf numFmtId="10" fontId="58" fillId="0" borderId="11" xfId="24" applyNumberFormat="1" applyFont="1" applyFill="1" applyBorder="1" applyAlignment="1" applyProtection="1">
      <alignment/>
      <protection/>
    </xf>
    <xf numFmtId="10" fontId="5" fillId="0" borderId="11" xfId="2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0" fillId="0" borderId="0" xfId="22" applyNumberFormat="1">
      <alignment/>
      <protection/>
    </xf>
    <xf numFmtId="0" fontId="0" fillId="0" borderId="0" xfId="22" applyFont="1">
      <alignment/>
      <protection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right" wrapText="1"/>
    </xf>
    <xf numFmtId="3" fontId="7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wrapText="1"/>
    </xf>
    <xf numFmtId="3" fontId="7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" xfId="22" applyNumberFormat="1" applyFont="1" applyBorder="1" applyAlignment="1">
      <alignment horizontal="right" vertical="center"/>
      <protection/>
    </xf>
    <xf numFmtId="10" fontId="2" fillId="0" borderId="19" xfId="22" applyNumberFormat="1" applyFont="1" applyBorder="1" applyAlignment="1">
      <alignment horizontal="right" vertical="center"/>
      <protection/>
    </xf>
    <xf numFmtId="10" fontId="2" fillId="0" borderId="18" xfId="22" applyNumberFormat="1" applyFont="1" applyBorder="1" applyAlignment="1">
      <alignment horizontal="right" vertical="center"/>
      <protection/>
    </xf>
    <xf numFmtId="181" fontId="2" fillId="0" borderId="9" xfId="22" applyNumberFormat="1" applyFont="1" applyBorder="1" applyAlignment="1">
      <alignment horizontal="right" vertical="center"/>
      <protection/>
    </xf>
    <xf numFmtId="3" fontId="0" fillId="0" borderId="10" xfId="0" applyNumberFormat="1" applyBorder="1" applyAlignment="1">
      <alignment/>
    </xf>
    <xf numFmtId="0" fontId="59" fillId="0" borderId="0" xfId="23" applyFont="1" applyFill="1" applyAlignment="1">
      <alignment/>
      <protection/>
    </xf>
    <xf numFmtId="0" fontId="60" fillId="0" borderId="0" xfId="23" applyFont="1" applyFill="1" applyBorder="1" applyAlignment="1">
      <alignment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14" fontId="2" fillId="0" borderId="6" xfId="25" applyNumberFormat="1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 wrapText="1"/>
      <protection/>
    </xf>
    <xf numFmtId="0" fontId="16" fillId="0" borderId="6" xfId="25" applyFont="1" applyBorder="1" applyAlignment="1">
      <alignment horizontal="center" vertical="center" wrapText="1"/>
      <protection/>
    </xf>
    <xf numFmtId="10" fontId="57" fillId="0" borderId="9" xfId="25" applyNumberFormat="1" applyFont="1" applyBorder="1" applyAlignment="1">
      <alignment horizontal="center" vertical="center" wrapText="1"/>
      <protection/>
    </xf>
    <xf numFmtId="10" fontId="16" fillId="0" borderId="9" xfId="25" applyNumberFormat="1" applyFont="1" applyBorder="1" applyAlignment="1">
      <alignment horizontal="center" vertical="center" wrapText="1"/>
      <protection/>
    </xf>
    <xf numFmtId="10" fontId="16" fillId="0" borderId="18" xfId="25" applyNumberFormat="1" applyFont="1" applyBorder="1" applyAlignment="1">
      <alignment horizontal="center" vertical="center" wrapText="1"/>
      <protection/>
    </xf>
    <xf numFmtId="10" fontId="4" fillId="0" borderId="11" xfId="25" applyNumberFormat="1" applyFont="1" applyBorder="1" applyAlignment="1">
      <alignment horizontal="center" vertical="center" wrapText="1"/>
      <protection/>
    </xf>
    <xf numFmtId="10" fontId="2" fillId="0" borderId="11" xfId="25" applyNumberFormat="1" applyFont="1" applyBorder="1" applyAlignment="1">
      <alignment horizontal="center" vertical="center" wrapText="1"/>
      <protection/>
    </xf>
    <xf numFmtId="10" fontId="2" fillId="0" borderId="12" xfId="25" applyNumberFormat="1" applyFont="1" applyBorder="1" applyAlignment="1">
      <alignment horizontal="center" vertical="center" wrapText="1"/>
      <protection/>
    </xf>
    <xf numFmtId="3" fontId="2" fillId="0" borderId="20" xfId="23" applyNumberFormat="1" applyFont="1" applyFill="1" applyBorder="1" applyAlignment="1">
      <alignment horizontal="right" wrapText="1"/>
      <protection/>
    </xf>
    <xf numFmtId="10" fontId="11" fillId="0" borderId="18" xfId="23" applyNumberFormat="1" applyFont="1" applyBorder="1" applyAlignment="1">
      <alignment horizontal="right" vertical="center"/>
      <protection/>
    </xf>
    <xf numFmtId="10" fontId="52" fillId="0" borderId="18" xfId="23" applyNumberFormat="1" applyFont="1" applyBorder="1" applyAlignment="1">
      <alignment horizontal="right" vertical="center"/>
      <protection/>
    </xf>
    <xf numFmtId="3" fontId="2" fillId="0" borderId="0" xfId="24" applyNumberFormat="1">
      <alignment/>
      <protection/>
    </xf>
    <xf numFmtId="10" fontId="0" fillId="0" borderId="0" xfId="0" applyNumberFormat="1" applyBorder="1" applyAlignment="1">
      <alignment/>
    </xf>
    <xf numFmtId="0" fontId="5" fillId="0" borderId="5" xfId="23" applyFont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0" fontId="5" fillId="0" borderId="3" xfId="23" applyFont="1" applyBorder="1" applyAlignment="1">
      <alignment horizontal="center" vertical="center" wrapText="1"/>
      <protection/>
    </xf>
    <xf numFmtId="4" fontId="2" fillId="0" borderId="10" xfId="23" applyNumberFormat="1" applyFont="1" applyBorder="1" applyAlignment="1">
      <alignment horizontal="right" vertical="center" wrapText="1"/>
      <protection/>
    </xf>
    <xf numFmtId="0" fontId="38" fillId="0" borderId="0" xfId="23" applyFont="1">
      <alignment/>
      <protection/>
    </xf>
    <xf numFmtId="0" fontId="0" fillId="0" borderId="14" xfId="23" applyFont="1" applyBorder="1" applyAlignment="1">
      <alignment vertical="center"/>
      <protection/>
    </xf>
    <xf numFmtId="10" fontId="38" fillId="0" borderId="9" xfId="23" applyNumberFormat="1" applyFont="1" applyBorder="1" applyAlignment="1">
      <alignment horizontal="right" vertical="center"/>
      <protection/>
    </xf>
    <xf numFmtId="10" fontId="38" fillId="0" borderId="18" xfId="23" applyNumberFormat="1" applyFont="1" applyBorder="1" applyAlignment="1">
      <alignment horizontal="right" vertical="center"/>
      <protection/>
    </xf>
    <xf numFmtId="4" fontId="2" fillId="0" borderId="9" xfId="23" applyNumberFormat="1" applyFont="1" applyBorder="1" applyAlignment="1">
      <alignment horizontal="right" vertical="center" wrapText="1"/>
      <protection/>
    </xf>
    <xf numFmtId="0" fontId="0" fillId="0" borderId="6" xfId="23" applyFont="1" applyBorder="1" applyAlignment="1">
      <alignment vertical="center"/>
      <protection/>
    </xf>
    <xf numFmtId="10" fontId="38" fillId="0" borderId="11" xfId="23" applyNumberFormat="1" applyFont="1" applyBorder="1" applyAlignment="1">
      <alignment horizontal="right" vertical="center"/>
      <protection/>
    </xf>
    <xf numFmtId="10" fontId="38" fillId="0" borderId="12" xfId="23" applyNumberFormat="1" applyFont="1" applyBorder="1" applyAlignment="1">
      <alignment horizontal="right" vertical="center"/>
      <protection/>
    </xf>
    <xf numFmtId="0" fontId="0" fillId="0" borderId="13" xfId="23" applyFont="1" applyBorder="1" applyAlignment="1">
      <alignment vertical="center"/>
      <protection/>
    </xf>
    <xf numFmtId="0" fontId="1" fillId="0" borderId="0" xfId="18" applyAlignment="1">
      <alignment/>
    </xf>
    <xf numFmtId="0" fontId="10" fillId="0" borderId="0" xfId="24" applyFont="1" applyAlignment="1">
      <alignment horizontal="center"/>
      <protection/>
    </xf>
    <xf numFmtId="0" fontId="54" fillId="0" borderId="17" xfId="24" applyFont="1" applyFill="1" applyBorder="1" applyAlignment="1">
      <alignment wrapText="1"/>
      <protection/>
    </xf>
    <xf numFmtId="0" fontId="54" fillId="0" borderId="17" xfId="24" applyFont="1" applyFill="1" applyBorder="1" applyAlignment="1">
      <alignment horizontal="right" wrapText="1"/>
      <protection/>
    </xf>
    <xf numFmtId="10" fontId="54" fillId="0" borderId="17" xfId="24" applyNumberFormat="1" applyFont="1" applyFill="1" applyBorder="1" applyAlignment="1">
      <alignment horizontal="right" wrapText="1"/>
      <protection/>
    </xf>
    <xf numFmtId="0" fontId="54" fillId="0" borderId="0" xfId="24" applyFont="1" applyFill="1" applyBorder="1" applyAlignment="1">
      <alignment wrapText="1"/>
      <protection/>
    </xf>
    <xf numFmtId="10" fontId="11" fillId="0" borderId="0" xfId="0" applyNumberFormat="1" applyFont="1" applyFill="1" applyBorder="1" applyAlignment="1">
      <alignment horizontal="right" wrapText="1"/>
    </xf>
    <xf numFmtId="0" fontId="54" fillId="0" borderId="17" xfId="24" applyFont="1" applyFill="1" applyBorder="1" applyAlignment="1">
      <alignment horizontal="right" wrapText="1"/>
      <protection/>
    </xf>
    <xf numFmtId="0" fontId="10" fillId="0" borderId="0" xfId="24" applyFont="1" applyFill="1">
      <alignment/>
      <protection/>
    </xf>
    <xf numFmtId="4" fontId="54" fillId="0" borderId="18" xfId="23" applyNumberFormat="1" applyFont="1" applyFill="1" applyBorder="1" applyAlignment="1">
      <alignment horizontal="right"/>
      <protection/>
    </xf>
    <xf numFmtId="10" fontId="10" fillId="0" borderId="15" xfId="27" applyNumberFormat="1" applyFont="1" applyFill="1" applyBorder="1" applyAlignment="1">
      <alignment vertical="center"/>
    </xf>
    <xf numFmtId="0" fontId="9" fillId="0" borderId="0" xfId="24" applyFont="1" applyFill="1" applyBorder="1" applyAlignment="1">
      <alignment/>
      <protection/>
    </xf>
    <xf numFmtId="0" fontId="62" fillId="0" borderId="0" xfId="24" applyFont="1">
      <alignment/>
      <protection/>
    </xf>
    <xf numFmtId="0" fontId="62" fillId="0" borderId="0" xfId="24" applyFont="1" applyFill="1" applyBorder="1" applyAlignment="1">
      <alignment/>
      <protection/>
    </xf>
    <xf numFmtId="0" fontId="62" fillId="0" borderId="0" xfId="24" applyFont="1" applyFill="1" applyBorder="1">
      <alignment/>
      <protection/>
    </xf>
    <xf numFmtId="10" fontId="62" fillId="0" borderId="0" xfId="27" applyNumberFormat="1" applyFont="1" applyFill="1" applyBorder="1" applyAlignment="1">
      <alignment/>
    </xf>
    <xf numFmtId="10" fontId="62" fillId="0" borderId="0" xfId="24" applyNumberFormat="1" applyFont="1" applyFill="1" applyBorder="1">
      <alignment/>
      <protection/>
    </xf>
    <xf numFmtId="0" fontId="65" fillId="0" borderId="0" xfId="24" applyFont="1" applyFill="1" applyBorder="1">
      <alignment/>
      <protection/>
    </xf>
    <xf numFmtId="10" fontId="65" fillId="0" borderId="0" xfId="24" applyNumberFormat="1" applyFont="1" applyFill="1" applyBorder="1">
      <alignment/>
      <protection/>
    </xf>
    <xf numFmtId="0" fontId="33" fillId="0" borderId="0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27" applyNumberFormat="1" applyFont="1" applyFill="1" applyBorder="1" applyAlignment="1">
      <alignment/>
    </xf>
    <xf numFmtId="3" fontId="0" fillId="0" borderId="9" xfId="0" applyNumberFormat="1" applyBorder="1" applyAlignment="1">
      <alignment vertical="center"/>
    </xf>
    <xf numFmtId="0" fontId="4" fillId="0" borderId="13" xfId="22" applyFont="1" applyBorder="1" applyAlignment="1">
      <alignment horizontal="left" vertical="center" wrapText="1"/>
      <protection/>
    </xf>
    <xf numFmtId="10" fontId="4" fillId="0" borderId="12" xfId="22" applyNumberFormat="1" applyFont="1" applyBorder="1" applyAlignment="1">
      <alignment horizontal="right" vertical="center"/>
      <protection/>
    </xf>
    <xf numFmtId="0" fontId="40" fillId="0" borderId="0" xfId="0" applyFont="1" applyBorder="1" applyAlignment="1">
      <alignment horizontal="left" vertical="center" wrapText="1"/>
    </xf>
    <xf numFmtId="3" fontId="0" fillId="0" borderId="0" xfId="22" applyNumberFormat="1">
      <alignment/>
      <protection/>
    </xf>
    <xf numFmtId="0" fontId="66" fillId="0" borderId="0" xfId="24" applyFont="1" applyFill="1">
      <alignment/>
      <protection/>
    </xf>
    <xf numFmtId="3" fontId="66" fillId="0" borderId="0" xfId="24" applyNumberFormat="1" applyFont="1" applyFill="1">
      <alignment/>
      <protection/>
    </xf>
    <xf numFmtId="10" fontId="66" fillId="0" borderId="17" xfId="24" applyNumberFormat="1" applyFont="1" applyFill="1" applyBorder="1" applyAlignment="1">
      <alignment horizontal="right" wrapText="1"/>
      <protection/>
    </xf>
    <xf numFmtId="10" fontId="52" fillId="0" borderId="0" xfId="0" applyNumberFormat="1" applyFont="1" applyFill="1" applyBorder="1" applyAlignment="1">
      <alignment horizontal="right" wrapText="1"/>
    </xf>
    <xf numFmtId="0" fontId="66" fillId="0" borderId="0" xfId="24" applyFont="1" applyFill="1" applyBorder="1">
      <alignment/>
      <protection/>
    </xf>
    <xf numFmtId="3" fontId="0" fillId="0" borderId="9" xfId="22" applyNumberFormat="1" applyFont="1" applyBorder="1" applyAlignment="1">
      <alignment horizontal="right" vertical="center"/>
      <protection/>
    </xf>
    <xf numFmtId="181" fontId="0" fillId="0" borderId="0" xfId="22" applyNumberFormat="1">
      <alignment/>
      <protection/>
    </xf>
    <xf numFmtId="0" fontId="16" fillId="0" borderId="6" xfId="22" applyFont="1" applyBorder="1" applyAlignment="1">
      <alignment horizontal="left" vertical="center"/>
      <protection/>
    </xf>
    <xf numFmtId="3" fontId="38" fillId="0" borderId="9" xfId="22" applyNumberFormat="1" applyFont="1" applyBorder="1" applyAlignment="1">
      <alignment horizontal="right" vertical="center"/>
      <protection/>
    </xf>
    <xf numFmtId="10" fontId="16" fillId="0" borderId="18" xfId="2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Border="1" applyAlignment="1">
      <alignment/>
    </xf>
    <xf numFmtId="10" fontId="0" fillId="0" borderId="18" xfId="24" applyNumberFormat="1" applyFont="1" applyFill="1" applyBorder="1" applyAlignment="1" applyProtection="1">
      <alignment/>
      <protection/>
    </xf>
    <xf numFmtId="10" fontId="58" fillId="0" borderId="12" xfId="24" applyNumberFormat="1" applyFont="1" applyFill="1" applyBorder="1" applyAlignment="1" applyProtection="1">
      <alignment/>
      <protection/>
    </xf>
    <xf numFmtId="10" fontId="5" fillId="0" borderId="12" xfId="24" applyNumberFormat="1" applyFont="1" applyFill="1" applyBorder="1" applyAlignment="1" applyProtection="1">
      <alignment/>
      <protection/>
    </xf>
    <xf numFmtId="1" fontId="2" fillId="0" borderId="0" xfId="24" applyNumberFormat="1">
      <alignment/>
      <protection/>
    </xf>
    <xf numFmtId="10" fontId="16" fillId="0" borderId="0" xfId="25" applyNumberFormat="1" applyFont="1" applyBorder="1" applyAlignment="1">
      <alignment horizontal="center" vertical="center" wrapText="1"/>
      <protection/>
    </xf>
    <xf numFmtId="0" fontId="6" fillId="0" borderId="0" xfId="25" applyBorder="1">
      <alignment/>
      <protection/>
    </xf>
    <xf numFmtId="10" fontId="6" fillId="0" borderId="0" xfId="25" applyNumberFormat="1" applyBorder="1">
      <alignment/>
      <protection/>
    </xf>
    <xf numFmtId="2" fontId="2" fillId="0" borderId="0" xfId="23" applyNumberFormat="1">
      <alignment/>
      <protection/>
    </xf>
    <xf numFmtId="0" fontId="2" fillId="0" borderId="8" xfId="23" applyFont="1" applyBorder="1" applyAlignment="1">
      <alignment vertical="center"/>
      <protection/>
    </xf>
    <xf numFmtId="10" fontId="38" fillId="0" borderId="19" xfId="23" applyNumberFormat="1" applyFont="1" applyBorder="1" applyAlignment="1">
      <alignment horizontal="right" vertical="center"/>
      <protection/>
    </xf>
    <xf numFmtId="10" fontId="11" fillId="0" borderId="18" xfId="27" applyNumberFormat="1" applyFont="1" applyBorder="1" applyAlignment="1">
      <alignment vertical="center"/>
    </xf>
    <xf numFmtId="10" fontId="10" fillId="0" borderId="21" xfId="27" applyNumberFormat="1" applyFont="1" applyFill="1" applyBorder="1" applyAlignment="1">
      <alignment vertical="center"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Border="1" applyAlignment="1">
      <alignment horizontal="center" vertical="center" wrapText="1"/>
      <protection/>
    </xf>
    <xf numFmtId="1" fontId="0" fillId="0" borderId="18" xfId="25" applyNumberFormat="1" applyFont="1" applyBorder="1" applyAlignment="1">
      <alignment horizontal="center" vertical="center" wrapText="1"/>
      <protection/>
    </xf>
    <xf numFmtId="181" fontId="62" fillId="0" borderId="0" xfId="27" applyNumberFormat="1" applyFont="1" applyFill="1" applyBorder="1" applyAlignment="1">
      <alignment/>
    </xf>
    <xf numFmtId="182" fontId="2" fillId="0" borderId="0" xfId="24" applyNumberFormat="1">
      <alignment/>
      <protection/>
    </xf>
    <xf numFmtId="2" fontId="10" fillId="0" borderId="0" xfId="27" applyNumberFormat="1" applyFont="1" applyBorder="1" applyAlignment="1">
      <alignment vertical="center"/>
    </xf>
    <xf numFmtId="1" fontId="6" fillId="0" borderId="0" xfId="25" applyNumberFormat="1">
      <alignment/>
      <protection/>
    </xf>
    <xf numFmtId="0" fontId="16" fillId="0" borderId="13" xfId="23" applyFont="1" applyBorder="1" applyAlignment="1">
      <alignment vertical="center"/>
      <protection/>
    </xf>
    <xf numFmtId="10" fontId="11" fillId="0" borderId="19" xfId="27" applyNumberFormat="1" applyFont="1" applyFill="1" applyBorder="1" applyAlignment="1">
      <alignment vertical="center"/>
    </xf>
    <xf numFmtId="10" fontId="11" fillId="0" borderId="16" xfId="27" applyNumberFormat="1" applyFont="1" applyFill="1" applyBorder="1" applyAlignment="1">
      <alignment vertical="center"/>
    </xf>
    <xf numFmtId="10" fontId="11" fillId="0" borderId="21" xfId="27" applyNumberFormat="1" applyFont="1" applyFill="1" applyBorder="1" applyAlignment="1">
      <alignment vertical="center"/>
    </xf>
    <xf numFmtId="10" fontId="52" fillId="0" borderId="21" xfId="2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0" fontId="13" fillId="0" borderId="0" xfId="23" applyNumberFormat="1" applyFont="1" applyFill="1" applyBorder="1" applyAlignment="1">
      <alignment/>
      <protection/>
    </xf>
    <xf numFmtId="2" fontId="2" fillId="0" borderId="0" xfId="24" applyNumberFormat="1" applyFont="1">
      <alignment/>
      <protection/>
    </xf>
    <xf numFmtId="10" fontId="73" fillId="0" borderId="0" xfId="27" applyNumberFormat="1" applyFont="1" applyFill="1" applyBorder="1" applyAlignment="1">
      <alignment/>
    </xf>
    <xf numFmtId="10" fontId="54" fillId="0" borderId="0" xfId="27" applyNumberFormat="1" applyFont="1" applyFill="1" applyBorder="1" applyAlignment="1">
      <alignment/>
    </xf>
    <xf numFmtId="181" fontId="2" fillId="0" borderId="0" xfId="22" applyNumberFormat="1" applyFont="1" applyBorder="1" applyAlignment="1">
      <alignment horizontal="right" vertical="center"/>
      <protection/>
    </xf>
    <xf numFmtId="4" fontId="2" fillId="0" borderId="11" xfId="23" applyNumberFormat="1" applyFont="1" applyBorder="1" applyAlignment="1">
      <alignment horizontal="right" vertical="center" wrapText="1"/>
      <protection/>
    </xf>
    <xf numFmtId="4" fontId="16" fillId="0" borderId="9" xfId="23" applyNumberFormat="1" applyFont="1" applyBorder="1" applyAlignment="1">
      <alignment horizontal="right" vertical="center" wrapText="1"/>
      <protection/>
    </xf>
    <xf numFmtId="0" fontId="16" fillId="0" borderId="0" xfId="23" applyFont="1" applyBorder="1" applyAlignment="1">
      <alignment vertic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>
      <alignment vertical="center"/>
      <protection/>
    </xf>
    <xf numFmtId="3" fontId="2" fillId="0" borderId="24" xfId="24" applyNumberFormat="1" applyBorder="1" applyAlignment="1">
      <alignment/>
      <protection/>
    </xf>
    <xf numFmtId="0" fontId="2" fillId="0" borderId="24" xfId="24" applyBorder="1" applyAlignment="1">
      <alignment/>
      <protection/>
    </xf>
    <xf numFmtId="0" fontId="2" fillId="0" borderId="0" xfId="24" applyBorder="1" applyAlignment="1">
      <alignment/>
      <protection/>
    </xf>
    <xf numFmtId="3" fontId="2" fillId="0" borderId="0" xfId="24" applyNumberFormat="1" applyBorder="1" applyAlignment="1">
      <alignment/>
      <protection/>
    </xf>
    <xf numFmtId="3" fontId="4" fillId="0" borderId="24" xfId="24" applyNumberFormat="1" applyFont="1" applyBorder="1" applyAlignment="1">
      <alignment horizontal="center"/>
      <protection/>
    </xf>
    <xf numFmtId="0" fontId="2" fillId="0" borderId="24" xfId="24" applyFont="1" applyBorder="1" applyAlignment="1">
      <alignment/>
      <protection/>
    </xf>
    <xf numFmtId="0" fontId="40" fillId="0" borderId="24" xfId="0" applyFont="1" applyBorder="1" applyAlignment="1">
      <alignment horizontal="left" vertical="center" wrapText="1"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9" xfId="25" applyFont="1" applyBorder="1" applyAlignment="1">
      <alignment horizontal="center" vertical="center" wrapText="1"/>
      <protection/>
    </xf>
    <xf numFmtId="0" fontId="39" fillId="0" borderId="25" xfId="0" applyFont="1" applyBorder="1" applyAlignment="1">
      <alignment horizontal="left"/>
    </xf>
    <xf numFmtId="0" fontId="9" fillId="0" borderId="0" xfId="24" applyFont="1" applyBorder="1" applyAlignment="1">
      <alignment horizontal="left"/>
      <protection/>
    </xf>
    <xf numFmtId="0" fontId="2" fillId="0" borderId="0" xfId="24" applyBorder="1" applyAlignment="1">
      <alignment horizontal="center"/>
      <protection/>
    </xf>
    <xf numFmtId="0" fontId="4" fillId="0" borderId="8" xfId="24" applyFont="1" applyBorder="1" applyAlignment="1">
      <alignment horizontal="center" vertical="center" wrapText="1"/>
      <protection/>
    </xf>
    <xf numFmtId="0" fontId="4" fillId="0" borderId="13" xfId="24" applyFont="1" applyBorder="1" applyAlignment="1">
      <alignment horizontal="center" vertical="center" wrapText="1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/>
      <protection/>
    </xf>
  </cellXfs>
  <cellStyles count="19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2009_PR" xfId="22"/>
    <cellStyle name="Обычный_Q1 2010" xfId="23"/>
    <cellStyle name="Обычный_Аналіз_3q_09" xfId="24"/>
    <cellStyle name="Обычный_Книга1" xfId="25"/>
    <cellStyle name="Followed Hyperlink" xfId="26"/>
    <cellStyle name="Percent" xfId="27"/>
    <cellStyle name="Тысячи [0]_MM95 (3)" xfId="28"/>
    <cellStyle name="Тысячи_MM95 (3)" xfId="29"/>
    <cellStyle name="Comma" xfId="30"/>
    <cellStyle name="Comma [0]" xfId="31"/>
    <cellStyle name="Шапк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75"/>
          <c:w val="0.97125"/>
          <c:h val="0.9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Індекси!$I$1</c:f>
              <c:strCache>
                <c:ptCount val="1"/>
                <c:pt idx="0">
                  <c:v>Зміна за 3-й квартал 2011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Індекси!$I$2:$I$14</c:f>
              <c:numCache/>
            </c:numRef>
          </c:val>
        </c:ser>
        <c:ser>
          <c:idx val="1"/>
          <c:order val="1"/>
          <c:tx>
            <c:strRef>
              <c:f>Індекси!$J$1</c:f>
              <c:strCache>
                <c:ptCount val="1"/>
                <c:pt idx="0">
                  <c:v>Зміна з початку 2011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Індекси!$J$2:$J$14</c:f>
              <c:numCache/>
            </c:numRef>
          </c:val>
        </c:ser>
        <c:overlap val="-20"/>
        <c:gapWidth val="120"/>
        <c:axId val="7883899"/>
        <c:axId val="3846228"/>
      </c:barChart>
      <c:catAx>
        <c:axId val="788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846228"/>
        <c:crosses val="autoZero"/>
        <c:auto val="1"/>
        <c:lblOffset val="0"/>
        <c:noMultiLvlLbl val="0"/>
      </c:catAx>
      <c:valAx>
        <c:axId val="3846228"/>
        <c:scaling>
          <c:orientation val="minMax"/>
          <c:max val="0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83899"/>
        <c:crossesAt val="1"/>
        <c:crossBetween val="between"/>
        <c:dispUnits/>
        <c:majorUnit val="0.04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9465"/>
          <c:w val="0.89525"/>
          <c:h val="0.0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03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(невенчурні)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Активи!$B$7:$D$7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Активи!$B$8:$D$8</c:f>
              <c:numCache/>
            </c:numRef>
          </c:val>
          <c:shape val="box"/>
        </c:ser>
        <c:gapWidth val="200"/>
        <c:gapDepth val="230"/>
        <c:shape val="box"/>
        <c:axId val="63238384"/>
        <c:axId val="32274545"/>
        <c:axId val="22035450"/>
      </c:bar3DChart>
      <c:catAx>
        <c:axId val="63238384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1" u="none" baseline="0"/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9"/>
              <c:y val="-0.3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38384"/>
        <c:crossesAt val="1"/>
        <c:crossBetween val="between"/>
        <c:dispUnits/>
        <c:majorUnit val="10000"/>
        <c:minorUnit val="400"/>
      </c:valAx>
      <c:ser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22745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Інтервальні 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35575"/>
          <c:w val="0.4865"/>
          <c:h val="0.535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/>
                      <a:t>Цінні папери
65.27%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Закриті (невенчурні)  ІСІ</a:t>
            </a:r>
          </a:p>
        </c:rich>
      </c:tx>
      <c:layout>
        <c:manualLayout>
          <c:xMode val="factor"/>
          <c:yMode val="factor"/>
          <c:x val="-0.001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3105"/>
          <c:w val="0.51425"/>
          <c:h val="0.503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59.58%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Відкриті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306"/>
          <c:w val="0.5355"/>
          <c:h val="0.514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59.02%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Усі (невенчурні)  ІСІ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32"/>
          <c:w val="0.53175"/>
          <c:h val="0.5207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59.67%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Венчурні  ІСІ</a:t>
            </a:r>
          </a:p>
        </c:rich>
      </c:tx>
      <c:layout>
        <c:manualLayout>
          <c:xMode val="factor"/>
          <c:yMode val="factor"/>
          <c:x val="0.003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4445"/>
          <c:w val="0.51675"/>
          <c:h val="0.510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35.03%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фондів'!$N$2:$N$11</c:f>
              <c:strCache/>
            </c:strRef>
          </c:cat>
          <c:val>
            <c:numRef>
              <c:f>'Структура_типи фондів'!$O$2:$O$11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auto val="0"/>
        <c:lblOffset val="100"/>
        <c:noMultiLvlLbl val="0"/>
      </c:catAx>
      <c:valAx>
        <c:axId val="4488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35"/>
          <c:w val="0.99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'КУА та ІСІ'!$B$2:$B$17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30"/>
        <c:axId val="34616053"/>
        <c:axId val="43109022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ІСІ'!$A$2:$A$17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'КУА та ІСІ'!$C$2:$C$17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436879"/>
        <c:axId val="2169864"/>
      </c:lineChart>
      <c:catAx>
        <c:axId val="34616053"/>
        <c:scaling>
          <c:orientation val="minMax"/>
        </c:scaling>
        <c:axPos val="b"/>
        <c:delete val="0"/>
        <c:numFmt formatCode="dd/mm/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auto val="0"/>
        <c:lblOffset val="0"/>
        <c:noMultiLvlLbl val="0"/>
      </c:catAx>
      <c:valAx>
        <c:axId val="43109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6053"/>
        <c:crossesAt val="1"/>
        <c:crossBetween val="between"/>
        <c:dispUnits/>
      </c:valAx>
      <c:catAx>
        <c:axId val="52436879"/>
        <c:scaling>
          <c:orientation val="minMax"/>
        </c:scaling>
        <c:axPos val="b"/>
        <c:delete val="1"/>
        <c:majorTickMark val="in"/>
        <c:minorTickMark val="none"/>
        <c:tickLblPos val="nextTo"/>
        <c:crossAx val="2169864"/>
        <c:crosses val="autoZero"/>
        <c:auto val="0"/>
        <c:lblOffset val="100"/>
        <c:noMultiLvlLbl val="0"/>
      </c:catAx>
      <c:valAx>
        <c:axId val="2169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368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25"/>
          <c:y val="0.0035"/>
          <c:w val="0.533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2"/>
          <c:w val="0.962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Доходність!$C$2</c:f>
              <c:strCache>
                <c:ptCount val="1"/>
                <c:pt idx="0">
                  <c:v>З початку 2011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Доходність!$B$2</c:f>
              <c:strCache>
                <c:ptCount val="1"/>
                <c:pt idx="0">
                  <c:v>За 3-й квартал 2011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200"/>
        <c:axId val="36873843"/>
        <c:axId val="63429132"/>
      </c:barChart>
      <c:cat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  <c:max val="0.15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7384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5375"/>
          <c:w val="0.7557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8442"/>
        <c:crosses val="autoZero"/>
        <c:auto val="0"/>
        <c:lblOffset val="100"/>
        <c:noMultiLvlLbl val="0"/>
      </c:catAx>
      <c:valAx>
        <c:axId val="5901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5"/>
          <c:y val="0.155"/>
          <c:w val="0.27625"/>
          <c:h val="0.561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Регіони!$A$21:$A$26</c:f>
              <c:strCache/>
            </c:strRef>
          </c:cat>
          <c:val>
            <c:numRef>
              <c:f>Регіони!$F$21:$F$26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3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475"/>
          <c:y val="0.17975"/>
          <c:w val="0.27325"/>
          <c:h val="0.566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Регіони!$A$21:$A$26</c:f>
              <c:strCache/>
            </c:strRef>
          </c:cat>
          <c:val>
            <c:numRef>
              <c:f>Регіони!$C$21:$C$26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4975"/>
          <c:w val="1"/>
          <c:h val="0.95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Активи!$B$4:$D$4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Активи!$B$5:$D$5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Активи!$B$6:$D$6</c:f>
              <c:numCache/>
            </c:numRef>
          </c:val>
          <c:shape val="box"/>
        </c:ser>
        <c:gapWidth val="200"/>
        <c:gapDepth val="230"/>
        <c:shape val="box"/>
        <c:axId val="19528777"/>
        <c:axId val="41541266"/>
        <c:axId val="38327075"/>
      </c:bar3DChart>
      <c:catAx>
        <c:axId val="19528777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75" b="0" i="1" u="none" baseline="0"/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5"/>
              <c:y val="-0.4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28777"/>
        <c:crossesAt val="1"/>
        <c:crossBetween val="between"/>
        <c:dispUnits/>
        <c:majorUnit val="1000"/>
        <c:minorUnit val="400"/>
      </c:valAx>
      <c:ser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/>
            </a:pPr>
          </a:p>
        </c:txPr>
        <c:crossAx val="415412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6575"/>
          <c:h val="0.8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Активи!$B$13:$D$13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Активи!$B$14:$D$14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Активи!$B$15:$D$15</c:f>
              <c:numCache/>
            </c:numRef>
          </c:val>
        </c:ser>
        <c:overlap val="100"/>
        <c:gapWidth val="160"/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1" u="none" baseline="0"/>
            </a:pPr>
          </a:p>
        </c:txPr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39935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75"/>
          <c:y val="0.8465"/>
          <c:w val="0.811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Активи ІСІ</a:t>
            </a:r>
          </a:p>
        </c:rich>
      </c:tx>
      <c:layout>
        <c:manualLayout>
          <c:xMode val="factor"/>
          <c:yMode val="factor"/>
          <c:x val="0.002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3015"/>
          <c:w val="0.68375"/>
          <c:h val="0.668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30.09.2011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Невенчурні
8.52%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Активи!$A$72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Активи!$B$71:$D$71</c:f>
              <c:strCache>
                <c:ptCount val="3"/>
                <c:pt idx="0">
                  <c:v>31.12.2010</c:v>
                </c:pt>
                <c:pt idx="1">
                  <c:v>30.06.2011</c:v>
                </c:pt>
                <c:pt idx="2">
                  <c:v>30.09.2011</c:v>
                </c:pt>
              </c:strCache>
            </c:strRef>
          </c:cat>
          <c:val>
            <c:numRef>
              <c:f>Активи!$B$72:$D$72</c:f>
              <c:numCache>
                <c:ptCount val="3"/>
                <c:pt idx="0">
                  <c:v>0.033887974216470426</c:v>
                </c:pt>
                <c:pt idx="1">
                  <c:v>0.03851919944887141</c:v>
                </c:pt>
                <c:pt idx="2">
                  <c:v>0.027860445337627625</c:v>
                </c:pt>
              </c:numCache>
            </c:numRef>
          </c:val>
        </c:ser>
        <c:ser>
          <c:idx val="1"/>
          <c:order val="1"/>
          <c:tx>
            <c:strRef>
              <c:f>Активи!$A$73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Активи!$B$71:$D$71</c:f>
              <c:strCache>
                <c:ptCount val="3"/>
                <c:pt idx="0">
                  <c:v>31.12.2010</c:v>
                </c:pt>
                <c:pt idx="1">
                  <c:v>30.06.2011</c:v>
                </c:pt>
                <c:pt idx="2">
                  <c:v>30.09.2011</c:v>
                </c:pt>
              </c:strCache>
            </c:strRef>
          </c:cat>
          <c:val>
            <c:numRef>
              <c:f>Активи!$B$73:$D$73</c:f>
              <c:numCache>
                <c:ptCount val="3"/>
                <c:pt idx="0">
                  <c:v>0.029536127386624395</c:v>
                </c:pt>
                <c:pt idx="1">
                  <c:v>0.027670318646906337</c:v>
                </c:pt>
                <c:pt idx="2">
                  <c:v>0.019905385547540032</c:v>
                </c:pt>
              </c:numCache>
            </c:numRef>
          </c:val>
        </c:ser>
        <c:ser>
          <c:idx val="2"/>
          <c:order val="2"/>
          <c:tx>
            <c:strRef>
              <c:f>Активи!$A$74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Активи!$B$71:$D$71</c:f>
              <c:strCache>
                <c:ptCount val="3"/>
                <c:pt idx="0">
                  <c:v>31.12.2010</c:v>
                </c:pt>
                <c:pt idx="1">
                  <c:v>30.06.2011</c:v>
                </c:pt>
                <c:pt idx="2">
                  <c:v>30.09.2011</c:v>
                </c:pt>
              </c:strCache>
            </c:strRef>
          </c:cat>
          <c:val>
            <c:numRef>
              <c:f>Активи!$B$74:$D$74</c:f>
              <c:numCache>
                <c:ptCount val="3"/>
                <c:pt idx="0">
                  <c:v>0.936575898396905</c:v>
                </c:pt>
                <c:pt idx="1">
                  <c:v>0.9338104819042223</c:v>
                </c:pt>
                <c:pt idx="2">
                  <c:v>0.9522341691148322</c:v>
                </c:pt>
              </c:numCache>
            </c:numRef>
          </c:val>
        </c:ser>
        <c:overlap val="10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1" u="none" baseline="0"/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150342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5"/>
          <c:y val="0.90175"/>
          <c:w val="0.8165"/>
          <c:h val="0.0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ВЧА ІСІ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3565"/>
          <c:w val="0.52225"/>
          <c:h val="0.610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Активи!$B$84</c:f>
              <c:strCache>
                <c:ptCount val="1"/>
                <c:pt idx="0">
                  <c:v>30.09.2011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Невенчурні
9.08%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Активи!$A$85:$A$88</c:f>
              <c:strCache>
                <c:ptCount val="4"/>
                <c:pt idx="0">
                  <c:v>Венчурні</c:v>
                </c:pt>
                <c:pt idx="1">
                  <c:v>Відкриті</c:v>
                </c:pt>
                <c:pt idx="2">
                  <c:v>Інтервальні</c:v>
                </c:pt>
                <c:pt idx="3">
                  <c:v>Закриті (невенчурні)</c:v>
                </c:pt>
              </c:strCache>
            </c:strRef>
          </c:cat>
          <c:val>
            <c:numRef>
              <c:f>Активи!$B$85:$B$88</c:f>
              <c:numCache>
                <c:ptCount val="4"/>
                <c:pt idx="0">
                  <c:v>0.9092331166663193</c:v>
                </c:pt>
                <c:pt idx="1">
                  <c:v>0.0025288057915848344</c:v>
                </c:pt>
                <c:pt idx="2">
                  <c:v>0.0018067498077054998</c:v>
                </c:pt>
                <c:pt idx="3">
                  <c:v>0.08643132773439033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11</xdr:col>
      <xdr:colOff>600075</xdr:colOff>
      <xdr:row>18</xdr:row>
      <xdr:rowOff>0</xdr:rowOff>
    </xdr:to>
    <xdr:graphicFrame>
      <xdr:nvGraphicFramePr>
        <xdr:cNvPr id="33" name="Chart 33"/>
        <xdr:cNvGraphicFramePr/>
      </xdr:nvGraphicFramePr>
      <xdr:xfrm>
        <a:off x="4791075" y="0"/>
        <a:ext cx="59055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12</xdr:col>
      <xdr:colOff>685800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495675" y="66675"/>
        <a:ext cx="6743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8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5114925" y="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38100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0" y="47625"/>
        <a:ext cx="63150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</xdr:rowOff>
    </xdr:from>
    <xdr:to>
      <xdr:col>11</xdr:col>
      <xdr:colOff>1314450</xdr:colOff>
      <xdr:row>24</xdr:row>
      <xdr:rowOff>28575</xdr:rowOff>
    </xdr:to>
    <xdr:graphicFrame>
      <xdr:nvGraphicFramePr>
        <xdr:cNvPr id="1" name="Chart 13"/>
        <xdr:cNvGraphicFramePr/>
      </xdr:nvGraphicFramePr>
      <xdr:xfrm>
        <a:off x="8210550" y="9525"/>
        <a:ext cx="79248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0</xdr:colOff>
      <xdr:row>40</xdr:row>
      <xdr:rowOff>152400</xdr:rowOff>
    </xdr:to>
    <xdr:graphicFrame>
      <xdr:nvGraphicFramePr>
        <xdr:cNvPr id="2" name="Chart 14"/>
        <xdr:cNvGraphicFramePr/>
      </xdr:nvGraphicFramePr>
      <xdr:xfrm>
        <a:off x="0" y="3933825"/>
        <a:ext cx="68389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28575</xdr:rowOff>
    </xdr:from>
    <xdr:to>
      <xdr:col>4</xdr:col>
      <xdr:colOff>28575</xdr:colOff>
      <xdr:row>58</xdr:row>
      <xdr:rowOff>238125</xdr:rowOff>
    </xdr:to>
    <xdr:graphicFrame>
      <xdr:nvGraphicFramePr>
        <xdr:cNvPr id="3" name="Chart 16"/>
        <xdr:cNvGraphicFramePr/>
      </xdr:nvGraphicFramePr>
      <xdr:xfrm>
        <a:off x="28575" y="9401175"/>
        <a:ext cx="55626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70</xdr:row>
      <xdr:rowOff>0</xdr:rowOff>
    </xdr:from>
    <xdr:to>
      <xdr:col>9</xdr:col>
      <xdr:colOff>666750</xdr:colOff>
      <xdr:row>92</xdr:row>
      <xdr:rowOff>47625</xdr:rowOff>
    </xdr:to>
    <xdr:graphicFrame>
      <xdr:nvGraphicFramePr>
        <xdr:cNvPr id="4" name="Chart 20"/>
        <xdr:cNvGraphicFramePr/>
      </xdr:nvGraphicFramePr>
      <xdr:xfrm>
        <a:off x="5600700" y="14849475"/>
        <a:ext cx="6762750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4</xdr:col>
      <xdr:colOff>9525</xdr:colOff>
      <xdr:row>104</xdr:row>
      <xdr:rowOff>152400</xdr:rowOff>
    </xdr:to>
    <xdr:graphicFrame>
      <xdr:nvGraphicFramePr>
        <xdr:cNvPr id="5" name="Chart 21"/>
        <xdr:cNvGraphicFramePr/>
      </xdr:nvGraphicFramePr>
      <xdr:xfrm>
        <a:off x="0" y="18488025"/>
        <a:ext cx="55721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85725</xdr:colOff>
      <xdr:row>24</xdr:row>
      <xdr:rowOff>123825</xdr:rowOff>
    </xdr:from>
    <xdr:to>
      <xdr:col>11</xdr:col>
      <xdr:colOff>1314450</xdr:colOff>
      <xdr:row>50</xdr:row>
      <xdr:rowOff>0</xdr:rowOff>
    </xdr:to>
    <xdr:graphicFrame>
      <xdr:nvGraphicFramePr>
        <xdr:cNvPr id="6" name="Chart 23"/>
        <xdr:cNvGraphicFramePr/>
      </xdr:nvGraphicFramePr>
      <xdr:xfrm>
        <a:off x="8201025" y="5314950"/>
        <a:ext cx="79343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66675</xdr:rowOff>
    </xdr:from>
    <xdr:to>
      <xdr:col>12</xdr:col>
      <xdr:colOff>0</xdr:colOff>
      <xdr:row>39</xdr:row>
      <xdr:rowOff>38100</xdr:rowOff>
    </xdr:to>
    <xdr:graphicFrame>
      <xdr:nvGraphicFramePr>
        <xdr:cNvPr id="1" name="Chart 6"/>
        <xdr:cNvGraphicFramePr/>
      </xdr:nvGraphicFramePr>
      <xdr:xfrm>
        <a:off x="6981825" y="2552700"/>
        <a:ext cx="76581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6</xdr:col>
      <xdr:colOff>142875</xdr:colOff>
      <xdr:row>67</xdr:row>
      <xdr:rowOff>47625</xdr:rowOff>
    </xdr:to>
    <xdr:graphicFrame>
      <xdr:nvGraphicFramePr>
        <xdr:cNvPr id="2" name="Chart 7"/>
        <xdr:cNvGraphicFramePr/>
      </xdr:nvGraphicFramePr>
      <xdr:xfrm>
        <a:off x="0" y="6715125"/>
        <a:ext cx="75342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6</xdr:col>
      <xdr:colOff>180975</xdr:colOff>
      <xdr:row>39</xdr:row>
      <xdr:rowOff>104775</xdr:rowOff>
    </xdr:to>
    <xdr:graphicFrame>
      <xdr:nvGraphicFramePr>
        <xdr:cNvPr id="3" name="Chart 8"/>
        <xdr:cNvGraphicFramePr/>
      </xdr:nvGraphicFramePr>
      <xdr:xfrm>
        <a:off x="0" y="2486025"/>
        <a:ext cx="75723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66</xdr:row>
      <xdr:rowOff>152400</xdr:rowOff>
    </xdr:to>
    <xdr:graphicFrame>
      <xdr:nvGraphicFramePr>
        <xdr:cNvPr id="4" name="Chart 9"/>
        <xdr:cNvGraphicFramePr/>
      </xdr:nvGraphicFramePr>
      <xdr:xfrm>
        <a:off x="7286625" y="6781800"/>
        <a:ext cx="7353300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295275</xdr:colOff>
      <xdr:row>66</xdr:row>
      <xdr:rowOff>76200</xdr:rowOff>
    </xdr:from>
    <xdr:to>
      <xdr:col>10</xdr:col>
      <xdr:colOff>209550</xdr:colOff>
      <xdr:row>94</xdr:row>
      <xdr:rowOff>9525</xdr:rowOff>
    </xdr:to>
    <xdr:graphicFrame>
      <xdr:nvGraphicFramePr>
        <xdr:cNvPr id="5" name="Chart 11"/>
        <xdr:cNvGraphicFramePr/>
      </xdr:nvGraphicFramePr>
      <xdr:xfrm>
        <a:off x="3419475" y="11182350"/>
        <a:ext cx="7962900" cy="446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7675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0</xdr:row>
      <xdr:rowOff>0</xdr:rowOff>
    </xdr:from>
    <xdr:to>
      <xdr:col>32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92617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0</xdr:row>
      <xdr:rowOff>0</xdr:rowOff>
    </xdr:from>
    <xdr:to>
      <xdr:col>19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35367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180975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01102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475422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771525</xdr:colOff>
      <xdr:row>0</xdr:row>
      <xdr:rowOff>0</xdr:rowOff>
    </xdr:from>
    <xdr:to>
      <xdr:col>21</xdr:col>
      <xdr:colOff>276225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52525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3</xdr:col>
      <xdr:colOff>1019175</xdr:colOff>
      <xdr:row>41</xdr:row>
      <xdr:rowOff>47625</xdr:rowOff>
    </xdr:to>
    <xdr:graphicFrame>
      <xdr:nvGraphicFramePr>
        <xdr:cNvPr id="7" name="Chart 7"/>
        <xdr:cNvGraphicFramePr/>
      </xdr:nvGraphicFramePr>
      <xdr:xfrm>
        <a:off x="0" y="2924175"/>
        <a:ext cx="5543550" cy="4410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5544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86752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277225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287375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2%202011\final\Q2%202011_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Динаміка видів фондів"/>
      <sheetName val="Регіони"/>
      <sheetName val="Активи"/>
      <sheetName val="Структура_типи фондів"/>
      <sheetName val="Структура_інструменти"/>
      <sheetName val="Популярні ЦП"/>
      <sheetName val="Доходність"/>
      <sheetName val="Юр_Фіз"/>
    </sheetNames>
    <sheetDataSet>
      <sheetData sheetId="7">
        <row r="26">
          <cell r="E26">
            <v>7084786134.33</v>
          </cell>
        </row>
        <row r="55">
          <cell r="E55">
            <v>2449878887.2153997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3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32.00390625" style="45" customWidth="1"/>
    <col min="2" max="4" width="13.57421875" style="45" hidden="1" customWidth="1" outlineLevel="1"/>
    <col min="5" max="5" width="18.8515625" style="45" customWidth="1" collapsed="1"/>
    <col min="6" max="6" width="18.8515625" style="45" customWidth="1"/>
    <col min="7" max="7" width="2.140625" style="45" customWidth="1"/>
    <col min="8" max="8" width="32.7109375" style="45" customWidth="1"/>
    <col min="9" max="10" width="18.8515625" style="45" customWidth="1"/>
    <col min="11" max="16384" width="9.140625" style="45" customWidth="1"/>
  </cols>
  <sheetData>
    <row r="1" spans="1:10" ht="36" customHeight="1" thickBot="1">
      <c r="A1" s="84" t="s">
        <v>25</v>
      </c>
      <c r="B1" s="85">
        <v>40543</v>
      </c>
      <c r="C1" s="85">
        <v>40724</v>
      </c>
      <c r="D1" s="85">
        <v>40816</v>
      </c>
      <c r="E1" s="147" t="s">
        <v>130</v>
      </c>
      <c r="F1" s="147" t="s">
        <v>117</v>
      </c>
      <c r="G1" s="148"/>
      <c r="H1" s="149" t="s">
        <v>25</v>
      </c>
      <c r="I1" s="147" t="s">
        <v>130</v>
      </c>
      <c r="J1" s="147" t="s">
        <v>117</v>
      </c>
    </row>
    <row r="2" spans="1:10" s="48" customFormat="1" ht="18" customHeight="1">
      <c r="A2" s="214" t="s">
        <v>29</v>
      </c>
      <c r="B2" s="150">
        <v>10228.92</v>
      </c>
      <c r="C2" s="150">
        <v>9816.09</v>
      </c>
      <c r="D2" s="150">
        <v>8700.29</v>
      </c>
      <c r="E2" s="215">
        <f aca="true" t="shared" si="0" ref="E2:E14">D2/C2-1</f>
        <v>-0.1136705144308986</v>
      </c>
      <c r="F2" s="215">
        <f aca="true" t="shared" si="1" ref="F2:F14">D2/B2-1</f>
        <v>-0.14944197432377992</v>
      </c>
      <c r="G2" s="151"/>
      <c r="H2" s="152" t="s">
        <v>43</v>
      </c>
      <c r="I2" s="153">
        <v>-0.375946744410369</v>
      </c>
      <c r="J2" s="154">
        <v>-0.4096124728894708</v>
      </c>
    </row>
    <row r="3" spans="1:10" s="48" customFormat="1" ht="18" customHeight="1">
      <c r="A3" s="87" t="s">
        <v>49</v>
      </c>
      <c r="B3" s="155">
        <v>11577.51</v>
      </c>
      <c r="C3" s="155">
        <v>12414.34</v>
      </c>
      <c r="D3" s="155">
        <v>10913.38</v>
      </c>
      <c r="E3" s="154">
        <f t="shared" si="0"/>
        <v>-0.1209053401147383</v>
      </c>
      <c r="F3" s="154">
        <f t="shared" si="1"/>
        <v>-0.05736380275205988</v>
      </c>
      <c r="G3" s="151"/>
      <c r="H3" s="156" t="s">
        <v>24</v>
      </c>
      <c r="I3" s="153">
        <v>-0.37171651713388676</v>
      </c>
      <c r="J3" s="154">
        <v>-0.42330885670919305</v>
      </c>
    </row>
    <row r="4" spans="1:10" ht="18" customHeight="1">
      <c r="A4" s="87" t="s">
        <v>47</v>
      </c>
      <c r="B4" s="155">
        <v>5899.94</v>
      </c>
      <c r="C4" s="155">
        <v>5945.71</v>
      </c>
      <c r="D4" s="155">
        <v>5128.48</v>
      </c>
      <c r="E4" s="154">
        <f t="shared" si="0"/>
        <v>-0.1374486814863154</v>
      </c>
      <c r="F4" s="154">
        <f t="shared" si="1"/>
        <v>-0.13075726193825699</v>
      </c>
      <c r="G4" s="148"/>
      <c r="H4" s="156" t="s">
        <v>23</v>
      </c>
      <c r="I4" s="153">
        <v>-0.2966471041742059</v>
      </c>
      <c r="J4" s="154">
        <v>-0.24244187360191616</v>
      </c>
    </row>
    <row r="5" spans="1:10" ht="18" customHeight="1">
      <c r="A5" s="87" t="s">
        <v>28</v>
      </c>
      <c r="B5" s="155">
        <v>1257.64</v>
      </c>
      <c r="C5" s="155">
        <v>1320.64</v>
      </c>
      <c r="D5" s="155">
        <v>1131.42</v>
      </c>
      <c r="E5" s="154">
        <f t="shared" si="0"/>
        <v>-0.14327901623455297</v>
      </c>
      <c r="F5" s="154">
        <f t="shared" si="1"/>
        <v>-0.10036258388728092</v>
      </c>
      <c r="G5" s="148"/>
      <c r="H5" s="156" t="s">
        <v>46</v>
      </c>
      <c r="I5" s="153">
        <v>-0.2540888040519288</v>
      </c>
      <c r="J5" s="154">
        <v>-0.2042422901308757</v>
      </c>
    </row>
    <row r="6" spans="1:10" ht="18" customHeight="1">
      <c r="A6" s="87" t="s">
        <v>51</v>
      </c>
      <c r="B6" s="155">
        <v>2808.07</v>
      </c>
      <c r="C6" s="155">
        <v>2762.076</v>
      </c>
      <c r="D6" s="155">
        <v>2359.22</v>
      </c>
      <c r="E6" s="154">
        <f t="shared" si="0"/>
        <v>-0.14585261231045066</v>
      </c>
      <c r="F6" s="154">
        <f t="shared" si="1"/>
        <v>-0.15984288140965164</v>
      </c>
      <c r="G6" s="148"/>
      <c r="H6" s="156" t="s">
        <v>48</v>
      </c>
      <c r="I6" s="153">
        <v>-0.23118610856870303</v>
      </c>
      <c r="J6" s="154">
        <v>-0.21625954720115226</v>
      </c>
    </row>
    <row r="7" spans="1:10" ht="18" customHeight="1">
      <c r="A7" s="87" t="s">
        <v>44</v>
      </c>
      <c r="B7" s="155">
        <v>1687.99</v>
      </c>
      <c r="C7" s="155">
        <v>1666.59</v>
      </c>
      <c r="D7" s="155">
        <v>1366.54</v>
      </c>
      <c r="E7" s="154">
        <f t="shared" si="0"/>
        <v>-0.18003828176096104</v>
      </c>
      <c r="F7" s="154">
        <f t="shared" si="1"/>
        <v>-0.19043359261607007</v>
      </c>
      <c r="G7" s="148"/>
      <c r="H7" s="156" t="s">
        <v>45</v>
      </c>
      <c r="I7" s="153">
        <v>-0.2188714529926732</v>
      </c>
      <c r="J7" s="154">
        <v>-0.20240728526293927</v>
      </c>
    </row>
    <row r="8" spans="1:10" ht="18" customHeight="1">
      <c r="A8" s="87" t="s">
        <v>50</v>
      </c>
      <c r="B8" s="155">
        <v>23035.45</v>
      </c>
      <c r="C8" s="155">
        <v>22398.1</v>
      </c>
      <c r="D8" s="155">
        <v>17592.41</v>
      </c>
      <c r="E8" s="154">
        <f t="shared" si="0"/>
        <v>-0.2145579312530973</v>
      </c>
      <c r="F8" s="154">
        <f t="shared" si="1"/>
        <v>-0.2362897186727414</v>
      </c>
      <c r="G8" s="148"/>
      <c r="H8" s="156" t="s">
        <v>50</v>
      </c>
      <c r="I8" s="153">
        <v>-0.2145579312530973</v>
      </c>
      <c r="J8" s="154">
        <v>-0.2362897186727414</v>
      </c>
    </row>
    <row r="9" spans="1:10" ht="18" customHeight="1">
      <c r="A9" s="87" t="s">
        <v>45</v>
      </c>
      <c r="B9" s="155">
        <v>2744.17</v>
      </c>
      <c r="C9" s="155">
        <v>2802.01</v>
      </c>
      <c r="D9" s="155">
        <v>2188.73</v>
      </c>
      <c r="E9" s="154">
        <f t="shared" si="0"/>
        <v>-0.2188714529926732</v>
      </c>
      <c r="F9" s="154">
        <f t="shared" si="1"/>
        <v>-0.20240728526293927</v>
      </c>
      <c r="G9" s="148"/>
      <c r="H9" s="156" t="s">
        <v>44</v>
      </c>
      <c r="I9" s="153">
        <v>-0.18003828176096104</v>
      </c>
      <c r="J9" s="154">
        <v>-0.19043359261607007</v>
      </c>
    </row>
    <row r="10" spans="1:10" ht="18" customHeight="1">
      <c r="A10" s="87" t="s">
        <v>48</v>
      </c>
      <c r="B10" s="155">
        <v>3804.78</v>
      </c>
      <c r="C10" s="155">
        <v>3982.21</v>
      </c>
      <c r="D10" s="155">
        <v>2981.96</v>
      </c>
      <c r="E10" s="154">
        <f t="shared" si="0"/>
        <v>-0.25117962136602534</v>
      </c>
      <c r="F10" s="154">
        <f t="shared" si="1"/>
        <v>-0.21625954720115226</v>
      </c>
      <c r="G10" s="148"/>
      <c r="H10" s="156" t="s">
        <v>51</v>
      </c>
      <c r="I10" s="153">
        <v>-0.14585261231045066</v>
      </c>
      <c r="J10" s="154">
        <v>-0.15984288140965164</v>
      </c>
    </row>
    <row r="11" spans="1:10" ht="18" customHeight="1">
      <c r="A11" s="87" t="s">
        <v>46</v>
      </c>
      <c r="B11" s="155">
        <v>6914.19</v>
      </c>
      <c r="C11" s="155">
        <v>7376.24</v>
      </c>
      <c r="D11" s="155">
        <v>5502.02</v>
      </c>
      <c r="E11" s="154">
        <f t="shared" si="0"/>
        <v>-0.2540888040519288</v>
      </c>
      <c r="F11" s="154">
        <f t="shared" si="1"/>
        <v>-0.2042422901308757</v>
      </c>
      <c r="G11" s="148"/>
      <c r="H11" s="156" t="s">
        <v>28</v>
      </c>
      <c r="I11" s="153">
        <v>-0.14327901623455297</v>
      </c>
      <c r="J11" s="154">
        <v>-0.10036258388728092</v>
      </c>
    </row>
    <row r="12" spans="1:10" ht="18" customHeight="1">
      <c r="A12" s="87" t="s">
        <v>23</v>
      </c>
      <c r="B12" s="88">
        <v>1770.28</v>
      </c>
      <c r="C12" s="88">
        <v>1906.71</v>
      </c>
      <c r="D12" s="88">
        <v>1341.09</v>
      </c>
      <c r="E12" s="154">
        <f t="shared" si="0"/>
        <v>-0.2966471041742059</v>
      </c>
      <c r="F12" s="154">
        <f t="shared" si="1"/>
        <v>-0.24244187360191616</v>
      </c>
      <c r="G12" s="148"/>
      <c r="H12" s="156" t="s">
        <v>47</v>
      </c>
      <c r="I12" s="153">
        <v>-0.1374486814863154</v>
      </c>
      <c r="J12" s="154">
        <v>-0.13075726193825699</v>
      </c>
    </row>
    <row r="13" spans="1:10" ht="18" customHeight="1">
      <c r="A13" s="86" t="s">
        <v>24</v>
      </c>
      <c r="B13" s="241">
        <v>975.08</v>
      </c>
      <c r="C13" s="241">
        <v>895.01</v>
      </c>
      <c r="D13" s="241">
        <v>562.32</v>
      </c>
      <c r="E13" s="154">
        <f t="shared" si="0"/>
        <v>-0.37171651713388676</v>
      </c>
      <c r="F13" s="154">
        <f t="shared" si="1"/>
        <v>-0.42330885670919305</v>
      </c>
      <c r="G13" s="148"/>
      <c r="H13" s="156" t="s">
        <v>49</v>
      </c>
      <c r="I13" s="153">
        <v>-0.1209053401147383</v>
      </c>
      <c r="J13" s="154">
        <v>-0.05736380275205988</v>
      </c>
    </row>
    <row r="14" spans="1:10" ht="18" customHeight="1" thickBot="1">
      <c r="A14" s="228" t="s">
        <v>43</v>
      </c>
      <c r="B14" s="240">
        <v>2443.7</v>
      </c>
      <c r="C14" s="240">
        <v>2311.87</v>
      </c>
      <c r="D14" s="240">
        <v>1442.73</v>
      </c>
      <c r="E14" s="158">
        <f t="shared" si="0"/>
        <v>-0.375946744410369</v>
      </c>
      <c r="F14" s="158">
        <f t="shared" si="1"/>
        <v>-0.4096124728894708</v>
      </c>
      <c r="G14" s="148"/>
      <c r="H14" s="159" t="s">
        <v>29</v>
      </c>
      <c r="I14" s="157">
        <v>-0.1136705144308986</v>
      </c>
      <c r="J14" s="158">
        <v>-0.14944197432377992</v>
      </c>
    </row>
    <row r="15" spans="5:10" ht="12.75">
      <c r="E15" s="148"/>
      <c r="F15" s="148"/>
      <c r="G15" s="148"/>
      <c r="H15" s="148"/>
      <c r="I15" s="148"/>
      <c r="J15" s="148"/>
    </row>
    <row r="16" ht="12.75">
      <c r="A16" s="160" t="s">
        <v>95</v>
      </c>
    </row>
    <row r="17" ht="16.5" customHeight="1"/>
    <row r="18" spans="1:3" ht="16.5" customHeight="1">
      <c r="A18" s="242"/>
      <c r="B18" s="44"/>
      <c r="C18" s="44"/>
    </row>
    <row r="19" spans="1:3" ht="16.5" customHeight="1">
      <c r="A19" s="243"/>
      <c r="B19" s="243"/>
      <c r="C19" s="44"/>
    </row>
    <row r="20" spans="1:3" ht="16.5" customHeight="1">
      <c r="A20" s="242"/>
      <c r="B20" s="44"/>
      <c r="C20" s="44"/>
    </row>
    <row r="21" spans="1:3" ht="16.5" customHeight="1">
      <c r="A21" s="243"/>
      <c r="B21" s="243"/>
      <c r="C21" s="44"/>
    </row>
    <row r="22" spans="1:3" ht="16.5" customHeight="1">
      <c r="A22" s="244"/>
      <c r="B22" s="44"/>
      <c r="C22" s="44"/>
    </row>
    <row r="23" spans="1:3" ht="16.5" customHeight="1">
      <c r="A23" s="243"/>
      <c r="B23" s="243"/>
      <c r="C23" s="44"/>
    </row>
    <row r="24" spans="1:3" ht="16.5" customHeight="1">
      <c r="A24" s="243"/>
      <c r="B24" s="243"/>
      <c r="C24" s="44"/>
    </row>
    <row r="25" spans="1:3" ht="16.5" customHeight="1">
      <c r="A25" s="243"/>
      <c r="B25" s="243"/>
      <c r="C25" s="44"/>
    </row>
    <row r="26" spans="1:3" ht="16.5" customHeight="1">
      <c r="A26" s="243"/>
      <c r="B26" s="243"/>
      <c r="C26" s="44"/>
    </row>
    <row r="27" spans="1:3" ht="16.5" customHeight="1">
      <c r="A27" s="243"/>
      <c r="B27" s="243"/>
      <c r="C27" s="44"/>
    </row>
    <row r="28" spans="1:3" ht="16.5" customHeight="1">
      <c r="A28" s="243"/>
      <c r="B28" s="243"/>
      <c r="C28" s="44"/>
    </row>
    <row r="29" spans="1:3" ht="16.5" customHeight="1">
      <c r="A29" s="243"/>
      <c r="B29" s="243"/>
      <c r="C29" s="44"/>
    </row>
    <row r="30" spans="1:3" ht="14.25" customHeight="1">
      <c r="A30" s="243"/>
      <c r="B30" s="243"/>
      <c r="C30" s="44"/>
    </row>
    <row r="31" spans="1:3" ht="14.25" customHeight="1">
      <c r="A31" s="44"/>
      <c r="B31" s="44"/>
      <c r="C31" s="44"/>
    </row>
    <row r="32" spans="1:3" ht="14.25" customHeight="1">
      <c r="A32" s="44"/>
      <c r="B32" s="44"/>
      <c r="C32" s="44"/>
    </row>
    <row r="33" ht="14.25" customHeight="1"/>
  </sheetData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5" width="19.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ht="15.75" thickBot="1">
      <c r="A1" s="39" t="s">
        <v>152</v>
      </c>
    </row>
    <row r="2" spans="1:5" ht="15" customHeight="1">
      <c r="A2" s="260" t="s">
        <v>18</v>
      </c>
      <c r="B2" s="262" t="s">
        <v>14</v>
      </c>
      <c r="C2" s="262"/>
      <c r="D2" s="262" t="s">
        <v>15</v>
      </c>
      <c r="E2" s="263"/>
    </row>
    <row r="3" spans="1:5" ht="15" customHeight="1" thickBot="1">
      <c r="A3" s="261"/>
      <c r="B3" s="28" t="s">
        <v>67</v>
      </c>
      <c r="C3" s="28" t="s">
        <v>68</v>
      </c>
      <c r="D3" s="28" t="s">
        <v>67</v>
      </c>
      <c r="E3" s="29" t="s">
        <v>68</v>
      </c>
    </row>
    <row r="4" spans="1:5" ht="16.5" customHeight="1">
      <c r="A4" s="30" t="s">
        <v>30</v>
      </c>
      <c r="B4" s="31">
        <v>0.2930833420823928</v>
      </c>
      <c r="C4" s="31">
        <v>0.1221088405605713</v>
      </c>
      <c r="D4" s="31">
        <v>0.5748528263062479</v>
      </c>
      <c r="E4" s="206">
        <v>0.00995499105078802</v>
      </c>
    </row>
    <row r="5" spans="1:5" ht="16.5" customHeight="1">
      <c r="A5" s="7" t="s">
        <v>12</v>
      </c>
      <c r="B5" s="31">
        <v>0.4634273829536066</v>
      </c>
      <c r="C5" s="31">
        <v>0.02642357662566057</v>
      </c>
      <c r="D5" s="31">
        <v>0.5093616529424021</v>
      </c>
      <c r="E5" s="206">
        <v>0.0007873874783309541</v>
      </c>
    </row>
    <row r="6" spans="1:5" ht="16.5" customHeight="1">
      <c r="A6" s="7" t="s">
        <v>16</v>
      </c>
      <c r="B6" s="31">
        <v>0.6730233296414184</v>
      </c>
      <c r="C6" s="31">
        <v>0.07066612178925531</v>
      </c>
      <c r="D6" s="31">
        <v>0.25503467948967706</v>
      </c>
      <c r="E6" s="206">
        <v>0.0012758690796490476</v>
      </c>
    </row>
    <row r="7" spans="1:5" ht="16.5" customHeight="1" thickBot="1">
      <c r="A7" s="111" t="s">
        <v>8</v>
      </c>
      <c r="B7" s="112">
        <v>0.658370851880437</v>
      </c>
      <c r="C7" s="112">
        <v>0.07121474592988614</v>
      </c>
      <c r="D7" s="112">
        <v>0.26890810214233474</v>
      </c>
      <c r="E7" s="207">
        <v>0.0015063000473421113</v>
      </c>
    </row>
    <row r="8" spans="1:5" ht="16.5" customHeight="1">
      <c r="A8" s="7" t="s">
        <v>78</v>
      </c>
      <c r="B8" s="31">
        <v>0.8275332001828812</v>
      </c>
      <c r="C8" s="31">
        <v>0.155194073783451</v>
      </c>
      <c r="D8" s="31">
        <v>0.016900005897032253</v>
      </c>
      <c r="E8" s="206">
        <v>0.0003727201366355004</v>
      </c>
    </row>
    <row r="9" spans="1:5" ht="16.5" customHeight="1" thickBot="1">
      <c r="A9" s="32" t="s">
        <v>86</v>
      </c>
      <c r="B9" s="113">
        <v>0.8121600395438605</v>
      </c>
      <c r="C9" s="113">
        <v>0.14756218813983465</v>
      </c>
      <c r="D9" s="113">
        <v>0.03980203453869117</v>
      </c>
      <c r="E9" s="208">
        <v>0.00047573777761375486</v>
      </c>
    </row>
    <row r="10" spans="2:10" s="109" customFormat="1" ht="12.75">
      <c r="B10" s="110"/>
      <c r="C10" s="110"/>
      <c r="D10" s="110"/>
      <c r="E10" s="110"/>
      <c r="G10" s="91"/>
      <c r="H10" s="91"/>
      <c r="I10" s="91"/>
      <c r="J10" s="91"/>
    </row>
    <row r="11" ht="15.75" thickBot="1">
      <c r="A11" s="39" t="s">
        <v>128</v>
      </c>
    </row>
    <row r="12" spans="1:5" ht="15" customHeight="1">
      <c r="A12" s="260" t="s">
        <v>18</v>
      </c>
      <c r="B12" s="262" t="s">
        <v>14</v>
      </c>
      <c r="C12" s="262"/>
      <c r="D12" s="262" t="s">
        <v>15</v>
      </c>
      <c r="E12" s="263"/>
    </row>
    <row r="13" spans="1:5" ht="15" customHeight="1" thickBot="1">
      <c r="A13" s="261"/>
      <c r="B13" s="28" t="s">
        <v>67</v>
      </c>
      <c r="C13" s="28" t="s">
        <v>68</v>
      </c>
      <c r="D13" s="28" t="s">
        <v>67</v>
      </c>
      <c r="E13" s="29" t="s">
        <v>68</v>
      </c>
    </row>
    <row r="14" spans="1:5" ht="16.5" customHeight="1">
      <c r="A14" s="30" t="s">
        <v>30</v>
      </c>
      <c r="B14" s="31">
        <v>0.2521048596275415</v>
      </c>
      <c r="C14" s="31">
        <v>0.11628186922171291</v>
      </c>
      <c r="D14" s="31">
        <v>0.6235249606471535</v>
      </c>
      <c r="E14" s="206">
        <v>0.008088310503592148</v>
      </c>
    </row>
    <row r="15" spans="1:5" ht="16.5" customHeight="1">
      <c r="A15" s="7" t="s">
        <v>12</v>
      </c>
      <c r="B15" s="31">
        <v>0.4490773168452192</v>
      </c>
      <c r="C15" s="31">
        <v>0.03341670567712237</v>
      </c>
      <c r="D15" s="31">
        <v>0.5166436676838058</v>
      </c>
      <c r="E15" s="206">
        <v>0.0008623097938526423</v>
      </c>
    </row>
    <row r="16" spans="1:5" ht="16.5" customHeight="1">
      <c r="A16" s="7" t="s">
        <v>16</v>
      </c>
      <c r="B16" s="31">
        <v>0.6231732909095037</v>
      </c>
      <c r="C16" s="31">
        <v>0.08328038497324736</v>
      </c>
      <c r="D16" s="31">
        <v>0.2914169897752391</v>
      </c>
      <c r="E16" s="206">
        <v>0.0021293343420097986</v>
      </c>
    </row>
    <row r="17" spans="1:5" ht="16.5" customHeight="1" thickBot="1">
      <c r="A17" s="111" t="s">
        <v>8</v>
      </c>
      <c r="B17" s="112">
        <v>0.6040822097980766</v>
      </c>
      <c r="C17" s="112">
        <v>0.0831719424206442</v>
      </c>
      <c r="D17" s="112">
        <v>0.3104222355434863</v>
      </c>
      <c r="E17" s="207">
        <v>0.0023236122377930097</v>
      </c>
    </row>
    <row r="18" spans="1:5" ht="16.5" customHeight="1">
      <c r="A18" s="7" t="s">
        <v>78</v>
      </c>
      <c r="B18" s="31">
        <v>0.8387543853362036</v>
      </c>
      <c r="C18" s="31">
        <v>0.1470897378341473</v>
      </c>
      <c r="D18" s="31">
        <v>0.013799287951950952</v>
      </c>
      <c r="E18" s="206">
        <v>0.0003565888776981414</v>
      </c>
    </row>
    <row r="19" spans="1:5" ht="16.5" customHeight="1" thickBot="1">
      <c r="A19" s="32" t="s">
        <v>86</v>
      </c>
      <c r="B19" s="113">
        <v>0.8209116561775112</v>
      </c>
      <c r="C19" s="113">
        <v>0.14222990343167227</v>
      </c>
      <c r="D19" s="113">
        <v>0.03635229366723185</v>
      </c>
      <c r="E19" s="208">
        <v>0.0005061467235846967</v>
      </c>
    </row>
    <row r="20" spans="2:10" s="109" customFormat="1" ht="12.75">
      <c r="B20" s="110"/>
      <c r="C20" s="110"/>
      <c r="D20" s="110"/>
      <c r="E20" s="110"/>
      <c r="G20" s="91"/>
      <c r="H20" s="91"/>
      <c r="I20" s="91"/>
      <c r="J20" s="91"/>
    </row>
  </sheetData>
  <mergeCells count="6"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24"/>
  <sheetViews>
    <sheetView workbookViewId="0" topLeftCell="A1">
      <selection activeCell="C17" sqref="C17"/>
    </sheetView>
  </sheetViews>
  <sheetFormatPr defaultColWidth="9.140625" defaultRowHeight="12.75" outlineLevelRow="1"/>
  <cols>
    <col min="1" max="1" width="12.140625" style="11" customWidth="1"/>
    <col min="2" max="2" width="13.8515625" style="2" bestFit="1" customWidth="1"/>
    <col min="3" max="3" width="25.00390625" style="2" bestFit="1" customWidth="1"/>
    <col min="4" max="4" width="11.7109375" style="2" customWidth="1"/>
    <col min="5" max="5" width="9.140625" style="2" customWidth="1"/>
    <col min="6" max="6" width="12.00390625" style="2" customWidth="1"/>
    <col min="7" max="7" width="9.140625" style="2" customWidth="1"/>
    <col min="8" max="8" width="11.28125" style="2" customWidth="1"/>
    <col min="9" max="9" width="11.57421875" style="2" customWidth="1"/>
    <col min="10" max="12" width="9.140625" style="2" customWidth="1"/>
    <col min="13" max="13" width="10.421875" style="2" bestFit="1" customWidth="1"/>
    <col min="14" max="16384" width="9.140625" style="2" customWidth="1"/>
  </cols>
  <sheetData>
    <row r="1" spans="2:3" ht="12.75">
      <c r="B1" s="40" t="s">
        <v>52</v>
      </c>
      <c r="C1" s="40" t="s">
        <v>53</v>
      </c>
    </row>
    <row r="2" spans="1:3" ht="12.75" hidden="1" outlineLevel="1">
      <c r="A2" s="82">
        <v>39448</v>
      </c>
      <c r="B2" s="2">
        <v>334</v>
      </c>
      <c r="C2" s="8">
        <v>2.5</v>
      </c>
    </row>
    <row r="3" spans="1:3" ht="12.75" hidden="1" outlineLevel="1">
      <c r="A3" s="82">
        <v>39538</v>
      </c>
      <c r="B3" s="2">
        <v>356</v>
      </c>
      <c r="C3" s="8">
        <v>2.8</v>
      </c>
    </row>
    <row r="4" spans="1:3" ht="12.75" hidden="1" outlineLevel="1">
      <c r="A4" s="82">
        <v>39629</v>
      </c>
      <c r="B4" s="2">
        <v>394</v>
      </c>
      <c r="C4" s="8">
        <v>2.8</v>
      </c>
    </row>
    <row r="5" spans="1:3" ht="12.75" collapsed="1">
      <c r="A5" s="82">
        <v>39721</v>
      </c>
      <c r="B5" s="2">
        <v>404</v>
      </c>
      <c r="C5" s="9">
        <v>2.87</v>
      </c>
    </row>
    <row r="6" spans="1:3" ht="12.75" hidden="1" outlineLevel="1">
      <c r="A6" s="82">
        <v>39813</v>
      </c>
      <c r="B6" s="2">
        <v>409</v>
      </c>
      <c r="C6" s="9">
        <v>3.04</v>
      </c>
    </row>
    <row r="7" spans="1:3" ht="12.75" hidden="1" outlineLevel="1">
      <c r="A7" s="82">
        <v>39903</v>
      </c>
      <c r="B7" s="2">
        <v>409</v>
      </c>
      <c r="C7" s="9">
        <v>3.09</v>
      </c>
    </row>
    <row r="8" spans="1:3" ht="12.75" hidden="1" outlineLevel="1">
      <c r="A8" s="82">
        <v>39994</v>
      </c>
      <c r="B8" s="2">
        <v>397</v>
      </c>
      <c r="C8" s="9">
        <v>3.17</v>
      </c>
    </row>
    <row r="9" spans="1:3" ht="12.75" collapsed="1">
      <c r="A9" s="82">
        <v>40086</v>
      </c>
      <c r="B9" s="2">
        <v>391</v>
      </c>
      <c r="C9" s="9">
        <v>3.2</v>
      </c>
    </row>
    <row r="10" spans="1:3" ht="12.75" hidden="1" outlineLevel="1">
      <c r="A10" s="82">
        <v>40178</v>
      </c>
      <c r="B10" s="2">
        <v>380</v>
      </c>
      <c r="C10" s="9">
        <v>3.16</v>
      </c>
    </row>
    <row r="11" spans="1:3" ht="12.75" hidden="1" outlineLevel="1">
      <c r="A11" s="82">
        <v>40268</v>
      </c>
      <c r="B11" s="2">
        <v>366</v>
      </c>
      <c r="C11" s="9">
        <v>3.29</v>
      </c>
    </row>
    <row r="12" spans="1:3" ht="12.75" hidden="1" outlineLevel="1">
      <c r="A12" s="82">
        <v>40359</v>
      </c>
      <c r="B12" s="107">
        <v>357</v>
      </c>
      <c r="C12" s="108">
        <v>3.48</v>
      </c>
    </row>
    <row r="13" spans="1:3" ht="12.75" collapsed="1">
      <c r="A13" s="82">
        <v>40451</v>
      </c>
      <c r="B13" s="2">
        <v>348</v>
      </c>
      <c r="C13" s="108">
        <v>3.6379310344827585</v>
      </c>
    </row>
    <row r="14" spans="1:3" ht="12.75">
      <c r="A14" s="82">
        <v>40543</v>
      </c>
      <c r="B14" s="2">
        <v>339</v>
      </c>
      <c r="C14" s="9">
        <v>3.616519174041298</v>
      </c>
    </row>
    <row r="15" spans="1:3" ht="12.75">
      <c r="A15" s="82">
        <v>40633</v>
      </c>
      <c r="B15" s="2">
        <v>344</v>
      </c>
      <c r="C15" s="9">
        <f>1328/B15</f>
        <v>3.86046511627907</v>
      </c>
    </row>
    <row r="16" spans="1:3" ht="12.75">
      <c r="A16" s="82">
        <v>40724</v>
      </c>
      <c r="B16" s="2">
        <v>347</v>
      </c>
      <c r="C16" s="9">
        <f>1375/B16</f>
        <v>3.962536023054755</v>
      </c>
    </row>
    <row r="17" spans="1:3" ht="12.75">
      <c r="A17" s="82">
        <v>40816</v>
      </c>
      <c r="B17" s="209">
        <v>345</v>
      </c>
      <c r="C17" s="236">
        <f>1415/B17</f>
        <v>4.101449275362318</v>
      </c>
    </row>
    <row r="18" spans="2:3" ht="12.75">
      <c r="B18" s="209"/>
      <c r="C18" s="225"/>
    </row>
    <row r="19" spans="2:3" ht="12.75">
      <c r="B19" s="209"/>
      <c r="C19" s="225"/>
    </row>
    <row r="20" spans="2:3" ht="12.75">
      <c r="B20" s="209"/>
      <c r="C20" s="225"/>
    </row>
    <row r="21" spans="2:3" ht="12.75">
      <c r="B21" s="209"/>
      <c r="C21" s="225"/>
    </row>
    <row r="22" spans="2:3" ht="12.75">
      <c r="B22" s="209"/>
      <c r="C22" s="225"/>
    </row>
    <row r="23" ht="12.75">
      <c r="C23" s="225"/>
    </row>
    <row r="24" ht="12.75">
      <c r="C24" s="2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4"/>
  <sheetViews>
    <sheetView workbookViewId="0" topLeftCell="A1">
      <selection activeCell="A1" sqref="A1:A2"/>
    </sheetView>
  </sheetViews>
  <sheetFormatPr defaultColWidth="9.140625" defaultRowHeight="12.75"/>
  <cols>
    <col min="1" max="1" width="20.140625" style="10" customWidth="1"/>
    <col min="2" max="2" width="8.421875" style="10" customWidth="1"/>
    <col min="3" max="10" width="10.8515625" style="10" customWidth="1"/>
    <col min="11" max="16384" width="9.140625" style="10" customWidth="1"/>
  </cols>
  <sheetData>
    <row r="1" spans="1:10" ht="17.25" customHeight="1">
      <c r="A1" s="252"/>
      <c r="B1" s="254" t="s">
        <v>19</v>
      </c>
      <c r="C1" s="254" t="s">
        <v>26</v>
      </c>
      <c r="D1" s="254"/>
      <c r="E1" s="254"/>
      <c r="F1" s="254"/>
      <c r="G1" s="254"/>
      <c r="H1" s="254" t="s">
        <v>27</v>
      </c>
      <c r="I1" s="254"/>
      <c r="J1" s="256"/>
    </row>
    <row r="2" spans="1:10" ht="17.25" customHeight="1" thickBot="1">
      <c r="A2" s="253"/>
      <c r="B2" s="255"/>
      <c r="C2" s="131" t="s">
        <v>59</v>
      </c>
      <c r="D2" s="131" t="s">
        <v>60</v>
      </c>
      <c r="E2" s="131" t="s">
        <v>61</v>
      </c>
      <c r="F2" s="131" t="s">
        <v>62</v>
      </c>
      <c r="G2" s="131" t="s">
        <v>63</v>
      </c>
      <c r="H2" s="131" t="s">
        <v>60</v>
      </c>
      <c r="I2" s="131" t="s">
        <v>62</v>
      </c>
      <c r="J2" s="132" t="s">
        <v>63</v>
      </c>
    </row>
    <row r="3" spans="1:10" ht="18.75" customHeight="1">
      <c r="A3" s="133">
        <v>40543</v>
      </c>
      <c r="B3" s="134">
        <v>1095</v>
      </c>
      <c r="C3" s="220">
        <v>36</v>
      </c>
      <c r="D3" s="220">
        <v>48</v>
      </c>
      <c r="E3" s="221">
        <v>9</v>
      </c>
      <c r="F3" s="221">
        <v>32</v>
      </c>
      <c r="G3" s="219">
        <v>755</v>
      </c>
      <c r="H3" s="222">
        <v>2</v>
      </c>
      <c r="I3" s="222">
        <v>141</v>
      </c>
      <c r="J3" s="223">
        <v>72</v>
      </c>
    </row>
    <row r="4" spans="1:10" ht="18.75" customHeight="1">
      <c r="A4" s="133">
        <v>40633</v>
      </c>
      <c r="B4" s="134">
        <v>1167</v>
      </c>
      <c r="C4" s="220">
        <v>40</v>
      </c>
      <c r="D4" s="220">
        <v>49</v>
      </c>
      <c r="E4" s="221">
        <v>9</v>
      </c>
      <c r="F4" s="221">
        <v>33</v>
      </c>
      <c r="G4" s="219">
        <v>809</v>
      </c>
      <c r="H4" s="222">
        <v>2</v>
      </c>
      <c r="I4" s="222">
        <v>134</v>
      </c>
      <c r="J4" s="223">
        <v>91</v>
      </c>
    </row>
    <row r="5" spans="1:10" ht="18.75" customHeight="1">
      <c r="A5" s="133" t="s">
        <v>129</v>
      </c>
      <c r="B5" s="134">
        <v>1178</v>
      </c>
      <c r="C5" s="220">
        <v>42</v>
      </c>
      <c r="D5" s="220">
        <v>47</v>
      </c>
      <c r="E5" s="221">
        <v>9</v>
      </c>
      <c r="F5" s="221">
        <v>36</v>
      </c>
      <c r="G5" s="219">
        <v>822</v>
      </c>
      <c r="H5" s="222">
        <v>2</v>
      </c>
      <c r="I5" s="222">
        <v>130</v>
      </c>
      <c r="J5" s="223">
        <v>90</v>
      </c>
    </row>
    <row r="6" spans="1:10" ht="18.75" customHeight="1">
      <c r="A6" s="133">
        <v>40816</v>
      </c>
      <c r="B6" s="134">
        <v>1206</v>
      </c>
      <c r="C6" s="220">
        <v>43</v>
      </c>
      <c r="D6" s="220">
        <v>47</v>
      </c>
      <c r="E6" s="221">
        <v>10</v>
      </c>
      <c r="F6" s="221">
        <v>39</v>
      </c>
      <c r="G6" s="219">
        <v>844</v>
      </c>
      <c r="H6" s="222">
        <v>2</v>
      </c>
      <c r="I6" s="222">
        <v>127</v>
      </c>
      <c r="J6" s="223">
        <v>94</v>
      </c>
    </row>
    <row r="7" spans="1:10" ht="30" customHeight="1">
      <c r="A7" s="135" t="s">
        <v>130</v>
      </c>
      <c r="B7" s="136">
        <v>0.02376910016977929</v>
      </c>
      <c r="C7" s="137">
        <v>0.023809523809523725</v>
      </c>
      <c r="D7" s="137">
        <v>0</v>
      </c>
      <c r="E7" s="137">
        <v>0.11111111111111116</v>
      </c>
      <c r="F7" s="137">
        <v>0.08333333333333326</v>
      </c>
      <c r="G7" s="137">
        <v>0.02676399026763998</v>
      </c>
      <c r="H7" s="137">
        <v>0</v>
      </c>
      <c r="I7" s="137">
        <v>-0.023076923076923106</v>
      </c>
      <c r="J7" s="138">
        <v>0.04444444444444451</v>
      </c>
    </row>
    <row r="8" spans="1:10" ht="30" customHeight="1" thickBot="1">
      <c r="A8" s="135" t="s">
        <v>117</v>
      </c>
      <c r="B8" s="139">
        <v>0.10136986301369855</v>
      </c>
      <c r="C8" s="140">
        <v>0.19444444444444442</v>
      </c>
      <c r="D8" s="140">
        <v>-0.02083333333333337</v>
      </c>
      <c r="E8" s="140">
        <v>0.11111111111111116</v>
      </c>
      <c r="F8" s="140">
        <v>0.21875</v>
      </c>
      <c r="G8" s="140">
        <v>0.11788079470198665</v>
      </c>
      <c r="H8" s="140">
        <v>0</v>
      </c>
      <c r="I8" s="140">
        <v>-0.099290780141844</v>
      </c>
      <c r="J8" s="141">
        <v>0.3055555555555556</v>
      </c>
    </row>
    <row r="9" spans="1:10" ht="12.75">
      <c r="A9" s="251" t="s">
        <v>103</v>
      </c>
      <c r="B9" s="251"/>
      <c r="C9" s="251"/>
      <c r="D9" s="251"/>
      <c r="E9" s="251"/>
      <c r="F9" s="251"/>
      <c r="G9" s="251"/>
      <c r="H9" s="251"/>
      <c r="I9" s="251"/>
      <c r="J9" s="251"/>
    </row>
    <row r="10" spans="1:10" ht="12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</row>
    <row r="11" spans="5:11" ht="12.75">
      <c r="E11" s="227"/>
      <c r="G11" s="210"/>
      <c r="H11" s="211"/>
      <c r="I11" s="211"/>
      <c r="J11" s="210"/>
      <c r="K11" s="212"/>
    </row>
    <row r="12" spans="5:11" ht="12.75">
      <c r="E12" s="227"/>
      <c r="F12" s="227"/>
      <c r="G12" s="210"/>
      <c r="H12" s="211"/>
      <c r="I12" s="211"/>
      <c r="J12" s="210"/>
      <c r="K12" s="212"/>
    </row>
    <row r="13" spans="6:11" ht="12.75">
      <c r="F13" s="227"/>
      <c r="G13" s="211"/>
      <c r="H13" s="211"/>
      <c r="I13" s="211"/>
      <c r="J13" s="211"/>
      <c r="K13" s="211"/>
    </row>
    <row r="14" spans="6:11" ht="12.75">
      <c r="F14" s="227"/>
      <c r="G14" s="211"/>
      <c r="H14" s="211"/>
      <c r="I14" s="211"/>
      <c r="J14" s="211"/>
      <c r="K14" s="211"/>
    </row>
  </sheetData>
  <mergeCells count="5">
    <mergeCell ref="A9:J9"/>
    <mergeCell ref="A1:A2"/>
    <mergeCell ref="B1:B2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0:G32"/>
  <sheetViews>
    <sheetView zoomScale="85" zoomScaleNormal="85" workbookViewId="0" topLeftCell="A1">
      <selection activeCell="A20" sqref="A20"/>
    </sheetView>
  </sheetViews>
  <sheetFormatPr defaultColWidth="9.140625" defaultRowHeight="12.75"/>
  <cols>
    <col min="1" max="1" width="38.57421875" style="2" customWidth="1"/>
    <col min="2" max="2" width="25.7109375" style="2" customWidth="1"/>
    <col min="3" max="3" width="22.421875" style="2" customWidth="1"/>
    <col min="4" max="4" width="7.421875" style="2" bestFit="1" customWidth="1"/>
    <col min="5" max="5" width="27.28125" style="2" customWidth="1"/>
    <col min="6" max="6" width="22.8515625" style="2" customWidth="1"/>
    <col min="7" max="14" width="9.140625" style="2" customWidth="1"/>
    <col min="15" max="15" width="26.7109375" style="2" bestFit="1" customWidth="1"/>
    <col min="16" max="16384" width="9.140625" style="2" customWidth="1"/>
  </cols>
  <sheetData>
    <row r="20" spans="1:7" ht="14.25" customHeight="1">
      <c r="A20" s="161" t="s">
        <v>64</v>
      </c>
      <c r="B20" s="161" t="s">
        <v>52</v>
      </c>
      <c r="C20" s="161" t="s">
        <v>65</v>
      </c>
      <c r="D20" s="161"/>
      <c r="E20" s="161" t="s">
        <v>64</v>
      </c>
      <c r="F20" s="161" t="s">
        <v>66</v>
      </c>
      <c r="G20" s="3"/>
    </row>
    <row r="21" spans="1:7" ht="14.25" customHeight="1">
      <c r="A21" s="162" t="s">
        <v>58</v>
      </c>
      <c r="B21" s="163">
        <v>243</v>
      </c>
      <c r="C21" s="164">
        <v>0.7030965391621129</v>
      </c>
      <c r="D21" s="69"/>
      <c r="E21" s="165" t="s">
        <v>58</v>
      </c>
      <c r="F21" s="166">
        <v>0.7241018543105431</v>
      </c>
      <c r="G21" s="142"/>
    </row>
    <row r="22" spans="1:7" ht="14.25" customHeight="1">
      <c r="A22" s="162" t="s">
        <v>54</v>
      </c>
      <c r="B22" s="163">
        <v>25</v>
      </c>
      <c r="C22" s="164">
        <v>0.07923497267759563</v>
      </c>
      <c r="D22" s="69"/>
      <c r="E22" s="165" t="s">
        <v>54</v>
      </c>
      <c r="F22" s="166">
        <v>0.10308681758965113</v>
      </c>
      <c r="G22" s="142"/>
    </row>
    <row r="23" spans="1:7" ht="14.25" customHeight="1">
      <c r="A23" s="162" t="s">
        <v>57</v>
      </c>
      <c r="B23" s="167">
        <v>21</v>
      </c>
      <c r="C23" s="164">
        <v>0.060109289617486336</v>
      </c>
      <c r="D23" s="69"/>
      <c r="E23" s="165" t="s">
        <v>57</v>
      </c>
      <c r="F23" s="166">
        <v>0.053195000740411974</v>
      </c>
      <c r="G23" s="142"/>
    </row>
    <row r="24" spans="1:7" ht="14.25" customHeight="1">
      <c r="A24" s="162" t="s">
        <v>55</v>
      </c>
      <c r="B24" s="163">
        <v>13</v>
      </c>
      <c r="C24" s="164">
        <v>0.031876138433515486</v>
      </c>
      <c r="D24" s="69"/>
      <c r="E24" s="165" t="s">
        <v>55</v>
      </c>
      <c r="F24" s="166">
        <v>0.06610443353653297</v>
      </c>
      <c r="G24" s="142"/>
    </row>
    <row r="25" spans="1:7" ht="14.25" customHeight="1">
      <c r="A25" s="162" t="s">
        <v>56</v>
      </c>
      <c r="B25" s="163">
        <v>10</v>
      </c>
      <c r="C25" s="164">
        <v>0.01912568306010929</v>
      </c>
      <c r="D25" s="69"/>
      <c r="E25" s="165" t="s">
        <v>56</v>
      </c>
      <c r="F25" s="166">
        <v>0.014540710855760518</v>
      </c>
      <c r="G25" s="142"/>
    </row>
    <row r="26" spans="1:7" s="3" customFormat="1" ht="14.25" customHeight="1">
      <c r="A26" s="191" t="s">
        <v>9</v>
      </c>
      <c r="B26" s="192">
        <v>33</v>
      </c>
      <c r="C26" s="193">
        <v>0.10655737704918032</v>
      </c>
      <c r="D26" s="168"/>
      <c r="E26" s="195" t="s">
        <v>9</v>
      </c>
      <c r="F26" s="194">
        <v>0.038971182967100365</v>
      </c>
      <c r="G26" s="142"/>
    </row>
    <row r="27" spans="1:6" ht="14.25">
      <c r="A27" s="12"/>
      <c r="B27" s="163">
        <f>SUM(B21:B26)</f>
        <v>345</v>
      </c>
      <c r="C27" s="164">
        <f>SUM(C21:C26)</f>
        <v>0.9999999999999999</v>
      </c>
      <c r="F27" s="164">
        <f>SUM(F21:F26)</f>
        <v>0.9999999999999999</v>
      </c>
    </row>
    <row r="28" spans="1:3" ht="14.25">
      <c r="A28" s="12"/>
      <c r="B28" s="164"/>
      <c r="C28" s="164"/>
    </row>
    <row r="29" spans="2:3" ht="14.25">
      <c r="B29" s="164"/>
      <c r="C29" s="164"/>
    </row>
    <row r="30" spans="2:3" ht="14.25">
      <c r="B30" s="164"/>
      <c r="C30" s="164"/>
    </row>
    <row r="31" spans="2:3" ht="14.25">
      <c r="B31" s="164"/>
      <c r="C31" s="164"/>
    </row>
    <row r="32" spans="2:3" ht="14.25">
      <c r="B32" s="164"/>
      <c r="C32" s="1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M8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9.8515625" style="45" customWidth="1"/>
    <col min="2" max="4" width="17.8515625" style="45" customWidth="1"/>
    <col min="5" max="6" width="19.140625" style="45" customWidth="1"/>
    <col min="7" max="7" width="19.421875" style="45" customWidth="1" collapsed="1"/>
    <col min="8" max="8" width="17.57421875" style="45" customWidth="1"/>
    <col min="9" max="9" width="16.7109375" style="45" customWidth="1"/>
    <col min="10" max="10" width="24.8515625" style="45" bestFit="1" customWidth="1"/>
    <col min="11" max="11" width="22.00390625" style="45" customWidth="1"/>
    <col min="12" max="15" width="19.8515625" style="45" customWidth="1"/>
    <col min="16" max="16" width="13.421875" style="45" customWidth="1"/>
    <col min="17" max="17" width="12.7109375" style="45" bestFit="1" customWidth="1"/>
    <col min="18" max="19" width="9.140625" style="45" customWidth="1"/>
    <col min="20" max="20" width="12.140625" style="45" bestFit="1" customWidth="1"/>
    <col min="21" max="21" width="11.57421875" style="45" bestFit="1" customWidth="1"/>
    <col min="22" max="22" width="11.7109375" style="45" bestFit="1" customWidth="1"/>
    <col min="23" max="24" width="11.57421875" style="45" bestFit="1" customWidth="1"/>
    <col min="25" max="16384" width="9.140625" style="45" customWidth="1"/>
  </cols>
  <sheetData>
    <row r="1" spans="1:33" ht="23.25">
      <c r="A1" s="129" t="s">
        <v>84</v>
      </c>
      <c r="B1" s="41"/>
      <c r="C1" s="41"/>
      <c r="E1" s="41"/>
      <c r="F1" s="41"/>
      <c r="G1" s="41"/>
      <c r="H1" s="41"/>
      <c r="I1" s="42"/>
      <c r="J1" s="42"/>
      <c r="K1" s="42"/>
      <c r="L1" s="43"/>
      <c r="M1" s="44"/>
      <c r="N1" s="44"/>
      <c r="O1" s="44"/>
      <c r="P1" s="44"/>
      <c r="Q1" s="44"/>
      <c r="R1" s="43"/>
      <c r="S1" s="44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4:39" ht="18.75" thickBot="1">
      <c r="D2" s="95" t="s">
        <v>80</v>
      </c>
      <c r="G2" s="90"/>
      <c r="H2" s="50"/>
      <c r="I2" s="50"/>
      <c r="J2" s="4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7" ht="33.75" customHeight="1" thickBot="1">
      <c r="A3" s="51" t="s">
        <v>18</v>
      </c>
      <c r="B3" s="218" t="s">
        <v>114</v>
      </c>
      <c r="C3" s="218" t="s">
        <v>118</v>
      </c>
      <c r="D3" s="218" t="s">
        <v>132</v>
      </c>
      <c r="E3" s="52" t="s">
        <v>131</v>
      </c>
      <c r="F3" s="53" t="s">
        <v>117</v>
      </c>
      <c r="G3" s="54"/>
      <c r="H3" s="5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7.25" customHeight="1">
      <c r="A4" s="55" t="s">
        <v>30</v>
      </c>
      <c r="B4" s="104">
        <v>286.0673313850001</v>
      </c>
      <c r="C4" s="104">
        <v>310.03106634209985</v>
      </c>
      <c r="D4" s="104">
        <v>268.0067510439</v>
      </c>
      <c r="E4" s="13">
        <v>-0.13554872353284952</v>
      </c>
      <c r="F4" s="83">
        <v>-0.06313401902153404</v>
      </c>
      <c r="G4" s="56"/>
      <c r="H4" s="5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7.25" customHeight="1">
      <c r="A5" s="57" t="s">
        <v>12</v>
      </c>
      <c r="B5" s="102">
        <v>252.52655211160004</v>
      </c>
      <c r="C5" s="102">
        <v>224.81971948280002</v>
      </c>
      <c r="D5" s="102">
        <v>193.80753439550003</v>
      </c>
      <c r="E5" s="13">
        <v>-0.13794245966787888</v>
      </c>
      <c r="F5" s="83">
        <v>-0.2325261134922164</v>
      </c>
      <c r="G5" s="56"/>
      <c r="H5" s="5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7.25" customHeight="1">
      <c r="A6" s="57" t="s">
        <v>16</v>
      </c>
      <c r="B6" s="102">
        <v>8351.820732331102</v>
      </c>
      <c r="C6" s="102">
        <v>8048.584938834395</v>
      </c>
      <c r="D6" s="102">
        <v>9670.600801455195</v>
      </c>
      <c r="E6" s="13">
        <v>0.20152807915271898</v>
      </c>
      <c r="F6" s="83">
        <v>0.15790330173382494</v>
      </c>
      <c r="G6" s="56"/>
      <c r="H6" s="5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7.25" customHeight="1">
      <c r="A7" s="96" t="s">
        <v>8</v>
      </c>
      <c r="B7" s="103">
        <v>8890.414615827702</v>
      </c>
      <c r="C7" s="103">
        <v>8583.435724659295</v>
      </c>
      <c r="D7" s="103">
        <v>10132.415086894594</v>
      </c>
      <c r="E7" s="97">
        <v>0.18046146227730775</v>
      </c>
      <c r="F7" s="101">
        <v>0.13970107410465937</v>
      </c>
      <c r="G7" s="60"/>
      <c r="H7" s="60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7.25" customHeight="1">
      <c r="A8" s="57" t="s">
        <v>78</v>
      </c>
      <c r="B8" s="169">
        <v>96976.17371057055</v>
      </c>
      <c r="C8" s="169">
        <v>106527.09189757366</v>
      </c>
      <c r="D8" s="169">
        <v>108734.62737086132</v>
      </c>
      <c r="E8" s="13">
        <v>0.0207227610738705</v>
      </c>
      <c r="F8" s="216">
        <v>0.12125095485190363</v>
      </c>
      <c r="G8" s="60"/>
      <c r="H8" s="60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7.25" customHeight="1" thickBot="1">
      <c r="A9" s="58" t="s">
        <v>79</v>
      </c>
      <c r="B9" s="59">
        <v>105866.58832639825</v>
      </c>
      <c r="C9" s="59">
        <v>115110.52762223296</v>
      </c>
      <c r="D9" s="59">
        <v>118867.0424577559</v>
      </c>
      <c r="E9" s="170">
        <v>0.03263398155771635</v>
      </c>
      <c r="F9" s="217">
        <v>0.1228003502982058</v>
      </c>
      <c r="G9" s="60"/>
      <c r="H9" s="60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3" ht="16.5" customHeight="1">
      <c r="A10" s="106"/>
      <c r="B10" s="106"/>
      <c r="C10" s="106"/>
      <c r="D10" s="106"/>
      <c r="E10" s="106"/>
      <c r="F10" s="106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7" ht="20.25" customHeight="1" thickBot="1">
      <c r="A11" s="105" t="s">
        <v>81</v>
      </c>
      <c r="B11" s="61"/>
      <c r="C11" s="62"/>
      <c r="D11" s="226"/>
      <c r="E11" s="33"/>
      <c r="F11" s="3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6" ht="15.75" thickBot="1">
      <c r="A12" s="51" t="s">
        <v>18</v>
      </c>
      <c r="B12" s="218" t="s">
        <v>114</v>
      </c>
      <c r="C12" s="218" t="s">
        <v>118</v>
      </c>
      <c r="D12" s="218" t="s">
        <v>132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ht="18.75" customHeight="1">
      <c r="A13" s="55" t="s">
        <v>30</v>
      </c>
      <c r="B13" s="13">
        <v>0.03217705177390842</v>
      </c>
      <c r="C13" s="83">
        <v>0.036119693359083896</v>
      </c>
      <c r="D13" s="83">
        <v>0.02645043148602781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ht="18.75" customHeight="1">
      <c r="A14" s="57" t="s">
        <v>12</v>
      </c>
      <c r="B14" s="13">
        <v>0.028404361666330417</v>
      </c>
      <c r="C14" s="83">
        <v>0.026192276227678498</v>
      </c>
      <c r="D14" s="83">
        <v>0.01912747678943526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18.75" customHeight="1">
      <c r="A15" s="57" t="s">
        <v>16</v>
      </c>
      <c r="B15" s="13">
        <v>0.9394185865597612</v>
      </c>
      <c r="C15" s="83">
        <v>0.9376880304132376</v>
      </c>
      <c r="D15" s="83">
        <v>0.9544220917245371</v>
      </c>
      <c r="E15" s="213"/>
      <c r="G15" s="44" t="s">
        <v>17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18.75" customHeight="1" thickBot="1">
      <c r="A16" s="93" t="s">
        <v>8</v>
      </c>
      <c r="B16" s="94">
        <v>1</v>
      </c>
      <c r="C16" s="94">
        <v>1</v>
      </c>
      <c r="D16" s="232">
        <v>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0:39" ht="12.75"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0:39" ht="12.75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0:39" ht="12.75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0:39" ht="12.75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0:39" ht="12.75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0:39" ht="12.75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0:39" ht="12.75"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0:39" ht="12.75"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0:39" ht="12.75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2.75">
      <c r="A26" s="44"/>
      <c r="B26" s="44"/>
      <c r="C26" s="44"/>
      <c r="D26" s="44"/>
      <c r="E26" s="44"/>
      <c r="F26" s="44"/>
      <c r="G26" s="44"/>
      <c r="H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.75">
      <c r="A27" s="44"/>
      <c r="B27" s="44"/>
      <c r="C27" s="44"/>
      <c r="D27" s="44"/>
      <c r="E27" s="44"/>
      <c r="F27" s="44"/>
      <c r="G27" s="44"/>
      <c r="H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12.75">
      <c r="A28" s="44"/>
      <c r="B28" s="44"/>
      <c r="C28" s="44"/>
      <c r="D28" s="44"/>
      <c r="E28" s="44"/>
      <c r="F28" s="44"/>
      <c r="G28" s="44"/>
      <c r="H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12.75">
      <c r="A29" s="44"/>
      <c r="B29" s="44"/>
      <c r="C29" s="44"/>
      <c r="D29" s="44"/>
      <c r="E29" s="44"/>
      <c r="F29" s="44"/>
      <c r="G29" s="44"/>
      <c r="H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12.75">
      <c r="A30" s="44"/>
      <c r="B30" s="44"/>
      <c r="C30" s="44"/>
      <c r="D30" s="44"/>
      <c r="E30" s="44"/>
      <c r="F30" s="44"/>
      <c r="G30" s="44"/>
      <c r="H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12.75">
      <c r="A31" s="44"/>
      <c r="B31" s="44"/>
      <c r="C31" s="46"/>
      <c r="D31" s="46"/>
      <c r="E31" s="46"/>
      <c r="F31" s="44"/>
      <c r="G31" s="44"/>
      <c r="H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12.75">
      <c r="A32" s="44"/>
      <c r="B32" s="14"/>
      <c r="C32" s="14"/>
      <c r="D32" s="63"/>
      <c r="E32" s="63"/>
      <c r="F32" s="1"/>
      <c r="G32" s="1"/>
      <c r="H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2.75">
      <c r="A33" s="44"/>
      <c r="B33" s="14"/>
      <c r="C33" s="14"/>
      <c r="D33" s="63"/>
      <c r="E33" s="63"/>
      <c r="F33" s="1"/>
      <c r="G33" s="1"/>
      <c r="H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2.75">
      <c r="A34" s="44"/>
      <c r="B34" s="14"/>
      <c r="C34" s="14"/>
      <c r="D34" s="63"/>
      <c r="E34" s="63"/>
      <c r="F34" s="1"/>
      <c r="G34" s="1"/>
      <c r="H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.75">
      <c r="A35" s="44"/>
      <c r="B35" s="14"/>
      <c r="C35" s="14"/>
      <c r="D35" s="63"/>
      <c r="E35" s="63"/>
      <c r="F35" s="1"/>
      <c r="G35" s="1"/>
      <c r="H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2.75">
      <c r="A36" s="44"/>
      <c r="B36" s="14"/>
      <c r="C36" s="14"/>
      <c r="D36" s="63"/>
      <c r="E36" s="63"/>
      <c r="F36" s="1"/>
      <c r="G36" s="1"/>
      <c r="H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12.75">
      <c r="A37" s="44"/>
      <c r="B37" s="44"/>
      <c r="C37" s="44"/>
      <c r="D37" s="44"/>
      <c r="E37" s="44"/>
      <c r="F37" s="1"/>
      <c r="G37" s="44"/>
      <c r="H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12.75">
      <c r="A38" s="44"/>
      <c r="B38" s="44"/>
      <c r="C38" s="44"/>
      <c r="D38" s="44"/>
      <c r="E38" s="44"/>
      <c r="F38" s="44"/>
      <c r="G38" s="44"/>
      <c r="H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12.75">
      <c r="A39" s="44"/>
      <c r="B39" s="46"/>
      <c r="C39" s="46"/>
      <c r="D39" s="46"/>
      <c r="E39" s="46"/>
      <c r="F39" s="44"/>
      <c r="G39" s="44"/>
      <c r="H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8" ht="12.75">
      <c r="A40" s="44"/>
      <c r="B40" s="64"/>
      <c r="C40" s="64"/>
      <c r="D40" s="64"/>
      <c r="E40" s="64"/>
      <c r="F40" s="65"/>
      <c r="G40" s="65"/>
      <c r="H40" s="44"/>
    </row>
    <row r="41" spans="1:8" ht="12.75">
      <c r="A41" s="44"/>
      <c r="B41" s="64"/>
      <c r="C41" s="64"/>
      <c r="D41" s="64"/>
      <c r="E41" s="64"/>
      <c r="F41" s="65"/>
      <c r="G41" s="65"/>
      <c r="H41" s="44"/>
    </row>
    <row r="42" spans="1:8" ht="18.75" thickBot="1">
      <c r="A42" s="105" t="s">
        <v>116</v>
      </c>
      <c r="C42" s="64"/>
      <c r="D42" s="64"/>
      <c r="E42" s="64"/>
      <c r="F42" s="65"/>
      <c r="G42" s="65"/>
      <c r="H42" s="44"/>
    </row>
    <row r="43" spans="1:8" ht="15.75" thickBot="1">
      <c r="A43" s="51" t="s">
        <v>18</v>
      </c>
      <c r="B43" s="218" t="s">
        <v>132</v>
      </c>
      <c r="C43" s="64"/>
      <c r="D43" s="64"/>
      <c r="E43" s="64"/>
      <c r="F43" s="65"/>
      <c r="G43" s="65"/>
      <c r="H43" s="44"/>
    </row>
    <row r="44" spans="1:8" ht="19.5" customHeight="1">
      <c r="A44" s="98" t="s">
        <v>78</v>
      </c>
      <c r="B44" s="229">
        <v>0.9147584151385314</v>
      </c>
      <c r="C44" s="64"/>
      <c r="D44" s="64"/>
      <c r="E44" s="64"/>
      <c r="F44" s="65"/>
      <c r="G44" s="65"/>
      <c r="H44" s="44"/>
    </row>
    <row r="45" spans="1:8" ht="19.5" customHeight="1">
      <c r="A45" s="55" t="s">
        <v>30</v>
      </c>
      <c r="B45" s="230">
        <v>0.0022546767001387015</v>
      </c>
      <c r="C45" s="65"/>
      <c r="D45" s="65"/>
      <c r="E45" s="65"/>
      <c r="F45" s="44"/>
      <c r="G45" s="44"/>
      <c r="H45" s="44"/>
    </row>
    <row r="46" spans="1:30" ht="19.5" customHeight="1">
      <c r="A46" s="57" t="s">
        <v>12</v>
      </c>
      <c r="B46" s="230">
        <v>0.0016304564359324175</v>
      </c>
      <c r="C46" s="65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9.5" customHeight="1" thickBot="1">
      <c r="A47" s="92" t="s">
        <v>16</v>
      </c>
      <c r="B47" s="231">
        <v>0.08135645172539752</v>
      </c>
      <c r="C47" s="235"/>
      <c r="D47" s="66"/>
      <c r="E47" s="66"/>
      <c r="F47" s="66"/>
      <c r="G47" s="66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3:30" ht="17.25" customHeight="1">
      <c r="C48" s="66"/>
      <c r="D48" s="66"/>
      <c r="E48" s="66"/>
      <c r="F48" s="66"/>
      <c r="G48" s="66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3:30" ht="17.25" customHeight="1">
      <c r="C49" s="66"/>
      <c r="D49" s="66"/>
      <c r="E49" s="66"/>
      <c r="F49" s="66"/>
      <c r="G49" s="66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3:30" ht="17.25" customHeight="1">
      <c r="C50" s="66"/>
      <c r="D50" s="66"/>
      <c r="E50" s="66"/>
      <c r="F50" s="66"/>
      <c r="G50" s="66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3:30" ht="16.5" customHeight="1">
      <c r="C51" s="66"/>
      <c r="D51" s="66"/>
      <c r="E51" s="66"/>
      <c r="F51" s="66"/>
      <c r="G51" s="66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3:30" ht="18.75" customHeight="1">
      <c r="C52" s="66"/>
      <c r="D52" s="66"/>
      <c r="E52" s="66"/>
      <c r="F52" s="66"/>
      <c r="G52" s="66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3:30" ht="18.75" customHeight="1">
      <c r="C53" s="66"/>
      <c r="D53" s="66"/>
      <c r="E53" s="66"/>
      <c r="F53" s="66"/>
      <c r="G53" s="66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3:30" ht="18.75" customHeight="1">
      <c r="C54" s="66"/>
      <c r="D54" s="66"/>
      <c r="E54" s="66"/>
      <c r="F54" s="66"/>
      <c r="G54" s="66"/>
      <c r="J54" s="6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3:30" ht="18.75" customHeight="1">
      <c r="C55" s="66"/>
      <c r="D55" s="66"/>
      <c r="E55" s="66"/>
      <c r="F55" s="66"/>
      <c r="G55" s="66"/>
      <c r="J55" s="6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3:30" ht="18.75" customHeight="1">
      <c r="C56" s="66"/>
      <c r="D56" s="66"/>
      <c r="E56" s="66"/>
      <c r="F56" s="66"/>
      <c r="G56" s="66"/>
      <c r="J56" s="6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3:30" ht="18.75" customHeight="1">
      <c r="C57" s="66"/>
      <c r="D57" s="66"/>
      <c r="E57" s="66"/>
      <c r="F57" s="66"/>
      <c r="G57" s="66"/>
      <c r="J57" s="6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3:30" ht="18.75" customHeight="1">
      <c r="C58" s="66"/>
      <c r="D58" s="66"/>
      <c r="E58" s="66"/>
      <c r="F58" s="66"/>
      <c r="G58" s="66"/>
      <c r="J58" s="6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3:30" ht="18.75" customHeight="1">
      <c r="C59" s="66"/>
      <c r="D59" s="66"/>
      <c r="E59" s="66"/>
      <c r="F59" s="66"/>
      <c r="G59" s="66"/>
      <c r="J59" s="66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1" ht="22.5" customHeight="1">
      <c r="A60" s="130" t="s">
        <v>85</v>
      </c>
      <c r="B60" s="66"/>
      <c r="C60" s="66"/>
      <c r="E60" s="66"/>
      <c r="F60" s="66"/>
      <c r="G60" s="66"/>
      <c r="J60" s="44"/>
      <c r="K60" s="44"/>
      <c r="L60" s="44"/>
      <c r="M60" s="44"/>
      <c r="N60" s="44"/>
      <c r="O60" s="44"/>
      <c r="P60" s="44"/>
      <c r="Q60" s="44"/>
      <c r="R60" s="46"/>
      <c r="S60" s="46"/>
      <c r="T60" s="44"/>
      <c r="U60" s="44"/>
      <c r="V60" s="46"/>
      <c r="W60" s="46"/>
      <c r="X60" s="46"/>
      <c r="Y60" s="46"/>
      <c r="Z60" s="67"/>
      <c r="AA60" s="44"/>
      <c r="AB60" s="44"/>
      <c r="AC60" s="44"/>
      <c r="AD60" s="44"/>
      <c r="AE60" s="44"/>
    </row>
    <row r="61" spans="4:34" ht="18.75" thickBot="1">
      <c r="D61" s="95" t="s">
        <v>80</v>
      </c>
      <c r="G61" s="49"/>
      <c r="H61" s="50"/>
      <c r="I61" s="50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34.5" customHeight="1" thickBot="1">
      <c r="A62" s="51" t="s">
        <v>18</v>
      </c>
      <c r="B62" s="218" t="s">
        <v>114</v>
      </c>
      <c r="C62" s="218" t="s">
        <v>118</v>
      </c>
      <c r="D62" s="218" t="s">
        <v>132</v>
      </c>
      <c r="E62" s="52" t="s">
        <v>131</v>
      </c>
      <c r="F62" s="53" t="s">
        <v>133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7.25" customHeight="1">
      <c r="A63" s="55" t="s">
        <v>30</v>
      </c>
      <c r="B63" s="104">
        <v>281.34764225500004</v>
      </c>
      <c r="C63" s="104">
        <v>305.9929936820999</v>
      </c>
      <c r="D63" s="104">
        <v>263.7237222239</v>
      </c>
      <c r="E63" s="99">
        <v>-0.13813803691895643</v>
      </c>
      <c r="F63" s="143">
        <v>-0.06264107951943165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7.25" customHeight="1">
      <c r="A64" s="57" t="s">
        <v>12</v>
      </c>
      <c r="B64" s="102">
        <v>245.2173667415999</v>
      </c>
      <c r="C64" s="102">
        <v>219.81047789279995</v>
      </c>
      <c r="D64" s="102">
        <v>188.42205518550008</v>
      </c>
      <c r="E64" s="99">
        <v>-0.14279766373379066</v>
      </c>
      <c r="F64" s="143">
        <v>-0.2316121093329756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7.25" customHeight="1">
      <c r="A65" s="57" t="s">
        <v>16</v>
      </c>
      <c r="B65" s="102">
        <v>7775.720647201103</v>
      </c>
      <c r="C65" s="102">
        <v>7418.104970454399</v>
      </c>
      <c r="D65" s="102">
        <v>9013.7374497952</v>
      </c>
      <c r="E65" s="99">
        <v>0.21509974389632558</v>
      </c>
      <c r="F65" s="143">
        <v>0.1592156995814562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7.25" customHeight="1">
      <c r="A66" s="96" t="s">
        <v>115</v>
      </c>
      <c r="B66" s="103">
        <v>8302.285656197704</v>
      </c>
      <c r="C66" s="103">
        <v>7943.908442029298</v>
      </c>
      <c r="D66" s="103">
        <v>9465.883227204602</v>
      </c>
      <c r="E66" s="100">
        <v>0.1915901720521982</v>
      </c>
      <c r="F66" s="144">
        <v>0.14015388282120433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7.25" customHeight="1">
      <c r="A67" s="57" t="s">
        <v>78</v>
      </c>
      <c r="B67" s="102">
        <v>86439.04797246055</v>
      </c>
      <c r="C67" s="102">
        <v>95918.00925980757</v>
      </c>
      <c r="D67" s="102">
        <v>94821.96801922149</v>
      </c>
      <c r="E67" s="13">
        <v>-0.011426855593064889</v>
      </c>
      <c r="F67" s="216">
        <v>0.09698070771709255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ht="17.25" customHeight="1" thickBot="1">
      <c r="A68" s="58" t="s">
        <v>79</v>
      </c>
      <c r="B68" s="59">
        <v>94741.33362865826</v>
      </c>
      <c r="C68" s="59">
        <v>103861.91770183686</v>
      </c>
      <c r="D68" s="59">
        <v>104287.85124642609</v>
      </c>
      <c r="E68" s="170">
        <v>0.004100959755162448</v>
      </c>
      <c r="F68" s="217">
        <v>0.10076401980138572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3" ht="15">
      <c r="A69" s="106"/>
      <c r="B69" s="106"/>
      <c r="C69" s="106"/>
      <c r="D69" s="226"/>
      <c r="E69" s="106"/>
      <c r="F69" s="106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ht="18.75" thickBot="1">
      <c r="A70" s="105" t="s">
        <v>82</v>
      </c>
      <c r="C70" s="61"/>
      <c r="D70" s="33"/>
      <c r="E70" s="33"/>
      <c r="F70" s="3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ht="17.25" customHeight="1" thickBot="1">
      <c r="A71" s="51" t="s">
        <v>18</v>
      </c>
      <c r="B71" s="218" t="s">
        <v>114</v>
      </c>
      <c r="C71" s="218" t="s">
        <v>118</v>
      </c>
      <c r="D71" s="218" t="s">
        <v>132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3" ht="17.25" customHeight="1">
      <c r="A72" s="55" t="s">
        <v>30</v>
      </c>
      <c r="B72" s="13">
        <v>0.033887974216470426</v>
      </c>
      <c r="C72" s="13">
        <v>0.03851919944887141</v>
      </c>
      <c r="D72" s="229">
        <v>0.027860445337627625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:37" ht="17.25" customHeight="1">
      <c r="A73" s="57" t="s">
        <v>12</v>
      </c>
      <c r="B73" s="13">
        <v>0.029536127386624395</v>
      </c>
      <c r="C73" s="13">
        <v>0.027670318646906337</v>
      </c>
      <c r="D73" s="230">
        <v>0.019905385547540032</v>
      </c>
      <c r="J73" s="3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6" ht="17.25" customHeight="1">
      <c r="A74" s="57" t="s">
        <v>16</v>
      </c>
      <c r="B74" s="13">
        <v>0.936575898396905</v>
      </c>
      <c r="C74" s="13">
        <v>0.9338104819042223</v>
      </c>
      <c r="D74" s="230">
        <v>0.9522341691148322</v>
      </c>
      <c r="H74" s="34"/>
      <c r="I74" s="34"/>
      <c r="J74" s="3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6" ht="17.25" customHeight="1" thickBot="1">
      <c r="A75" s="93" t="s">
        <v>8</v>
      </c>
      <c r="B75" s="94">
        <v>1</v>
      </c>
      <c r="C75" s="94">
        <v>1</v>
      </c>
      <c r="D75" s="232">
        <v>1</v>
      </c>
      <c r="H75" s="34"/>
      <c r="I75" s="34"/>
      <c r="J75" s="3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9" ht="15">
      <c r="A76" s="47"/>
      <c r="B76" s="47"/>
      <c r="C76" s="47"/>
      <c r="D76" s="47"/>
      <c r="E76" s="47"/>
      <c r="F76" s="47"/>
      <c r="G76" s="47"/>
      <c r="H76" s="68"/>
      <c r="I76" s="33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  <row r="81" spans="1:3" ht="12.75">
      <c r="A81" s="47"/>
      <c r="B81" s="47"/>
      <c r="C81" s="47"/>
    </row>
    <row r="83" ht="18.75" thickBot="1">
      <c r="A83" s="105" t="s">
        <v>83</v>
      </c>
    </row>
    <row r="84" spans="1:2" ht="15.75" thickBot="1">
      <c r="A84" s="51" t="s">
        <v>18</v>
      </c>
      <c r="B84" s="218" t="s">
        <v>132</v>
      </c>
    </row>
    <row r="85" spans="1:2" ht="18" customHeight="1">
      <c r="A85" s="98" t="s">
        <v>78</v>
      </c>
      <c r="B85" s="229">
        <v>0.9092331166663193</v>
      </c>
    </row>
    <row r="86" spans="1:2" ht="18" customHeight="1">
      <c r="A86" s="55" t="s">
        <v>30</v>
      </c>
      <c r="B86" s="230">
        <v>0.0025288057915848344</v>
      </c>
    </row>
    <row r="87" spans="1:3" ht="18" customHeight="1">
      <c r="A87" s="57" t="s">
        <v>12</v>
      </c>
      <c r="B87" s="230">
        <v>0.0018067498077054998</v>
      </c>
      <c r="C87" s="65"/>
    </row>
    <row r="88" spans="1:3" ht="18" customHeight="1" thickBot="1">
      <c r="A88" s="92" t="s">
        <v>16</v>
      </c>
      <c r="B88" s="231">
        <v>0.08643132773439033</v>
      </c>
      <c r="C88" s="235"/>
    </row>
    <row r="89" spans="2:3" ht="12.75">
      <c r="B89" s="89"/>
      <c r="C89" s="89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P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.140625" style="2" customWidth="1"/>
    <col min="2" max="2" width="42.7109375" style="2" customWidth="1"/>
    <col min="3" max="3" width="10.00390625" style="2" bestFit="1" customWidth="1"/>
    <col min="4" max="4" width="2.28125" style="2" customWidth="1"/>
    <col min="5" max="5" width="41.7109375" style="2" customWidth="1"/>
    <col min="6" max="6" width="10.00390625" style="2" bestFit="1" customWidth="1"/>
    <col min="7" max="7" width="2.7109375" style="2" customWidth="1"/>
    <col min="8" max="8" width="42.00390625" style="2" customWidth="1"/>
    <col min="9" max="9" width="10.00390625" style="2" bestFit="1" customWidth="1"/>
    <col min="10" max="10" width="2.00390625" style="2" customWidth="1"/>
    <col min="11" max="11" width="42.00390625" style="2" customWidth="1"/>
    <col min="12" max="12" width="10.00390625" style="2" bestFit="1" customWidth="1"/>
    <col min="13" max="13" width="2.28125" style="2" customWidth="1"/>
    <col min="14" max="14" width="42.00390625" style="2" customWidth="1"/>
    <col min="15" max="15" width="10.57421875" style="2" bestFit="1" customWidth="1"/>
    <col min="16" max="16384" width="9.140625" style="2" customWidth="1"/>
  </cols>
  <sheetData>
    <row r="1" spans="1:15" ht="15.75">
      <c r="A1" s="38"/>
      <c r="B1" s="171" t="s">
        <v>3</v>
      </c>
      <c r="C1" s="171"/>
      <c r="D1" s="172"/>
      <c r="E1" s="171" t="s">
        <v>4</v>
      </c>
      <c r="F1" s="171"/>
      <c r="G1" s="172"/>
      <c r="H1" s="171" t="s">
        <v>5</v>
      </c>
      <c r="I1" s="173"/>
      <c r="J1" s="173"/>
      <c r="K1" s="171" t="s">
        <v>6</v>
      </c>
      <c r="L1" s="173"/>
      <c r="M1" s="172"/>
      <c r="N1" s="171" t="s">
        <v>78</v>
      </c>
      <c r="O1" s="173"/>
    </row>
    <row r="2" spans="1:15" ht="15">
      <c r="A2" s="38"/>
      <c r="B2" s="174" t="s">
        <v>31</v>
      </c>
      <c r="C2" s="175">
        <v>0.08640176506801475</v>
      </c>
      <c r="D2" s="172"/>
      <c r="E2" s="174" t="s">
        <v>31</v>
      </c>
      <c r="F2" s="175">
        <v>0.07586028771025942</v>
      </c>
      <c r="G2" s="172"/>
      <c r="H2" s="174" t="s">
        <v>31</v>
      </c>
      <c r="I2" s="175">
        <v>0.3368026453040771</v>
      </c>
      <c r="J2" s="175"/>
      <c r="K2" s="174" t="s">
        <v>31</v>
      </c>
      <c r="L2" s="175">
        <v>0.3252592534468763</v>
      </c>
      <c r="M2" s="172"/>
      <c r="N2" s="174" t="s">
        <v>31</v>
      </c>
      <c r="O2" s="175">
        <v>0.5902646786731974</v>
      </c>
    </row>
    <row r="3" spans="1:15" ht="15">
      <c r="A3" s="38"/>
      <c r="B3" s="174" t="s">
        <v>36</v>
      </c>
      <c r="C3" s="237">
        <v>0.31785528368009575</v>
      </c>
      <c r="D3" s="172"/>
      <c r="E3" s="174" t="s">
        <v>36</v>
      </c>
      <c r="F3" s="175">
        <v>0.25990387322114344</v>
      </c>
      <c r="G3" s="172"/>
      <c r="H3" s="174" t="s">
        <v>32</v>
      </c>
      <c r="I3" s="175">
        <v>0.0023920596393125445</v>
      </c>
      <c r="J3" s="175"/>
      <c r="K3" s="174" t="s">
        <v>32</v>
      </c>
      <c r="L3" s="175">
        <v>0.002283700937623083</v>
      </c>
      <c r="M3" s="172"/>
      <c r="N3" s="174" t="s">
        <v>32</v>
      </c>
      <c r="O3" s="175">
        <v>0.02600414675560446</v>
      </c>
    </row>
    <row r="4" spans="1:15" ht="15">
      <c r="A4" s="38"/>
      <c r="B4" s="174" t="s">
        <v>105</v>
      </c>
      <c r="C4" s="175">
        <v>0.005540561438239209</v>
      </c>
      <c r="D4" s="172"/>
      <c r="E4" s="174" t="s">
        <v>105</v>
      </c>
      <c r="F4" s="175">
        <v>0.011570379536287007</v>
      </c>
      <c r="G4" s="172"/>
      <c r="H4" s="174" t="s">
        <v>36</v>
      </c>
      <c r="I4" s="175">
        <v>0.060460253733075175</v>
      </c>
      <c r="J4" s="175"/>
      <c r="K4" s="174" t="s">
        <v>36</v>
      </c>
      <c r="L4" s="175">
        <v>0.07101838722232917</v>
      </c>
      <c r="M4" s="172"/>
      <c r="N4" s="174" t="s">
        <v>36</v>
      </c>
      <c r="O4" s="175">
        <v>0.033360021886367525</v>
      </c>
    </row>
    <row r="5" spans="1:15" ht="15">
      <c r="A5" s="38"/>
      <c r="B5" s="174" t="s">
        <v>33</v>
      </c>
      <c r="C5" s="237">
        <v>0.17488345427165997</v>
      </c>
      <c r="D5" s="172"/>
      <c r="E5" s="174" t="s">
        <v>33</v>
      </c>
      <c r="F5" s="175">
        <v>0.025554917280862944</v>
      </c>
      <c r="G5" s="172"/>
      <c r="H5" s="174" t="s">
        <v>105</v>
      </c>
      <c r="I5" s="224">
        <v>0.00459211222928539</v>
      </c>
      <c r="J5" s="175"/>
      <c r="K5" s="174" t="s">
        <v>105</v>
      </c>
      <c r="L5" s="175">
        <v>0.004749706608433102</v>
      </c>
      <c r="M5" s="172"/>
      <c r="N5" s="174" t="s">
        <v>105</v>
      </c>
      <c r="O5" s="175">
        <v>0.00012060824669363825</v>
      </c>
    </row>
    <row r="6" spans="1:15" ht="15">
      <c r="A6" s="38"/>
      <c r="B6" s="174" t="s">
        <v>20</v>
      </c>
      <c r="C6" s="237">
        <v>0.058243472074590616</v>
      </c>
      <c r="D6" s="172"/>
      <c r="E6" s="174" t="s">
        <v>20</v>
      </c>
      <c r="F6" s="175">
        <v>0.006239478582417794</v>
      </c>
      <c r="G6" s="172"/>
      <c r="H6" s="174" t="s">
        <v>33</v>
      </c>
      <c r="I6" s="175">
        <v>0.01402265237531414</v>
      </c>
      <c r="J6" s="175"/>
      <c r="K6" s="174" t="s">
        <v>33</v>
      </c>
      <c r="L6" s="175">
        <v>0.018470718864494348</v>
      </c>
      <c r="M6" s="172"/>
      <c r="N6" s="174" t="s">
        <v>33</v>
      </c>
      <c r="O6" s="175">
        <v>0.00013687253825016738</v>
      </c>
    </row>
    <row r="7" spans="1:15" ht="15">
      <c r="A7" s="38"/>
      <c r="B7" s="174" t="s">
        <v>34</v>
      </c>
      <c r="C7" s="175">
        <v>0.25543139840452284</v>
      </c>
      <c r="D7" s="172"/>
      <c r="E7" s="174" t="s">
        <v>34</v>
      </c>
      <c r="F7" s="175">
        <v>0.5228882902500822</v>
      </c>
      <c r="G7" s="172"/>
      <c r="H7" s="174" t="s">
        <v>20</v>
      </c>
      <c r="I7" s="175">
        <v>0.00029317599670994836</v>
      </c>
      <c r="J7" s="175"/>
      <c r="K7" s="174" t="s">
        <v>20</v>
      </c>
      <c r="L7" s="175">
        <v>0.0019296602159252084</v>
      </c>
      <c r="M7" s="172"/>
      <c r="N7" s="174" t="s">
        <v>20</v>
      </c>
      <c r="O7" s="224">
        <v>8.344001377790883E-05</v>
      </c>
    </row>
    <row r="8" spans="1:15" ht="15">
      <c r="A8" s="38"/>
      <c r="B8" s="174" t="s">
        <v>21</v>
      </c>
      <c r="C8" s="237">
        <v>0.10164406506287685</v>
      </c>
      <c r="D8" s="172"/>
      <c r="E8" s="174" t="s">
        <v>21</v>
      </c>
      <c r="F8" s="175">
        <v>0.0935164867873165</v>
      </c>
      <c r="G8" s="172"/>
      <c r="H8" s="174" t="s">
        <v>34</v>
      </c>
      <c r="I8" s="175">
        <v>0.4945445374562591</v>
      </c>
      <c r="J8" s="175"/>
      <c r="K8" s="174" t="s">
        <v>34</v>
      </c>
      <c r="L8" s="175">
        <v>0.4887973795059341</v>
      </c>
      <c r="M8" s="172"/>
      <c r="N8" s="174" t="s">
        <v>34</v>
      </c>
      <c r="O8" s="175">
        <v>0.1205511930111275</v>
      </c>
    </row>
    <row r="9" spans="1:15" ht="15">
      <c r="A9" s="16"/>
      <c r="B9" s="174"/>
      <c r="C9" s="175"/>
      <c r="D9" s="176"/>
      <c r="E9" s="172" t="s">
        <v>112</v>
      </c>
      <c r="F9" s="175">
        <v>0.00446628663163056</v>
      </c>
      <c r="G9" s="172"/>
      <c r="H9" s="174" t="s">
        <v>21</v>
      </c>
      <c r="I9" s="175">
        <v>0.05556215561329135</v>
      </c>
      <c r="J9" s="175"/>
      <c r="K9" s="174" t="s">
        <v>21</v>
      </c>
      <c r="L9" s="175">
        <v>0.0574951254126945</v>
      </c>
      <c r="M9" s="172"/>
      <c r="N9" s="174" t="s">
        <v>21</v>
      </c>
      <c r="O9" s="175">
        <v>0.08293250678900245</v>
      </c>
    </row>
    <row r="10" spans="1:15" ht="15">
      <c r="A10" s="16"/>
      <c r="D10" s="174"/>
      <c r="G10" s="172"/>
      <c r="H10" s="174" t="s">
        <v>22</v>
      </c>
      <c r="I10" s="175">
        <v>0.0017363765192534328</v>
      </c>
      <c r="J10" s="175"/>
      <c r="K10" s="174" t="s">
        <v>22</v>
      </c>
      <c r="L10" s="175">
        <v>0.0016577198243373974</v>
      </c>
      <c r="M10" s="172"/>
      <c r="N10" s="172" t="s">
        <v>22</v>
      </c>
      <c r="O10" s="238">
        <v>0.00018403575222511784</v>
      </c>
    </row>
    <row r="11" spans="1:15" ht="15">
      <c r="A11" s="3"/>
      <c r="B11" s="174"/>
      <c r="C11" s="174"/>
      <c r="D11" s="174"/>
      <c r="G11" s="175"/>
      <c r="H11" s="172" t="s">
        <v>112</v>
      </c>
      <c r="I11" s="175">
        <v>0.029594031133421798</v>
      </c>
      <c r="J11" s="172"/>
      <c r="K11" s="172" t="s">
        <v>112</v>
      </c>
      <c r="L11" s="175">
        <v>0.028338347961352744</v>
      </c>
      <c r="M11" s="172"/>
      <c r="N11" s="174" t="s">
        <v>112</v>
      </c>
      <c r="O11" s="175">
        <v>0.14636249633375387</v>
      </c>
    </row>
    <row r="12" spans="1:15" ht="15">
      <c r="A12" s="3"/>
      <c r="B12" s="174"/>
      <c r="C12" s="174"/>
      <c r="D12" s="174"/>
      <c r="G12" s="175"/>
      <c r="H12" s="172"/>
      <c r="I12" s="175"/>
      <c r="J12" s="172"/>
      <c r="K12" s="174"/>
      <c r="L12" s="175"/>
      <c r="M12" s="172"/>
      <c r="N12" s="172"/>
      <c r="O12" s="175"/>
    </row>
    <row r="13" spans="1:16" ht="15">
      <c r="A13" s="3"/>
      <c r="B13" s="177" t="s">
        <v>104</v>
      </c>
      <c r="C13" s="178">
        <f>SUM(C5:C8)</f>
        <v>0.5902023898136503</v>
      </c>
      <c r="D13" s="71"/>
      <c r="E13" s="177" t="s">
        <v>104</v>
      </c>
      <c r="F13" s="178">
        <f>SUM(F5:F9)</f>
        <v>0.6526654595323099</v>
      </c>
      <c r="G13" s="72"/>
      <c r="H13" s="177" t="s">
        <v>104</v>
      </c>
      <c r="I13" s="178">
        <f>SUM(I6:I11)</f>
        <v>0.5957529290942498</v>
      </c>
      <c r="J13" s="71"/>
      <c r="K13" s="177" t="s">
        <v>104</v>
      </c>
      <c r="L13" s="178">
        <f>SUM(L6:L11)</f>
        <v>0.5966889517847382</v>
      </c>
      <c r="M13" s="3"/>
      <c r="N13" s="177" t="s">
        <v>104</v>
      </c>
      <c r="O13" s="178">
        <f>SUM(O6:O11)</f>
        <v>0.35025054443813697</v>
      </c>
      <c r="P13" s="3"/>
    </row>
    <row r="14" spans="1:16" ht="14.25">
      <c r="A14" s="3"/>
      <c r="B14" s="71"/>
      <c r="C14" s="71"/>
      <c r="D14" s="18"/>
      <c r="E14" s="15"/>
      <c r="F14" s="15"/>
      <c r="G14" s="18"/>
      <c r="H14" s="15"/>
      <c r="I14" s="17"/>
      <c r="J14" s="18"/>
      <c r="K14" s="3"/>
      <c r="L14" s="3"/>
      <c r="M14" s="3"/>
      <c r="P14" s="3"/>
    </row>
    <row r="15" spans="1:16" ht="12.7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3"/>
      <c r="M15" s="3"/>
      <c r="P15" s="3"/>
    </row>
    <row r="16" spans="2:3" ht="12.75">
      <c r="B16" s="15"/>
      <c r="C16" s="15"/>
    </row>
    <row r="24" ht="14.25">
      <c r="O24" s="70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E26"/>
  <sheetViews>
    <sheetView workbookViewId="0" topLeftCell="A1">
      <selection activeCell="A1" sqref="A1"/>
    </sheetView>
  </sheetViews>
  <sheetFormatPr defaultColWidth="9.140625" defaultRowHeight="12.75" outlineLevelRow="1"/>
  <cols>
    <col min="1" max="3" width="44.7109375" style="76" customWidth="1"/>
    <col min="4" max="4" width="13.8515625" style="76" bestFit="1" customWidth="1"/>
    <col min="5" max="16384" width="9.140625" style="76" customWidth="1"/>
  </cols>
  <sheetData>
    <row r="1" spans="1:3" ht="15" thickBot="1">
      <c r="A1" s="73" t="s">
        <v>134</v>
      </c>
      <c r="B1" s="74"/>
      <c r="C1" s="74"/>
    </row>
    <row r="2" spans="1:3" ht="32.25" customHeight="1" thickBot="1">
      <c r="A2" s="4" t="s">
        <v>40</v>
      </c>
      <c r="B2" s="5" t="s">
        <v>0</v>
      </c>
      <c r="C2" s="6" t="s">
        <v>1</v>
      </c>
    </row>
    <row r="3" spans="1:4" ht="16.5" customHeight="1">
      <c r="A3" s="78" t="s">
        <v>37</v>
      </c>
      <c r="B3" s="186">
        <v>18217347112.9135</v>
      </c>
      <c r="C3" s="126">
        <f>B3/$B$11</f>
        <v>0.40631568843165633</v>
      </c>
      <c r="D3" s="116"/>
    </row>
    <row r="4" spans="1:5" ht="16.5" customHeight="1">
      <c r="A4" s="78" t="s">
        <v>74</v>
      </c>
      <c r="B4" s="196">
        <v>16030717720.424997</v>
      </c>
      <c r="C4" s="126">
        <f>B4/$B$11</f>
        <v>0.35754558917148094</v>
      </c>
      <c r="D4" s="190"/>
      <c r="E4" s="115"/>
    </row>
    <row r="5" spans="1:3" ht="16.5" customHeight="1">
      <c r="A5" s="78" t="s">
        <v>21</v>
      </c>
      <c r="B5" s="196">
        <v>9806707381.506191</v>
      </c>
      <c r="C5" s="126">
        <f aca="true" t="shared" si="0" ref="C5:C13">B5/$B$11</f>
        <v>0.21872663655510888</v>
      </c>
    </row>
    <row r="6" spans="1:3" ht="16.5" customHeight="1">
      <c r="A6" s="78" t="s">
        <v>87</v>
      </c>
      <c r="B6" s="196">
        <v>386190989.1299981</v>
      </c>
      <c r="C6" s="126">
        <f t="shared" si="0"/>
        <v>0.00861351856787242</v>
      </c>
    </row>
    <row r="7" spans="1:4" ht="16.5" customHeight="1">
      <c r="A7" s="78" t="s">
        <v>76</v>
      </c>
      <c r="B7" s="196">
        <v>311198330.08480006</v>
      </c>
      <c r="C7" s="126">
        <f t="shared" si="0"/>
        <v>0.006940898855550491</v>
      </c>
      <c r="D7" s="116"/>
    </row>
    <row r="8" spans="1:4" ht="16.5" customHeight="1">
      <c r="A8" s="78" t="s">
        <v>22</v>
      </c>
      <c r="B8" s="196">
        <v>36900000</v>
      </c>
      <c r="C8" s="126">
        <f>B8/$B$11</f>
        <v>0.000823009454131781</v>
      </c>
      <c r="D8" s="197"/>
    </row>
    <row r="9" spans="1:5" ht="12.75">
      <c r="A9" s="78" t="s">
        <v>20</v>
      </c>
      <c r="B9" s="196">
        <v>35355091.58409999</v>
      </c>
      <c r="C9" s="126">
        <f>B9/$B$11</f>
        <v>0.0007885521578701696</v>
      </c>
      <c r="E9" s="115"/>
    </row>
    <row r="10" spans="1:3" ht="16.5" customHeight="1">
      <c r="A10" s="198" t="s">
        <v>35</v>
      </c>
      <c r="B10" s="199">
        <f>SUM(B12:B13)</f>
        <v>11034309.64</v>
      </c>
      <c r="C10" s="200">
        <f t="shared" si="0"/>
        <v>0.00024610680632892817</v>
      </c>
    </row>
    <row r="11" spans="1:5" ht="16.5" customHeight="1" thickBot="1">
      <c r="A11" s="187" t="s">
        <v>19</v>
      </c>
      <c r="B11" s="80">
        <f>SUM(B3:B10)</f>
        <v>44835450935.28359</v>
      </c>
      <c r="C11" s="188">
        <f t="shared" si="0"/>
        <v>1</v>
      </c>
      <c r="D11" s="115"/>
      <c r="E11" s="115"/>
    </row>
    <row r="12" spans="1:3" ht="12.75" hidden="1" outlineLevel="1">
      <c r="A12" s="78" t="s">
        <v>75</v>
      </c>
      <c r="B12" s="196">
        <v>5905641.92</v>
      </c>
      <c r="C12" s="127">
        <f t="shared" si="0"/>
        <v>0.00013171813368230252</v>
      </c>
    </row>
    <row r="13" spans="1:3" ht="12.75" hidden="1" outlineLevel="1">
      <c r="A13" s="117" t="s">
        <v>113</v>
      </c>
      <c r="B13" s="124">
        <f>1576760.12+B14</f>
        <v>5128667.720000001</v>
      </c>
      <c r="C13" s="127">
        <f t="shared" si="0"/>
        <v>0.00011438867264662564</v>
      </c>
    </row>
    <row r="14" spans="1:3" ht="12.75" hidden="1" outlineLevel="1">
      <c r="A14" s="117" t="s">
        <v>136</v>
      </c>
      <c r="B14" s="124">
        <v>3551907.6</v>
      </c>
      <c r="C14" s="239"/>
    </row>
    <row r="15" ht="12.75" collapsed="1"/>
    <row r="16" spans="1:4" s="74" customFormat="1" ht="15" thickBot="1">
      <c r="A16" s="73" t="s">
        <v>135</v>
      </c>
      <c r="D16" s="75"/>
    </row>
    <row r="17" spans="1:3" ht="32.25" customHeight="1" thickBot="1">
      <c r="A17" s="4" t="s">
        <v>40</v>
      </c>
      <c r="B17" s="5" t="s">
        <v>0</v>
      </c>
      <c r="C17" s="6" t="s">
        <v>1</v>
      </c>
    </row>
    <row r="18" spans="1:5" ht="17.25" customHeight="1">
      <c r="A18" s="77" t="s">
        <v>37</v>
      </c>
      <c r="B18" s="128">
        <v>4987335042.901995</v>
      </c>
      <c r="C18" s="125">
        <f>B18/$B$25</f>
        <v>0.8193070382115489</v>
      </c>
      <c r="D18" s="190"/>
      <c r="E18" s="115"/>
    </row>
    <row r="19" spans="1:3" ht="17.25" customHeight="1">
      <c r="A19" s="78" t="s">
        <v>21</v>
      </c>
      <c r="B19" s="196">
        <v>586147070.9438998</v>
      </c>
      <c r="C19" s="126">
        <f aca="true" t="shared" si="1" ref="C19:C25">B19/$B$25</f>
        <v>0.09629078786974493</v>
      </c>
    </row>
    <row r="20" spans="1:3" ht="17.25" customHeight="1">
      <c r="A20" s="78" t="s">
        <v>74</v>
      </c>
      <c r="B20" s="196">
        <v>288096261.09999996</v>
      </c>
      <c r="C20" s="126">
        <f t="shared" si="1"/>
        <v>0.04732773963874647</v>
      </c>
    </row>
    <row r="21" spans="1:3" ht="17.25" customHeight="1">
      <c r="A21" s="78" t="s">
        <v>76</v>
      </c>
      <c r="B21" s="196">
        <v>188303924.60199997</v>
      </c>
      <c r="C21" s="126">
        <f t="shared" si="1"/>
        <v>0.030934101964704745</v>
      </c>
    </row>
    <row r="22" spans="1:3" ht="17.25" customHeight="1">
      <c r="A22" s="78" t="s">
        <v>22</v>
      </c>
      <c r="B22" s="196">
        <v>16900000</v>
      </c>
      <c r="C22" s="126">
        <f t="shared" si="1"/>
        <v>0.0027762901081773723</v>
      </c>
    </row>
    <row r="23" spans="1:3" ht="17.25" customHeight="1">
      <c r="A23" s="78" t="s">
        <v>20</v>
      </c>
      <c r="B23" s="196">
        <v>19672357.879999995</v>
      </c>
      <c r="C23" s="126">
        <f t="shared" si="1"/>
        <v>0.003231726188566223</v>
      </c>
    </row>
    <row r="24" spans="1:3" ht="17.25" customHeight="1">
      <c r="A24" s="198" t="s">
        <v>35</v>
      </c>
      <c r="B24" s="199">
        <f>SUM(B26:B26)</f>
        <v>805442.02</v>
      </c>
      <c r="C24" s="200">
        <f t="shared" si="1"/>
        <v>0.00013231601851102965</v>
      </c>
    </row>
    <row r="25" spans="1:5" ht="17.25" customHeight="1" thickBot="1">
      <c r="A25" s="79" t="s">
        <v>19</v>
      </c>
      <c r="B25" s="80">
        <f>SUM(B18:B24)</f>
        <v>6087260099.447896</v>
      </c>
      <c r="C25" s="81">
        <f t="shared" si="1"/>
        <v>1</v>
      </c>
      <c r="D25" s="115"/>
      <c r="E25" s="115"/>
    </row>
    <row r="26" spans="1:3" ht="12.75" hidden="1" outlineLevel="1">
      <c r="A26" s="78" t="s">
        <v>75</v>
      </c>
      <c r="B26" s="124">
        <v>805442.02</v>
      </c>
      <c r="C26" s="127">
        <f>B26/$B$25</f>
        <v>0.00013231601851102965</v>
      </c>
    </row>
    <row r="27" ht="12.75" collapsed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J59"/>
  <sheetViews>
    <sheetView workbookViewId="0" topLeftCell="A1">
      <selection activeCell="A1" sqref="A1:E1"/>
    </sheetView>
  </sheetViews>
  <sheetFormatPr defaultColWidth="9.140625" defaultRowHeight="12.75" outlineLevelRow="1"/>
  <cols>
    <col min="1" max="1" width="5.140625" style="11" customWidth="1"/>
    <col min="2" max="2" width="26.421875" style="2" customWidth="1"/>
    <col min="3" max="3" width="23.421875" style="2" customWidth="1"/>
    <col min="4" max="4" width="43.28125" style="2" customWidth="1"/>
    <col min="5" max="5" width="15.140625" style="2" customWidth="1"/>
    <col min="6" max="6" width="11.140625" style="2" bestFit="1" customWidth="1"/>
    <col min="7" max="8" width="10.00390625" style="2" customWidth="1"/>
    <col min="9" max="16384" width="9.140625" style="2" customWidth="1"/>
  </cols>
  <sheetData>
    <row r="1" spans="1:5" ht="15.75" thickBot="1">
      <c r="A1" s="257" t="s">
        <v>137</v>
      </c>
      <c r="B1" s="257"/>
      <c r="C1" s="257"/>
      <c r="D1" s="257"/>
      <c r="E1" s="257"/>
    </row>
    <row r="2" spans="1:10" ht="50.25" customHeight="1" outlineLevel="1" thickBot="1">
      <c r="A2" s="4" t="s">
        <v>39</v>
      </c>
      <c r="B2" s="5" t="s">
        <v>40</v>
      </c>
      <c r="C2" s="5" t="s">
        <v>41</v>
      </c>
      <c r="D2" s="5" t="s">
        <v>42</v>
      </c>
      <c r="E2" s="6" t="s">
        <v>154</v>
      </c>
      <c r="F2" s="117"/>
      <c r="G2" s="117"/>
      <c r="H2" s="117"/>
      <c r="I2" s="118"/>
      <c r="J2"/>
    </row>
    <row r="3" spans="1:8" ht="17.25" customHeight="1" outlineLevel="1">
      <c r="A3" s="25">
        <v>1</v>
      </c>
      <c r="B3" s="21" t="s">
        <v>87</v>
      </c>
      <c r="C3" s="21" t="s">
        <v>96</v>
      </c>
      <c r="D3" s="21" t="s">
        <v>97</v>
      </c>
      <c r="E3" s="121">
        <v>332</v>
      </c>
      <c r="F3" s="117"/>
      <c r="G3" s="118"/>
      <c r="H3"/>
    </row>
    <row r="4" spans="1:8" ht="17.25" customHeight="1" outlineLevel="1">
      <c r="A4" s="26">
        <v>2</v>
      </c>
      <c r="B4" s="20" t="s">
        <v>74</v>
      </c>
      <c r="C4" s="20" t="s">
        <v>90</v>
      </c>
      <c r="D4" s="20" t="s">
        <v>141</v>
      </c>
      <c r="E4" s="119">
        <v>327</v>
      </c>
      <c r="F4" s="117"/>
      <c r="G4" s="118"/>
      <c r="H4"/>
    </row>
    <row r="5" spans="1:8" ht="17.25" customHeight="1" outlineLevel="1">
      <c r="A5" s="26">
        <v>3</v>
      </c>
      <c r="B5" s="20" t="s">
        <v>76</v>
      </c>
      <c r="C5" s="20" t="s">
        <v>98</v>
      </c>
      <c r="D5" s="20" t="s">
        <v>99</v>
      </c>
      <c r="E5" s="119">
        <v>210</v>
      </c>
      <c r="F5" s="117"/>
      <c r="G5" s="118"/>
      <c r="H5"/>
    </row>
    <row r="6" spans="1:8" ht="17.25" customHeight="1" outlineLevel="1">
      <c r="A6" s="26">
        <v>4</v>
      </c>
      <c r="B6" s="20" t="s">
        <v>74</v>
      </c>
      <c r="C6" s="20" t="s">
        <v>90</v>
      </c>
      <c r="D6" s="20" t="s">
        <v>119</v>
      </c>
      <c r="E6" s="119">
        <v>208</v>
      </c>
      <c r="F6" s="117"/>
      <c r="G6" s="118"/>
      <c r="H6"/>
    </row>
    <row r="7" spans="1:8" ht="17.25" customHeight="1" outlineLevel="1">
      <c r="A7" s="26">
        <v>5</v>
      </c>
      <c r="B7" s="20" t="s">
        <v>74</v>
      </c>
      <c r="C7" s="20" t="s">
        <v>90</v>
      </c>
      <c r="D7" s="20" t="s">
        <v>120</v>
      </c>
      <c r="E7" s="119">
        <v>200</v>
      </c>
      <c r="F7" s="117"/>
      <c r="G7" s="118"/>
      <c r="H7"/>
    </row>
    <row r="8" spans="1:8" ht="17.25" customHeight="1" outlineLevel="1">
      <c r="A8" s="26">
        <v>6</v>
      </c>
      <c r="B8" s="20" t="s">
        <v>37</v>
      </c>
      <c r="C8" s="20" t="s">
        <v>38</v>
      </c>
      <c r="D8" s="20" t="s">
        <v>101</v>
      </c>
      <c r="E8" s="119">
        <v>146</v>
      </c>
      <c r="F8" s="117"/>
      <c r="G8" s="118"/>
      <c r="H8"/>
    </row>
    <row r="9" spans="1:8" ht="17.25" customHeight="1" outlineLevel="1">
      <c r="A9" s="26">
        <v>6</v>
      </c>
      <c r="B9" s="20" t="s">
        <v>37</v>
      </c>
      <c r="C9" s="20" t="s">
        <v>38</v>
      </c>
      <c r="D9" s="20" t="s">
        <v>88</v>
      </c>
      <c r="E9" s="119">
        <v>146</v>
      </c>
      <c r="F9" s="117"/>
      <c r="G9" s="118"/>
      <c r="H9"/>
    </row>
    <row r="10" spans="1:8" ht="17.25" customHeight="1" outlineLevel="1">
      <c r="A10" s="26">
        <v>7</v>
      </c>
      <c r="B10" s="20" t="s">
        <v>37</v>
      </c>
      <c r="C10" s="20" t="s">
        <v>38</v>
      </c>
      <c r="D10" s="20" t="s">
        <v>142</v>
      </c>
      <c r="E10" s="119">
        <v>142</v>
      </c>
      <c r="F10" s="117"/>
      <c r="G10" s="118"/>
      <c r="H10"/>
    </row>
    <row r="11" spans="1:8" ht="17.25" customHeight="1" outlineLevel="1">
      <c r="A11" s="26">
        <v>8</v>
      </c>
      <c r="B11" s="20" t="s">
        <v>74</v>
      </c>
      <c r="C11" s="20" t="s">
        <v>90</v>
      </c>
      <c r="D11" s="20" t="s">
        <v>100</v>
      </c>
      <c r="E11" s="119">
        <v>139</v>
      </c>
      <c r="F11" s="117"/>
      <c r="G11" s="118"/>
      <c r="H11"/>
    </row>
    <row r="12" spans="1:8" ht="17.25" customHeight="1" outlineLevel="1">
      <c r="A12" s="26">
        <v>9</v>
      </c>
      <c r="B12" s="20" t="s">
        <v>74</v>
      </c>
      <c r="C12" s="20" t="s">
        <v>90</v>
      </c>
      <c r="D12" s="20" t="s">
        <v>143</v>
      </c>
      <c r="E12" s="119">
        <v>132</v>
      </c>
      <c r="F12" s="117"/>
      <c r="G12" s="118"/>
      <c r="H12"/>
    </row>
    <row r="13" spans="1:8" ht="17.25" customHeight="1" outlineLevel="1" thickBot="1">
      <c r="A13" s="122">
        <v>10</v>
      </c>
      <c r="B13" s="27" t="s">
        <v>74</v>
      </c>
      <c r="C13" s="27" t="s">
        <v>90</v>
      </c>
      <c r="D13" s="27" t="s">
        <v>144</v>
      </c>
      <c r="E13" s="123">
        <v>123</v>
      </c>
      <c r="F13" s="117"/>
      <c r="G13" s="118"/>
      <c r="H13"/>
    </row>
    <row r="14" spans="1:7" ht="15.75">
      <c r="A14" s="258"/>
      <c r="B14" s="258"/>
      <c r="C14" s="258"/>
      <c r="D14" s="258"/>
      <c r="E14" s="258"/>
      <c r="F14" s="117"/>
      <c r="G14" s="118"/>
    </row>
    <row r="15" spans="1:5" ht="15.75" thickBot="1">
      <c r="A15" s="257" t="s">
        <v>138</v>
      </c>
      <c r="B15" s="257"/>
      <c r="C15" s="257"/>
      <c r="D15" s="257"/>
      <c r="E15" s="257"/>
    </row>
    <row r="16" spans="1:5" ht="45.75" customHeight="1" outlineLevel="1" thickBot="1">
      <c r="A16" s="22" t="s">
        <v>39</v>
      </c>
      <c r="B16" s="23" t="s">
        <v>40</v>
      </c>
      <c r="C16" s="23" t="s">
        <v>41</v>
      </c>
      <c r="D16" s="23" t="s">
        <v>42</v>
      </c>
      <c r="E16" s="24" t="s">
        <v>7</v>
      </c>
    </row>
    <row r="17" spans="1:5" ht="17.25" customHeight="1" outlineLevel="1">
      <c r="A17" s="25">
        <v>1</v>
      </c>
      <c r="B17" s="21" t="s">
        <v>37</v>
      </c>
      <c r="C17" s="21" t="s">
        <v>38</v>
      </c>
      <c r="D17" s="21" t="s">
        <v>106</v>
      </c>
      <c r="E17" s="121">
        <v>1331992050</v>
      </c>
    </row>
    <row r="18" spans="1:5" ht="17.25" customHeight="1" outlineLevel="1">
      <c r="A18" s="26">
        <v>2</v>
      </c>
      <c r="B18" s="20" t="s">
        <v>37</v>
      </c>
      <c r="C18" s="20" t="s">
        <v>38</v>
      </c>
      <c r="D18" s="20" t="s">
        <v>145</v>
      </c>
      <c r="E18" s="119">
        <v>1262120826.8500001</v>
      </c>
    </row>
    <row r="19" spans="1:5" ht="17.25" customHeight="1" outlineLevel="1">
      <c r="A19" s="26">
        <v>3</v>
      </c>
      <c r="B19" s="20" t="s">
        <v>74</v>
      </c>
      <c r="C19" s="20" t="s">
        <v>90</v>
      </c>
      <c r="D19" s="20" t="s">
        <v>91</v>
      </c>
      <c r="E19" s="119">
        <v>916133000</v>
      </c>
    </row>
    <row r="20" spans="1:5" ht="17.25" customHeight="1" outlineLevel="1">
      <c r="A20" s="26">
        <v>4</v>
      </c>
      <c r="B20" s="20" t="s">
        <v>37</v>
      </c>
      <c r="C20" s="20" t="s">
        <v>38</v>
      </c>
      <c r="D20" s="20" t="s">
        <v>2</v>
      </c>
      <c r="E20" s="119">
        <v>778899264.62</v>
      </c>
    </row>
    <row r="21" spans="1:5" ht="17.25" customHeight="1" outlineLevel="1">
      <c r="A21" s="26">
        <v>5</v>
      </c>
      <c r="B21" s="20" t="s">
        <v>37</v>
      </c>
      <c r="C21" s="20" t="s">
        <v>38</v>
      </c>
      <c r="D21" s="20" t="s">
        <v>122</v>
      </c>
      <c r="E21" s="119">
        <v>591415809.5999999</v>
      </c>
    </row>
    <row r="22" spans="1:5" ht="17.25" customHeight="1" outlineLevel="1">
      <c r="A22" s="26">
        <v>6</v>
      </c>
      <c r="B22" s="20" t="s">
        <v>37</v>
      </c>
      <c r="C22" s="20" t="s">
        <v>38</v>
      </c>
      <c r="D22" s="20" t="s">
        <v>121</v>
      </c>
      <c r="E22" s="119">
        <v>583981421.58</v>
      </c>
    </row>
    <row r="23" spans="1:5" ht="17.25" customHeight="1" outlineLevel="1">
      <c r="A23" s="26">
        <v>7</v>
      </c>
      <c r="B23" s="20" t="s">
        <v>74</v>
      </c>
      <c r="C23" s="20" t="s">
        <v>90</v>
      </c>
      <c r="D23" s="20" t="s">
        <v>102</v>
      </c>
      <c r="E23" s="119">
        <v>555289376.56</v>
      </c>
    </row>
    <row r="24" spans="1:5" ht="17.25" customHeight="1" outlineLevel="1">
      <c r="A24" s="26">
        <v>8</v>
      </c>
      <c r="B24" s="20" t="s">
        <v>74</v>
      </c>
      <c r="C24" s="20" t="s">
        <v>90</v>
      </c>
      <c r="D24" s="20" t="s">
        <v>120</v>
      </c>
      <c r="E24" s="119">
        <v>543353815.8</v>
      </c>
    </row>
    <row r="25" spans="1:5" ht="17.25" customHeight="1" outlineLevel="1">
      <c r="A25" s="26">
        <v>9</v>
      </c>
      <c r="B25" s="20" t="s">
        <v>74</v>
      </c>
      <c r="C25" s="20" t="s">
        <v>90</v>
      </c>
      <c r="D25" s="20" t="s">
        <v>123</v>
      </c>
      <c r="E25" s="119">
        <v>538777100</v>
      </c>
    </row>
    <row r="26" spans="1:5" ht="17.25" customHeight="1" outlineLevel="1" thickBot="1">
      <c r="A26" s="122">
        <v>10</v>
      </c>
      <c r="B26" s="27" t="s">
        <v>37</v>
      </c>
      <c r="C26" s="27" t="s">
        <v>38</v>
      </c>
      <c r="D26" s="27" t="s">
        <v>110</v>
      </c>
      <c r="E26" s="123">
        <v>527990767.56</v>
      </c>
    </row>
    <row r="27" spans="2:5" ht="12.75">
      <c r="B27" s="245"/>
      <c r="C27" s="245"/>
      <c r="D27" s="245"/>
      <c r="E27" s="249">
        <f>SUM(E17:E26)</f>
        <v>7629953432.57</v>
      </c>
    </row>
    <row r="28" spans="2:6" ht="12.75">
      <c r="B28" s="248"/>
      <c r="C28" s="248"/>
      <c r="D28" s="248"/>
      <c r="E28" s="145">
        <f>E27-'[18]Популярні ЦП'!$E$26</f>
        <v>545167298.2399998</v>
      </c>
      <c r="F28" s="145"/>
    </row>
    <row r="29" spans="1:5" ht="12.75">
      <c r="A29" s="247"/>
      <c r="B29" s="247"/>
      <c r="C29" s="247"/>
      <c r="D29" s="247"/>
      <c r="E29" s="91">
        <f>E28/'[18]Популярні ЦП'!$E$26</f>
        <v>0.07694901270178646</v>
      </c>
    </row>
    <row r="30" spans="1:5" ht="15.75">
      <c r="A30" s="258" t="s">
        <v>94</v>
      </c>
      <c r="B30" s="258"/>
      <c r="C30" s="258"/>
      <c r="D30" s="258"/>
      <c r="E30" s="258"/>
    </row>
    <row r="31" spans="1:5" ht="12.75">
      <c r="A31" s="259"/>
      <c r="B31" s="259"/>
      <c r="C31" s="259"/>
      <c r="D31" s="259"/>
      <c r="E31" s="259"/>
    </row>
    <row r="32" spans="1:5" ht="15.75" thickBot="1">
      <c r="A32" s="257" t="s">
        <v>139</v>
      </c>
      <c r="B32" s="257"/>
      <c r="C32" s="257"/>
      <c r="D32" s="257"/>
      <c r="E32" s="257"/>
    </row>
    <row r="33" spans="1:5" ht="47.25" customHeight="1" outlineLevel="1" thickBot="1">
      <c r="A33" s="4" t="s">
        <v>39</v>
      </c>
      <c r="B33" s="5" t="s">
        <v>40</v>
      </c>
      <c r="C33" s="5" t="s">
        <v>41</v>
      </c>
      <c r="D33" s="5" t="s">
        <v>42</v>
      </c>
      <c r="E33" s="6" t="s">
        <v>154</v>
      </c>
    </row>
    <row r="34" spans="1:7" ht="17.25" customHeight="1" outlineLevel="1">
      <c r="A34" s="19">
        <v>1</v>
      </c>
      <c r="B34" s="21" t="s">
        <v>76</v>
      </c>
      <c r="C34" s="21" t="s">
        <v>98</v>
      </c>
      <c r="D34" s="21" t="s">
        <v>99</v>
      </c>
      <c r="E34" s="121">
        <v>98</v>
      </c>
      <c r="F34" s="117"/>
      <c r="G34" s="118"/>
    </row>
    <row r="35" spans="1:7" ht="17.25" customHeight="1" outlineLevel="1">
      <c r="A35" s="26">
        <v>2</v>
      </c>
      <c r="B35" s="20" t="s">
        <v>37</v>
      </c>
      <c r="C35" s="20" t="s">
        <v>38</v>
      </c>
      <c r="D35" s="20" t="s">
        <v>89</v>
      </c>
      <c r="E35" s="119">
        <v>84</v>
      </c>
      <c r="F35" s="117"/>
      <c r="G35" s="118"/>
    </row>
    <row r="36" spans="1:7" ht="17.25" customHeight="1" outlineLevel="1">
      <c r="A36" s="26">
        <v>3</v>
      </c>
      <c r="B36" s="20" t="s">
        <v>37</v>
      </c>
      <c r="C36" s="20" t="s">
        <v>38</v>
      </c>
      <c r="D36" s="20" t="s">
        <v>101</v>
      </c>
      <c r="E36" s="119">
        <v>83</v>
      </c>
      <c r="F36" s="117"/>
      <c r="G36" s="118"/>
    </row>
    <row r="37" spans="1:7" ht="17.25" customHeight="1" outlineLevel="1">
      <c r="A37" s="26">
        <v>4</v>
      </c>
      <c r="B37" s="20" t="s">
        <v>37</v>
      </c>
      <c r="C37" s="20" t="s">
        <v>38</v>
      </c>
      <c r="D37" s="20" t="s">
        <v>88</v>
      </c>
      <c r="E37" s="119">
        <v>79</v>
      </c>
      <c r="F37" s="117"/>
      <c r="G37" s="118"/>
    </row>
    <row r="38" spans="1:7" ht="17.25" customHeight="1" outlineLevel="1">
      <c r="A38" s="26">
        <v>5</v>
      </c>
      <c r="B38" s="20" t="s">
        <v>37</v>
      </c>
      <c r="C38" s="20" t="s">
        <v>38</v>
      </c>
      <c r="D38" s="20" t="s">
        <v>124</v>
      </c>
      <c r="E38" s="119">
        <v>69</v>
      </c>
      <c r="F38" s="117"/>
      <c r="G38" s="118"/>
    </row>
    <row r="39" spans="1:7" ht="17.25" customHeight="1" outlineLevel="1">
      <c r="A39" s="26">
        <v>6</v>
      </c>
      <c r="B39" s="20" t="s">
        <v>37</v>
      </c>
      <c r="C39" s="20" t="s">
        <v>38</v>
      </c>
      <c r="D39" s="20" t="s">
        <v>108</v>
      </c>
      <c r="E39" s="119">
        <v>68</v>
      </c>
      <c r="F39" s="117"/>
      <c r="G39" s="118"/>
    </row>
    <row r="40" spans="1:7" ht="17.25" customHeight="1" outlineLevel="1">
      <c r="A40" s="26">
        <v>7</v>
      </c>
      <c r="B40" s="20" t="s">
        <v>37</v>
      </c>
      <c r="C40" s="20" t="s">
        <v>38</v>
      </c>
      <c r="D40" s="20" t="s">
        <v>125</v>
      </c>
      <c r="E40" s="119">
        <v>66</v>
      </c>
      <c r="F40" s="117"/>
      <c r="G40" s="118"/>
    </row>
    <row r="41" spans="1:7" ht="17.25" customHeight="1" outlineLevel="1">
      <c r="A41" s="26">
        <v>8</v>
      </c>
      <c r="B41" s="20" t="s">
        <v>37</v>
      </c>
      <c r="C41" s="20" t="s">
        <v>38</v>
      </c>
      <c r="D41" s="20" t="s">
        <v>92</v>
      </c>
      <c r="E41" s="119">
        <v>63</v>
      </c>
      <c r="F41" s="117"/>
      <c r="G41" s="118"/>
    </row>
    <row r="42" spans="1:7" ht="17.25" customHeight="1" outlineLevel="1">
      <c r="A42" s="26">
        <v>9</v>
      </c>
      <c r="B42" s="20" t="s">
        <v>37</v>
      </c>
      <c r="C42" s="20" t="s">
        <v>38</v>
      </c>
      <c r="D42" s="20" t="s">
        <v>93</v>
      </c>
      <c r="E42" s="119">
        <v>62</v>
      </c>
      <c r="F42" s="117"/>
      <c r="G42" s="118"/>
    </row>
    <row r="43" spans="1:7" ht="17.25" customHeight="1" outlineLevel="1" thickBot="1">
      <c r="A43" s="122">
        <v>10</v>
      </c>
      <c r="B43" s="27" t="s">
        <v>37</v>
      </c>
      <c r="C43" s="27" t="s">
        <v>38</v>
      </c>
      <c r="D43" s="27" t="s">
        <v>107</v>
      </c>
      <c r="E43" s="123">
        <v>60</v>
      </c>
      <c r="F43" s="117"/>
      <c r="G43" s="118"/>
    </row>
    <row r="44" spans="1:5" ht="15.75">
      <c r="A44" s="258"/>
      <c r="B44" s="258"/>
      <c r="C44" s="258"/>
      <c r="D44" s="258"/>
      <c r="E44" s="258"/>
    </row>
    <row r="45" spans="1:5" ht="15.75" thickBot="1">
      <c r="A45" s="257" t="s">
        <v>140</v>
      </c>
      <c r="B45" s="257"/>
      <c r="C45" s="257"/>
      <c r="D45" s="257"/>
      <c r="E45" s="257"/>
    </row>
    <row r="46" spans="1:5" ht="43.5" customHeight="1" outlineLevel="1" thickBot="1">
      <c r="A46" s="22" t="s">
        <v>39</v>
      </c>
      <c r="B46" s="23" t="s">
        <v>40</v>
      </c>
      <c r="C46" s="23" t="s">
        <v>41</v>
      </c>
      <c r="D46" s="23" t="s">
        <v>42</v>
      </c>
      <c r="E46" s="24" t="s">
        <v>7</v>
      </c>
    </row>
    <row r="47" spans="1:6" ht="17.25" customHeight="1" outlineLevel="1">
      <c r="A47" s="26">
        <v>1</v>
      </c>
      <c r="B47" s="20" t="s">
        <v>37</v>
      </c>
      <c r="C47" s="20" t="s">
        <v>38</v>
      </c>
      <c r="D47" s="20" t="s">
        <v>106</v>
      </c>
      <c r="E47" s="119">
        <v>1009317900</v>
      </c>
      <c r="F47" s="117"/>
    </row>
    <row r="48" spans="1:6" ht="17.25" customHeight="1" outlineLevel="1">
      <c r="A48" s="26">
        <v>2</v>
      </c>
      <c r="B48" s="20" t="s">
        <v>37</v>
      </c>
      <c r="C48" s="20" t="s">
        <v>38</v>
      </c>
      <c r="D48" s="20" t="s">
        <v>146</v>
      </c>
      <c r="E48" s="119">
        <v>540339957.3000001</v>
      </c>
      <c r="F48" s="117"/>
    </row>
    <row r="49" spans="1:6" ht="17.25" customHeight="1" outlineLevel="1">
      <c r="A49" s="26">
        <v>3</v>
      </c>
      <c r="B49" s="20" t="s">
        <v>37</v>
      </c>
      <c r="C49" s="20" t="s">
        <v>38</v>
      </c>
      <c r="D49" s="20" t="s">
        <v>2</v>
      </c>
      <c r="E49" s="119">
        <v>202976785</v>
      </c>
      <c r="F49" s="117"/>
    </row>
    <row r="50" spans="1:6" ht="17.25" customHeight="1" outlineLevel="1">
      <c r="A50" s="26">
        <v>4</v>
      </c>
      <c r="B50" s="20" t="s">
        <v>76</v>
      </c>
      <c r="C50" s="20" t="s">
        <v>98</v>
      </c>
      <c r="D50" s="20" t="s">
        <v>99</v>
      </c>
      <c r="E50" s="119">
        <v>166968886.43199998</v>
      </c>
      <c r="F50" s="117"/>
    </row>
    <row r="51" spans="1:6" ht="17.25" customHeight="1" outlineLevel="1">
      <c r="A51" s="26">
        <v>5</v>
      </c>
      <c r="B51" s="20" t="s">
        <v>37</v>
      </c>
      <c r="C51" s="20" t="s">
        <v>38</v>
      </c>
      <c r="D51" s="20" t="s">
        <v>147</v>
      </c>
      <c r="E51" s="119">
        <v>149999701.5</v>
      </c>
      <c r="F51" s="117"/>
    </row>
    <row r="52" spans="1:6" ht="17.25" customHeight="1" outlineLevel="1">
      <c r="A52" s="26">
        <v>6</v>
      </c>
      <c r="B52" s="20" t="s">
        <v>21</v>
      </c>
      <c r="C52" s="20" t="s">
        <v>148</v>
      </c>
      <c r="D52" s="20" t="s">
        <v>149</v>
      </c>
      <c r="E52" s="119">
        <v>123085647.93</v>
      </c>
      <c r="F52" s="117"/>
    </row>
    <row r="53" spans="1:6" ht="17.25" customHeight="1" outlineLevel="1">
      <c r="A53" s="26">
        <v>7</v>
      </c>
      <c r="B53" s="20" t="s">
        <v>21</v>
      </c>
      <c r="C53" s="20" t="s">
        <v>148</v>
      </c>
      <c r="D53" s="20" t="s">
        <v>150</v>
      </c>
      <c r="E53" s="119">
        <v>120000000</v>
      </c>
      <c r="F53" s="117"/>
    </row>
    <row r="54" spans="1:6" ht="17.25" customHeight="1" outlineLevel="1">
      <c r="A54" s="26">
        <v>8</v>
      </c>
      <c r="B54" s="20" t="s">
        <v>37</v>
      </c>
      <c r="C54" s="20" t="s">
        <v>38</v>
      </c>
      <c r="D54" s="20" t="s">
        <v>126</v>
      </c>
      <c r="E54" s="119">
        <v>115126221.09</v>
      </c>
      <c r="F54" s="117"/>
    </row>
    <row r="55" spans="1:6" ht="17.25" customHeight="1" outlineLevel="1">
      <c r="A55" s="26">
        <v>9</v>
      </c>
      <c r="B55" s="20" t="s">
        <v>37</v>
      </c>
      <c r="C55" s="20" t="s">
        <v>38</v>
      </c>
      <c r="D55" s="20" t="s">
        <v>109</v>
      </c>
      <c r="E55" s="119">
        <v>108167073.27</v>
      </c>
      <c r="F55" s="117"/>
    </row>
    <row r="56" spans="1:6" ht="17.25" customHeight="1" outlineLevel="1" thickBot="1">
      <c r="A56" s="122">
        <v>10</v>
      </c>
      <c r="B56" s="27" t="s">
        <v>37</v>
      </c>
      <c r="C56" s="27" t="s">
        <v>38</v>
      </c>
      <c r="D56" s="27" t="s">
        <v>151</v>
      </c>
      <c r="E56" s="123">
        <v>101705678</v>
      </c>
      <c r="F56" s="117"/>
    </row>
    <row r="57" spans="2:5" ht="12.75">
      <c r="B57" s="246"/>
      <c r="C57" s="246"/>
      <c r="D57" s="250"/>
      <c r="E57" s="249">
        <f>SUM(E47:E56)</f>
        <v>2637687850.5220003</v>
      </c>
    </row>
    <row r="58" spans="1:5" ht="12.75">
      <c r="A58" s="117"/>
      <c r="B58" s="117"/>
      <c r="C58" s="117"/>
      <c r="D58" s="120"/>
      <c r="E58" s="145">
        <f>E57-'[18]Популярні ЦП'!$E$55</f>
        <v>187808963.30660057</v>
      </c>
    </row>
    <row r="59" ht="12.75">
      <c r="E59" s="91">
        <f>E58/'[18]Популярні ЦП'!$E$55</f>
        <v>0.0766605093364715</v>
      </c>
    </row>
  </sheetData>
  <mergeCells count="8">
    <mergeCell ref="A1:E1"/>
    <mergeCell ref="A15:E15"/>
    <mergeCell ref="A32:E32"/>
    <mergeCell ref="A45:E45"/>
    <mergeCell ref="A44:E44"/>
    <mergeCell ref="A14:E14"/>
    <mergeCell ref="A31:E3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L27"/>
  <sheetViews>
    <sheetView workbookViewId="0" topLeftCell="A1">
      <selection activeCell="F39" sqref="F39"/>
    </sheetView>
  </sheetViews>
  <sheetFormatPr defaultColWidth="9.140625" defaultRowHeight="12.75"/>
  <cols>
    <col min="1" max="1" width="38.28125" style="0" customWidth="1"/>
    <col min="2" max="2" width="15.421875" style="0" customWidth="1"/>
    <col min="3" max="3" width="14.140625" style="0" customWidth="1"/>
    <col min="4" max="4" width="15.421875" style="0" customWidth="1"/>
    <col min="5" max="12" width="13.00390625" style="0" customWidth="1"/>
    <col min="13" max="13" width="8.8515625" style="36" customWidth="1"/>
    <col min="14" max="15" width="11.8515625" style="36" customWidth="1"/>
    <col min="16" max="26" width="9.140625" style="36" customWidth="1"/>
    <col min="27" max="27" width="16.8515625" style="36" customWidth="1"/>
    <col min="28" max="16384" width="9.140625" style="36" customWidth="1"/>
  </cols>
  <sheetData>
    <row r="1" spans="1:12" ht="16.5" thickBot="1">
      <c r="A1" s="233" t="s">
        <v>10</v>
      </c>
      <c r="B1" s="234"/>
      <c r="C1" s="234"/>
      <c r="D1" s="35"/>
      <c r="E1" s="36"/>
      <c r="F1" s="36"/>
      <c r="G1" s="36"/>
      <c r="H1" s="36"/>
      <c r="I1" s="36"/>
      <c r="J1" s="35"/>
      <c r="K1" s="35"/>
      <c r="L1" s="35"/>
    </row>
    <row r="2" spans="1:12" ht="35.25" customHeight="1" thickBot="1">
      <c r="A2" s="149"/>
      <c r="B2" s="149" t="s">
        <v>153</v>
      </c>
      <c r="C2" s="147" t="s">
        <v>127</v>
      </c>
      <c r="D2" s="179"/>
      <c r="E2" s="179"/>
      <c r="F2" s="180"/>
      <c r="G2" s="114"/>
      <c r="H2" s="36"/>
      <c r="I2" s="36"/>
      <c r="J2" s="36"/>
      <c r="K2" s="36"/>
      <c r="L2" s="36"/>
    </row>
    <row r="3" spans="1:12" ht="15" customHeight="1">
      <c r="A3" s="201" t="s">
        <v>69</v>
      </c>
      <c r="B3" s="202">
        <v>-0.375946744410369</v>
      </c>
      <c r="C3" s="202">
        <v>-0.4096124728894708</v>
      </c>
      <c r="D3" s="182"/>
      <c r="E3" s="182"/>
      <c r="F3" s="182"/>
      <c r="G3" s="114"/>
      <c r="H3" s="36"/>
      <c r="I3" s="36"/>
      <c r="J3" s="36"/>
      <c r="K3" s="36"/>
      <c r="L3" s="36"/>
    </row>
    <row r="4" spans="1:12" ht="15" customHeight="1">
      <c r="A4" s="201" t="s">
        <v>70</v>
      </c>
      <c r="B4" s="202">
        <v>-0.37171651713388676</v>
      </c>
      <c r="C4" s="202">
        <v>-0.42330885670919316</v>
      </c>
      <c r="D4" s="182"/>
      <c r="E4" s="182"/>
      <c r="F4" s="182"/>
      <c r="G4" s="114"/>
      <c r="H4" s="36"/>
      <c r="I4" s="36"/>
      <c r="J4" s="36"/>
      <c r="K4" s="36"/>
      <c r="L4" s="36"/>
    </row>
    <row r="5" spans="1:12" ht="15" customHeight="1">
      <c r="A5" s="201" t="s">
        <v>3</v>
      </c>
      <c r="B5" s="202">
        <v>-0.1363165121821775</v>
      </c>
      <c r="C5" s="202">
        <v>-0.20192518819242267</v>
      </c>
      <c r="D5" s="146"/>
      <c r="E5" s="146"/>
      <c r="F5" s="146"/>
      <c r="G5" s="183"/>
      <c r="H5" s="184"/>
      <c r="I5" s="37"/>
      <c r="J5" s="36"/>
      <c r="K5" s="36"/>
      <c r="L5" s="36"/>
    </row>
    <row r="6" spans="1:12" ht="15" customHeight="1">
      <c r="A6" s="201" t="s">
        <v>4</v>
      </c>
      <c r="B6" s="202">
        <v>-0.09708086154563716</v>
      </c>
      <c r="C6" s="202">
        <v>-0.1738817812907758</v>
      </c>
      <c r="D6" s="146"/>
      <c r="E6" s="146"/>
      <c r="F6" s="146"/>
      <c r="G6" s="183"/>
      <c r="H6" s="184"/>
      <c r="I6" s="37"/>
      <c r="J6" s="36"/>
      <c r="K6" s="36"/>
      <c r="L6" s="36"/>
    </row>
    <row r="7" spans="1:12" ht="15" customHeight="1">
      <c r="A7" s="201" t="s">
        <v>5</v>
      </c>
      <c r="B7" s="202">
        <v>-0.0757191598293645</v>
      </c>
      <c r="C7" s="202">
        <v>-0.08645424176424599</v>
      </c>
      <c r="D7" s="37"/>
      <c r="E7" s="37"/>
      <c r="F7" s="146"/>
      <c r="G7" s="114"/>
      <c r="H7" s="36"/>
      <c r="I7" s="36"/>
      <c r="J7" s="36"/>
      <c r="K7" s="36"/>
      <c r="L7" s="36"/>
    </row>
    <row r="8" spans="1:12" ht="15" customHeight="1">
      <c r="A8" s="201" t="s">
        <v>72</v>
      </c>
      <c r="B8" s="185">
        <v>-0.04293576178738101</v>
      </c>
      <c r="C8" s="202">
        <v>0.0018265385662503686</v>
      </c>
      <c r="D8" s="146"/>
      <c r="E8" s="146"/>
      <c r="F8" s="146"/>
      <c r="G8" s="114"/>
      <c r="H8" s="36"/>
      <c r="I8" s="36"/>
      <c r="J8" s="36"/>
      <c r="K8" s="36"/>
      <c r="L8" s="36"/>
    </row>
    <row r="9" spans="1:12" ht="15" customHeight="1">
      <c r="A9" s="201" t="s">
        <v>77</v>
      </c>
      <c r="B9" s="202">
        <v>-0.015964948000000034</v>
      </c>
      <c r="C9" s="202">
        <v>0.0424728518551416</v>
      </c>
      <c r="D9" s="146"/>
      <c r="E9" s="146"/>
      <c r="F9" s="146"/>
      <c r="G9" s="114"/>
      <c r="H9" s="36"/>
      <c r="I9" s="36"/>
      <c r="J9" s="36"/>
      <c r="K9" s="36"/>
      <c r="L9" s="36"/>
    </row>
    <row r="10" spans="1:12" ht="15" customHeight="1">
      <c r="A10" s="201" t="s">
        <v>13</v>
      </c>
      <c r="B10" s="202">
        <v>0.004385964912280826</v>
      </c>
      <c r="C10" s="202">
        <v>-0.04583333333333328</v>
      </c>
      <c r="D10" s="146"/>
      <c r="E10" s="146"/>
      <c r="F10" s="146"/>
      <c r="G10" s="114"/>
      <c r="H10" s="36"/>
      <c r="I10" s="36"/>
      <c r="J10" s="36"/>
      <c r="K10" s="36"/>
      <c r="L10" s="36"/>
    </row>
    <row r="11" spans="1:12" ht="15" customHeight="1">
      <c r="A11" s="201" t="s">
        <v>71</v>
      </c>
      <c r="B11" s="203">
        <v>0.02292029218482039</v>
      </c>
      <c r="C11" s="202">
        <v>0.04611875399270793</v>
      </c>
      <c r="D11" s="185"/>
      <c r="E11" s="185"/>
      <c r="F11" s="146"/>
      <c r="G11" s="114"/>
      <c r="H11" s="114"/>
      <c r="I11" s="114"/>
      <c r="L11" s="36"/>
    </row>
    <row r="12" spans="1:12" ht="15" customHeight="1">
      <c r="A12" s="201" t="s">
        <v>11</v>
      </c>
      <c r="B12" s="202">
        <v>0.03872202075230646</v>
      </c>
      <c r="C12" s="202">
        <v>0.08116317627783132</v>
      </c>
      <c r="D12" s="146"/>
      <c r="E12" s="146"/>
      <c r="F12" s="146"/>
      <c r="G12" s="114"/>
      <c r="H12" s="36"/>
      <c r="I12" s="36"/>
      <c r="J12" s="36"/>
      <c r="K12" s="36"/>
      <c r="L12" s="36"/>
    </row>
    <row r="13" spans="1:12" ht="15" customHeight="1">
      <c r="A13" s="201" t="s">
        <v>73</v>
      </c>
      <c r="B13" s="202">
        <v>0.08173337367637434</v>
      </c>
      <c r="C13" s="202">
        <v>0.15600373507765708</v>
      </c>
      <c r="D13" s="146"/>
      <c r="E13" s="146"/>
      <c r="F13" s="146"/>
      <c r="G13" s="114"/>
      <c r="H13" s="36"/>
      <c r="I13" s="37"/>
      <c r="J13" s="36"/>
      <c r="K13" s="36"/>
      <c r="L13" s="36"/>
    </row>
    <row r="14" spans="1:9" ht="12.75">
      <c r="A14" s="205" t="s">
        <v>111</v>
      </c>
      <c r="B14" s="204"/>
      <c r="C14" s="204"/>
      <c r="D14" s="114"/>
      <c r="E14" s="114"/>
      <c r="F14" s="114"/>
      <c r="G14" s="114"/>
      <c r="H14" s="114"/>
      <c r="I14" s="114"/>
    </row>
    <row r="15" spans="5:9" ht="12.75">
      <c r="E15" s="114"/>
      <c r="F15" s="114"/>
      <c r="G15" s="114"/>
      <c r="H15" s="114"/>
      <c r="I15" s="114"/>
    </row>
    <row r="16" spans="5:9" ht="12.75">
      <c r="E16" s="114"/>
      <c r="F16" s="114"/>
      <c r="G16" s="114"/>
      <c r="H16" s="114"/>
      <c r="I16" s="114"/>
    </row>
    <row r="17" spans="5:9" ht="12.75">
      <c r="E17" s="114"/>
      <c r="F17" s="114"/>
      <c r="G17" s="114"/>
      <c r="H17" s="114"/>
      <c r="I17" s="114"/>
    </row>
    <row r="18" spans="5:9" ht="12.75">
      <c r="E18" s="114"/>
      <c r="F18" s="114"/>
      <c r="G18" s="114"/>
      <c r="H18" s="114"/>
      <c r="I18" s="114"/>
    </row>
    <row r="19" spans="5:9" ht="12.75">
      <c r="E19" s="114"/>
      <c r="F19" s="114"/>
      <c r="G19" s="114"/>
      <c r="H19" s="114"/>
      <c r="I19" s="114"/>
    </row>
    <row r="20" spans="5:9" ht="12.75">
      <c r="E20" s="114"/>
      <c r="F20" s="114"/>
      <c r="G20" s="114"/>
      <c r="H20" s="114"/>
      <c r="I20" s="114"/>
    </row>
    <row r="21" spans="5:9" ht="12.75">
      <c r="E21" s="114"/>
      <c r="F21" s="114"/>
      <c r="G21" s="114"/>
      <c r="H21" s="114"/>
      <c r="I21" s="114"/>
    </row>
    <row r="22" spans="5:9" ht="12.75">
      <c r="E22" s="114"/>
      <c r="F22" s="114"/>
      <c r="G22" s="114"/>
      <c r="H22" s="114"/>
      <c r="I22" s="114"/>
    </row>
    <row r="23" spans="5:9" ht="12.75">
      <c r="E23" s="114"/>
      <c r="F23" s="114"/>
      <c r="G23" s="114"/>
      <c r="H23" s="114"/>
      <c r="I23" s="114"/>
    </row>
    <row r="24" spans="5:9" ht="12.75">
      <c r="E24" s="114"/>
      <c r="F24" s="114"/>
      <c r="G24" s="114"/>
      <c r="H24" s="114"/>
      <c r="I24" s="114"/>
    </row>
    <row r="25" spans="5:9" ht="12.75">
      <c r="E25" s="114"/>
      <c r="F25" s="114"/>
      <c r="G25" s="114"/>
      <c r="H25" s="114"/>
      <c r="I25" s="114"/>
    </row>
    <row r="26" spans="5:9" ht="12.75">
      <c r="E26" s="114"/>
      <c r="F26" s="114"/>
      <c r="G26" s="114"/>
      <c r="H26" s="114"/>
      <c r="I26" s="114"/>
    </row>
    <row r="27" ht="12.75">
      <c r="G27" s="18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2011-11-24T11:30:01Z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