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2\Q4 2022\! final\"/>
    </mc:Choice>
  </mc:AlternateContent>
  <bookViews>
    <workbookView xWindow="0" yWindow="0" windowWidth="24345" windowHeight="11175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I30" i="54" l="1"/>
  <c r="H30" i="54"/>
  <c r="G30" i="54"/>
  <c r="H4" i="54"/>
  <c r="G4" i="54"/>
  <c r="C33" i="36" l="1"/>
  <c r="C36" i="36"/>
  <c r="C35" i="36"/>
  <c r="C34" i="36"/>
  <c r="B36" i="36"/>
  <c r="B35" i="36"/>
  <c r="B34" i="36"/>
  <c r="B33" i="36"/>
  <c r="E7" i="36" l="1"/>
  <c r="F4" i="36"/>
  <c r="E4" i="36"/>
  <c r="C9" i="36"/>
  <c r="B9" i="36"/>
  <c r="G34" i="54" l="1"/>
  <c r="G32" i="54"/>
  <c r="G28" i="54"/>
  <c r="G26" i="54"/>
  <c r="G24" i="54"/>
  <c r="G23" i="54"/>
  <c r="F31" i="54"/>
  <c r="I31" i="54" s="1"/>
  <c r="E31" i="54"/>
  <c r="H17" i="54"/>
  <c r="H28" i="54"/>
  <c r="I28" i="54"/>
  <c r="H31" i="54"/>
  <c r="F15" i="54"/>
  <c r="E15" i="54"/>
  <c r="I32" i="54"/>
  <c r="F37" i="54"/>
  <c r="E37" i="54"/>
  <c r="H37" i="54" s="1"/>
  <c r="F35" i="54"/>
  <c r="E35" i="54"/>
  <c r="G35" i="54" s="1"/>
  <c r="H12" i="54"/>
  <c r="E21" i="54"/>
  <c r="E19" i="54"/>
  <c r="E17" i="54"/>
  <c r="G17" i="54" s="1"/>
  <c r="E13" i="54"/>
  <c r="G13" i="54" s="1"/>
  <c r="E11" i="54"/>
  <c r="E9" i="54"/>
  <c r="E7" i="54"/>
  <c r="H7" i="54" s="1"/>
  <c r="E5" i="54"/>
  <c r="H5" i="54" s="1"/>
  <c r="E33" i="54"/>
  <c r="H33" i="54" s="1"/>
  <c r="E29" i="54"/>
  <c r="H29" i="54" s="1"/>
  <c r="E27" i="54"/>
  <c r="G27" i="54" s="1"/>
  <c r="E25" i="54"/>
  <c r="G25" i="54" s="1"/>
  <c r="F25" i="54"/>
  <c r="F11" i="54"/>
  <c r="F9" i="54"/>
  <c r="G12" i="54"/>
  <c r="I3" i="54"/>
  <c r="I37" i="54"/>
  <c r="I36" i="54"/>
  <c r="I34" i="54"/>
  <c r="I26" i="54"/>
  <c r="I24" i="54"/>
  <c r="I23" i="54"/>
  <c r="I16" i="54"/>
  <c r="I12" i="54"/>
  <c r="I6" i="54"/>
  <c r="I4" i="54"/>
  <c r="H36" i="54"/>
  <c r="H35" i="54"/>
  <c r="H34" i="54"/>
  <c r="H32" i="54"/>
  <c r="H26" i="54"/>
  <c r="H25" i="54"/>
  <c r="H24" i="54"/>
  <c r="H23" i="54"/>
  <c r="H16" i="54"/>
  <c r="H6" i="54"/>
  <c r="H3" i="54"/>
  <c r="G8" i="54"/>
  <c r="G3" i="54"/>
  <c r="G18" i="54"/>
  <c r="G16" i="54"/>
  <c r="G6" i="54"/>
  <c r="H27" i="54"/>
  <c r="I35" i="54"/>
  <c r="F33" i="54"/>
  <c r="I33" i="54" s="1"/>
  <c r="F29" i="54"/>
  <c r="I29" i="54" s="1"/>
  <c r="F27" i="54"/>
  <c r="I27" i="54" s="1"/>
  <c r="F14" i="30"/>
  <c r="E14" i="30"/>
  <c r="F17" i="30"/>
  <c r="E17" i="30"/>
  <c r="F4" i="30"/>
  <c r="E4" i="30"/>
  <c r="F15" i="30"/>
  <c r="E15" i="30"/>
  <c r="F13" i="30"/>
  <c r="E13" i="30"/>
  <c r="F12" i="30"/>
  <c r="E12" i="30"/>
  <c r="F16" i="30"/>
  <c r="E16" i="30"/>
  <c r="F18" i="30"/>
  <c r="E18" i="30"/>
  <c r="F8" i="30"/>
  <c r="E8" i="30"/>
  <c r="F9" i="30"/>
  <c r="E9" i="30"/>
  <c r="F11" i="30"/>
  <c r="E11" i="30"/>
  <c r="F6" i="30"/>
  <c r="E6" i="30"/>
  <c r="F7" i="30"/>
  <c r="E7" i="30"/>
  <c r="F5" i="30"/>
  <c r="E5" i="30"/>
  <c r="F10" i="30"/>
  <c r="E10" i="30"/>
  <c r="F3" i="30"/>
  <c r="E3" i="30"/>
  <c r="G29" i="54" l="1"/>
  <c r="E22" i="54"/>
  <c r="H22" i="54" s="1"/>
  <c r="E38" i="54"/>
  <c r="G38" i="54" s="1"/>
  <c r="G33" i="54"/>
  <c r="F38" i="54"/>
  <c r="G31" i="54"/>
  <c r="I38" i="54"/>
  <c r="H13" i="54"/>
  <c r="G19" i="54"/>
  <c r="I25" i="54"/>
  <c r="G9" i="54"/>
  <c r="G5" i="54"/>
  <c r="G7" i="54"/>
  <c r="H38" i="54" l="1"/>
  <c r="G22" i="54"/>
  <c r="F7" i="54" l="1"/>
  <c r="F5" i="54"/>
  <c r="I5" i="54" s="1"/>
  <c r="F21" i="54"/>
  <c r="I7" i="54" l="1"/>
  <c r="F18" i="36" l="1"/>
  <c r="E18" i="36"/>
  <c r="F17" i="36"/>
  <c r="E17" i="36"/>
  <c r="F16" i="36"/>
  <c r="E16" i="36"/>
  <c r="F8" i="36"/>
  <c r="E8" i="36"/>
  <c r="F7" i="36"/>
  <c r="F6" i="36"/>
  <c r="E6" i="36"/>
  <c r="F5" i="36"/>
  <c r="E5" i="36"/>
  <c r="F17" i="54" l="1"/>
  <c r="I17" i="54" l="1"/>
  <c r="F19" i="54"/>
  <c r="F13" i="54"/>
  <c r="F22" i="54" l="1"/>
  <c r="I22" i="54"/>
  <c r="I13" i="54"/>
  <c r="D9" i="36"/>
  <c r="F9" i="36" s="1"/>
  <c r="E9" i="36" l="1"/>
</calcChain>
</file>

<file path=xl/sharedStrings.xml><?xml version="1.0" encoding="utf-8"?>
<sst xmlns="http://schemas.openxmlformats.org/spreadsheetml/2006/main" count="198" uniqueCount="109">
  <si>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</si>
  <si>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</si>
  <si>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</si>
  <si>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</si>
  <si>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</si>
  <si>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</si>
  <si>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</si>
  <si>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</si>
  <si>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</si>
  <si>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</si>
  <si>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</si>
  <si>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</si>
  <si>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</si>
  <si>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</si>
  <si>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</si>
  <si>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</si>
  <si>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</si>
  <si>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</si>
  <si>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</si>
  <si>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</si>
  <si>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</si>
  <si>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</si>
  <si>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</si>
  <si>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</si>
  <si>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</si>
  <si>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</si>
  <si>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</si>
  <si>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</si>
  <si>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</si>
  <si>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</si>
  <si>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</si>
  <si>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</si>
  <si>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</si>
  <si>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</si>
  <si>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</si>
  <si>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</si>
  <si>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</si>
  <si>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</si>
  <si>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</si>
  <si>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</si>
  <si>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</si>
  <si>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</si>
  <si>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</si>
  <si>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</si>
  <si>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</si>
  <si>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</si>
  <si>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</si>
  <si>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</si>
  <si>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</si>
  <si>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</si>
  <si>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</si>
  <si>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</si>
  <si>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</si>
  <si>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</si>
  <si>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</si>
  <si>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</si>
  <si>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</si>
  <si>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</si>
  <si>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</si>
  <si>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</si>
  <si>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</si>
  <si>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х</t>
  </si>
  <si>
    <t xml:space="preserve">** З урахуванням депозитарних розписок MHP S.A. 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</si>
  <si>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</si>
  <si>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</si>
  <si>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</si>
  <si>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</si>
  <si>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</si>
  <si>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</si>
  <si>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</si>
  <si>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</si>
  <si>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</si>
  <si>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</si>
  <si>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</si>
  <si>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</si>
  <si>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</si>
  <si>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</si>
  <si>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</si>
  <si>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</si>
  <si>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</si>
  <si>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30.09.2022 (3 кв. 2022)</t>
  </si>
  <si>
    <t>31.12.2021 (4 кв. 2021)</t>
  </si>
  <si>
    <t>31.12.2021</t>
  </si>
  <si>
    <t>Кількість КУА, ІСІ, АНПФ, НПФ та СК в управлінні</t>
  </si>
  <si>
    <t>* Обіг ЦП ІСІ було тимчасово зупинено у звязку з воєнним станом від 24.02.2022 до 22.08.2022.</t>
  </si>
  <si>
    <t>ОЗДП</t>
  </si>
  <si>
    <t>4-й квартал 2022 року</t>
  </si>
  <si>
    <t>2022 рік</t>
  </si>
  <si>
    <t>31.12.2021 (2021)</t>
  </si>
  <si>
    <t>31.12.2022 (4 кв. 2022)</t>
  </si>
  <si>
    <t>31.12.2022 (2022)</t>
  </si>
  <si>
    <t>Зміна за 4 кв. 2022</t>
  </si>
  <si>
    <t>Зміна за рік у 4 кв. 2022</t>
  </si>
  <si>
    <t>Зміна за 2022 рік</t>
  </si>
  <si>
    <t>* Загалом у списках ФБ України станом на 31.12.2022 року, включаючи «лістинг», перебувало 185 випусків державних облігацій, 10 - муніципальних облігацій, 131 – корпоративних облігацій (у т.ч. 25 єврооблігацій), 140 випусків акцій (у т.ч. 58 - іноземних), 7 – акцій КІФ, 20 – інвестиційних сертифікатів ПІФ, 9 - іноземних суверенних облігаій і 8 -  деривативів.</t>
  </si>
  <si>
    <t>облігації іноземної держави</t>
  </si>
  <si>
    <t>облігаціями іноземної держави</t>
  </si>
  <si>
    <t>Ренкінгування - за показником за 2022 рік.</t>
  </si>
  <si>
    <t>Зміна за 4-й квартал 2022 року</t>
  </si>
  <si>
    <t>31.12.2022**</t>
  </si>
  <si>
    <t>1 квартал</t>
  </si>
  <si>
    <t>2 квартал</t>
  </si>
  <si>
    <t>3 квартал</t>
  </si>
  <si>
    <t>4 квартал</t>
  </si>
  <si>
    <t>Чистий притік/відтік наростаючим підсумком, млн грн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</si>
  <si>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 Активи НПФ - за даними звітів 51-го фонду з 57 НПФ в управлінні загалом.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</si>
  <si>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</t>
  </si>
  <si>
    <t>Ренкінгування - за квартальним показником.</t>
  </si>
  <si>
    <t>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</si>
</sst>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00"/>
  </numFmts>
  <fonts count="7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i/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  <font>
      <sz val="11"/>
      <color indexed="8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 style="dotted">
        <color theme="0" tint="-0.499984740745262"/>
      </left>
      <right/>
      <top style="medium">
        <color indexed="21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medium">
        <color indexed="21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/>
      <top style="thin">
        <color indexed="21"/>
      </top>
      <bottom style="medium">
        <color indexed="21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63" applyNumberFormat="0" applyAlignment="0" applyProtection="0"/>
    <xf numFmtId="0" fontId="54" fillId="33" borderId="63" applyNumberFormat="0" applyAlignment="0" applyProtection="0"/>
    <xf numFmtId="0" fontId="55" fillId="34" borderId="64" applyNumberFormat="0" applyAlignment="0" applyProtection="0"/>
    <xf numFmtId="0" fontId="55" fillId="34" borderId="64" applyNumberFormat="0" applyAlignment="0" applyProtection="0"/>
    <xf numFmtId="0" fontId="56" fillId="34" borderId="63" applyNumberFormat="0" applyAlignment="0" applyProtection="0"/>
    <xf numFmtId="0" fontId="56" fillId="34" borderId="63" applyNumberFormat="0" applyAlignment="0" applyProtection="0"/>
    <xf numFmtId="0" fontId="57" fillId="0" borderId="60" applyNumberFormat="0" applyFill="0" applyAlignment="0" applyProtection="0"/>
    <xf numFmtId="0" fontId="57" fillId="0" borderId="60" applyNumberFormat="0" applyFill="0" applyAlignment="0" applyProtection="0"/>
    <xf numFmtId="0" fontId="58" fillId="0" borderId="61" applyNumberFormat="0" applyFill="0" applyAlignment="0" applyProtection="0"/>
    <xf numFmtId="0" fontId="58" fillId="0" borderId="61" applyNumberFormat="0" applyFill="0" applyAlignment="0" applyProtection="0"/>
    <xf numFmtId="0" fontId="59" fillId="0" borderId="62" applyNumberFormat="0" applyFill="0" applyAlignment="0" applyProtection="0"/>
    <xf numFmtId="0" fontId="59" fillId="0" borderId="62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8" applyNumberFormat="0" applyFill="0" applyAlignment="0" applyProtection="0"/>
    <xf numFmtId="0" fontId="60" fillId="0" borderId="68" applyNumberFormat="0" applyFill="0" applyAlignment="0" applyProtection="0"/>
    <xf numFmtId="0" fontId="61" fillId="35" borderId="66" applyNumberFormat="0" applyAlignment="0" applyProtection="0"/>
    <xf numFmtId="0" fontId="61" fillId="35" borderId="66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7" applyNumberFormat="0" applyFont="0" applyAlignment="0" applyProtection="0"/>
    <xf numFmtId="0" fontId="52" fillId="36" borderId="67" applyNumberFormat="0" applyFont="0" applyAlignment="0" applyProtection="0"/>
    <xf numFmtId="0" fontId="65" fillId="0" borderId="65" applyNumberFormat="0" applyFill="0" applyAlignment="0" applyProtection="0"/>
    <xf numFmtId="0" fontId="65" fillId="0" borderId="6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39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9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6" xfId="79" applyFont="1" applyFill="1" applyBorder="1" applyAlignment="1">
      <alignment horizontal="right" vertical="center" indent="1"/>
    </xf>
    <xf numFmtId="0" fontId="7" fillId="0" borderId="38" xfId="79" applyFont="1" applyBorder="1" applyAlignment="1">
      <alignment horizontal="right" vertical="center" indent="1"/>
    </xf>
    <xf numFmtId="0" fontId="7" fillId="0" borderId="31" xfId="79" applyFont="1" applyFill="1" applyBorder="1" applyAlignment="1">
      <alignment horizontal="right" vertical="center" indent="1"/>
    </xf>
    <xf numFmtId="0" fontId="42" fillId="0" borderId="0" xfId="44" applyFont="1"/>
    <xf numFmtId="0" fontId="6" fillId="0" borderId="0" xfId="44" applyFill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50" xfId="60" applyFont="1" applyFill="1" applyBorder="1" applyAlignment="1">
      <alignment horizontal="center" vertical="center" wrapText="1"/>
    </xf>
    <xf numFmtId="1" fontId="6" fillId="0" borderId="51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3" xfId="58" applyFont="1" applyFill="1" applyBorder="1" applyAlignment="1">
      <alignment horizontal="center" vertical="center" wrapText="1"/>
    </xf>
    <xf numFmtId="0" fontId="7" fillId="0" borderId="56" xfId="79" applyFont="1" applyFill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indent="1"/>
    </xf>
    <xf numFmtId="0" fontId="7" fillId="0" borderId="55" xfId="79" applyFont="1" applyBorder="1" applyAlignment="1">
      <alignment horizontal="left" vertical="center" wrapText="1" indent="1"/>
    </xf>
    <xf numFmtId="0" fontId="6" fillId="0" borderId="57" xfId="79" applyFont="1" applyBorder="1" applyAlignment="1">
      <alignment horizontal="right" vertical="center" indent="1"/>
    </xf>
    <xf numFmtId="0" fontId="7" fillId="0" borderId="58" xfId="79" applyFont="1" applyBorder="1" applyAlignment="1">
      <alignment horizontal="left" vertical="center" wrapText="1" indent="1"/>
    </xf>
    <xf numFmtId="0" fontId="7" fillId="0" borderId="56" xfId="79" applyFont="1" applyBorder="1" applyAlignment="1">
      <alignment horizontal="right" vertical="center" indent="1"/>
    </xf>
    <xf numFmtId="0" fontId="7" fillId="0" borderId="59" xfId="79" applyFont="1" applyBorder="1" applyAlignment="1">
      <alignment horizontal="right" vertical="center" indent="1"/>
    </xf>
    <xf numFmtId="4" fontId="6" fillId="0" borderId="12" xfId="57" applyNumberFormat="1" applyFont="1" applyFill="1" applyBorder="1" applyAlignment="1">
      <alignment horizontal="right" vertical="center" wrapText="1"/>
    </xf>
    <xf numFmtId="1" fontId="4" fillId="0" borderId="19" xfId="60" applyNumberFormat="1" applyFont="1" applyFill="1" applyBorder="1" applyAlignment="1">
      <alignment horizontal="center" vertical="center" wrapText="1"/>
    </xf>
    <xf numFmtId="0" fontId="6" fillId="0" borderId="0" xfId="59" applyFont="1"/>
    <xf numFmtId="0" fontId="6" fillId="0" borderId="57" xfId="79" applyFont="1" applyFill="1" applyBorder="1" applyAlignment="1">
      <alignment horizontal="right" vertical="center" indent="1"/>
    </xf>
    <xf numFmtId="0" fontId="4" fillId="0" borderId="57" xfId="79" applyFont="1" applyFill="1" applyBorder="1" applyAlignment="1">
      <alignment horizontal="right" vertical="center" indent="1"/>
    </xf>
    <xf numFmtId="165" fontId="6" fillId="0" borderId="0" xfId="235" applyNumberFormat="1" applyFont="1"/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6" applyNumberFormat="1" applyFont="1" applyFill="1" applyBorder="1" applyAlignment="1">
      <alignment vertical="center"/>
    </xf>
    <xf numFmtId="165" fontId="9" fillId="0" borderId="26" xfId="66" applyNumberFormat="1" applyFont="1" applyFill="1" applyBorder="1" applyAlignment="1">
      <alignment vertical="center"/>
    </xf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50" xfId="60" applyFont="1" applyFill="1" applyBorder="1" applyAlignment="1">
      <alignment horizontal="center" vertical="center" wrapText="1"/>
    </xf>
    <xf numFmtId="165" fontId="6" fillId="0" borderId="0" xfId="57" applyNumberFormat="1" applyFill="1" applyAlignment="1">
      <alignment horizontal="left"/>
    </xf>
    <xf numFmtId="49" fontId="7" fillId="29" borderId="32" xfId="75" applyNumberFormat="1" applyFont="1" applyFill="1" applyBorder="1" applyAlignment="1">
      <alignment horizontal="center" vertical="center" wrapText="1"/>
    </xf>
    <xf numFmtId="0" fontId="7" fillId="29" borderId="43" xfId="75" applyFont="1" applyFill="1" applyBorder="1" applyAlignment="1">
      <alignment vertical="center"/>
    </xf>
    <xf numFmtId="0" fontId="7" fillId="29" borderId="35" xfId="75" applyFont="1" applyFill="1" applyBorder="1" applyAlignment="1">
      <alignment vertical="center"/>
    </xf>
    <xf numFmtId="165" fontId="16" fillId="29" borderId="48" xfId="75" applyNumberFormat="1" applyFont="1" applyFill="1" applyBorder="1" applyAlignment="1">
      <alignment vertical="center"/>
    </xf>
    <xf numFmtId="0" fontId="7" fillId="29" borderId="28" xfId="75" applyFont="1" applyFill="1" applyBorder="1" applyAlignment="1">
      <alignment vertical="center"/>
    </xf>
    <xf numFmtId="165" fontId="14" fillId="29" borderId="28" xfId="75" applyNumberFormat="1" applyFont="1" applyFill="1" applyBorder="1" applyAlignment="1">
      <alignment vertical="center"/>
    </xf>
    <xf numFmtId="0" fontId="6" fillId="29" borderId="28" xfId="75" applyFont="1" applyFill="1" applyBorder="1" applyAlignment="1">
      <alignment vertical="center"/>
    </xf>
    <xf numFmtId="0" fontId="6" fillId="29" borderId="49" xfId="75" applyFont="1" applyFill="1" applyBorder="1" applyAlignment="1">
      <alignment vertical="center"/>
    </xf>
    <xf numFmtId="165" fontId="7" fillId="29" borderId="39" xfId="75" applyNumberFormat="1" applyFont="1" applyFill="1" applyBorder="1" applyAlignment="1">
      <alignment vertical="center"/>
    </xf>
    <xf numFmtId="165" fontId="14" fillId="29" borderId="41" xfId="75" applyNumberFormat="1" applyFont="1" applyFill="1" applyBorder="1" applyAlignment="1">
      <alignment horizontal="right" vertical="center"/>
    </xf>
    <xf numFmtId="165" fontId="4" fillId="0" borderId="44" xfId="66" applyNumberFormat="1" applyFont="1" applyFill="1" applyBorder="1" applyAlignment="1">
      <alignment vertical="center"/>
    </xf>
    <xf numFmtId="165" fontId="4" fillId="0" borderId="26" xfId="66" applyNumberFormat="1" applyFont="1" applyFill="1" applyBorder="1" applyAlignment="1">
      <alignment vertical="center"/>
    </xf>
    <xf numFmtId="4" fontId="69" fillId="0" borderId="0" xfId="0" applyNumberFormat="1" applyFont="1" applyFill="1" applyBorder="1"/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14" fontId="4" fillId="0" borderId="29" xfId="236" applyNumberFormat="1" applyFont="1" applyBorder="1" applyAlignment="1">
      <alignment horizontal="center" vertical="center"/>
    </xf>
    <xf numFmtId="165" fontId="6" fillId="0" borderId="0" xfId="57" applyNumberFormat="1" applyFill="1"/>
    <xf numFmtId="167" fontId="7" fillId="29" borderId="40" xfId="75" applyNumberFormat="1" applyFont="1" applyFill="1" applyBorder="1" applyAlignment="1">
      <alignment horizontal="right" vertical="center"/>
    </xf>
    <xf numFmtId="167" fontId="7" fillId="29" borderId="37" xfId="75" applyNumberFormat="1" applyFont="1" applyFill="1" applyBorder="1" applyAlignment="1">
      <alignment horizontal="right" vertical="center"/>
    </xf>
    <xf numFmtId="167" fontId="6" fillId="29" borderId="30" xfId="75" applyNumberFormat="1" applyFont="1" applyFill="1" applyBorder="1" applyAlignment="1">
      <alignment horizontal="right" vertical="center"/>
    </xf>
    <xf numFmtId="167" fontId="6" fillId="29" borderId="37" xfId="75" applyNumberFormat="1" applyFont="1" applyFill="1" applyBorder="1" applyAlignment="1">
      <alignment horizontal="right" vertical="center"/>
    </xf>
    <xf numFmtId="167" fontId="7" fillId="29" borderId="46" xfId="75" applyNumberFormat="1" applyFont="1" applyFill="1" applyBorder="1" applyAlignment="1">
      <alignment horizontal="right" vertical="center"/>
    </xf>
    <xf numFmtId="165" fontId="14" fillId="29" borderId="28" xfId="75" applyNumberFormat="1" applyFont="1" applyFill="1" applyBorder="1" applyAlignment="1">
      <alignment horizontal="right" vertical="center"/>
    </xf>
    <xf numFmtId="14" fontId="7" fillId="0" borderId="52" xfId="59" applyNumberFormat="1" applyFont="1" applyBorder="1" applyAlignment="1">
      <alignment horizontal="center" vertical="center"/>
    </xf>
    <xf numFmtId="0" fontId="7" fillId="0" borderId="12" xfId="60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0" fontId="70" fillId="0" borderId="0" xfId="0" applyFont="1"/>
    <xf numFmtId="14" fontId="6" fillId="0" borderId="0" xfId="59" applyNumberFormat="1"/>
    <xf numFmtId="14" fontId="70" fillId="0" borderId="0" xfId="0" applyNumberFormat="1" applyFont="1"/>
    <xf numFmtId="9" fontId="6" fillId="0" borderId="0" xfId="235" applyFont="1" applyBorder="1"/>
    <xf numFmtId="49" fontId="7" fillId="61" borderId="32" xfId="75" applyNumberFormat="1" applyFont="1" applyFill="1" applyBorder="1" applyAlignment="1">
      <alignment horizontal="center" vertical="center" wrapText="1"/>
    </xf>
    <xf numFmtId="0" fontId="7" fillId="61" borderId="43" xfId="75" applyFont="1" applyFill="1" applyBorder="1" applyAlignment="1">
      <alignment vertical="center"/>
    </xf>
    <xf numFmtId="0" fontId="7" fillId="61" borderId="35" xfId="75" applyFont="1" applyFill="1" applyBorder="1" applyAlignment="1">
      <alignment vertical="center"/>
    </xf>
    <xf numFmtId="165" fontId="16" fillId="61" borderId="48" xfId="75" applyNumberFormat="1" applyFont="1" applyFill="1" applyBorder="1" applyAlignment="1">
      <alignment vertical="center"/>
    </xf>
    <xf numFmtId="0" fontId="7" fillId="61" borderId="28" xfId="75" applyFont="1" applyFill="1" applyBorder="1" applyAlignment="1">
      <alignment vertical="center"/>
    </xf>
    <xf numFmtId="165" fontId="14" fillId="61" borderId="28" xfId="75" applyNumberFormat="1" applyFont="1" applyFill="1" applyBorder="1" applyAlignment="1">
      <alignment vertical="center"/>
    </xf>
    <xf numFmtId="0" fontId="6" fillId="61" borderId="28" xfId="75" applyFont="1" applyFill="1" applyBorder="1" applyAlignment="1">
      <alignment vertical="center"/>
    </xf>
    <xf numFmtId="0" fontId="6" fillId="61" borderId="49" xfId="75" applyFont="1" applyFill="1" applyBorder="1" applyAlignment="1">
      <alignment vertical="center"/>
    </xf>
    <xf numFmtId="165" fontId="7" fillId="61" borderId="39" xfId="75" applyNumberFormat="1" applyFont="1" applyFill="1" applyBorder="1" applyAlignment="1">
      <alignment vertical="center"/>
    </xf>
    <xf numFmtId="167" fontId="7" fillId="61" borderId="40" xfId="75" applyNumberFormat="1" applyFont="1" applyFill="1" applyBorder="1" applyAlignment="1">
      <alignment horizontal="right" vertical="center"/>
    </xf>
    <xf numFmtId="167" fontId="7" fillId="61" borderId="37" xfId="75" applyNumberFormat="1" applyFont="1" applyFill="1" applyBorder="1" applyAlignment="1">
      <alignment horizontal="right" vertical="center"/>
    </xf>
    <xf numFmtId="167" fontId="6" fillId="61" borderId="30" xfId="75" applyNumberFormat="1" applyFont="1" applyFill="1" applyBorder="1" applyAlignment="1">
      <alignment horizontal="right" vertical="center"/>
    </xf>
    <xf numFmtId="167" fontId="6" fillId="61" borderId="37" xfId="75" applyNumberFormat="1" applyFont="1" applyFill="1" applyBorder="1" applyAlignment="1">
      <alignment horizontal="right" vertical="center"/>
    </xf>
    <xf numFmtId="167" fontId="7" fillId="61" borderId="46" xfId="75" applyNumberFormat="1" applyFont="1" applyFill="1" applyBorder="1" applyAlignment="1">
      <alignment horizontal="right" vertical="center"/>
    </xf>
    <xf numFmtId="165" fontId="14" fillId="61" borderId="28" xfId="75" applyNumberFormat="1" applyFont="1" applyFill="1" applyBorder="1" applyAlignment="1">
      <alignment horizontal="right" vertical="center"/>
    </xf>
    <xf numFmtId="165" fontId="14" fillId="61" borderId="41" xfId="75" applyNumberFormat="1" applyFont="1" applyFill="1" applyBorder="1" applyAlignment="1">
      <alignment horizontal="right" vertical="center"/>
    </xf>
    <xf numFmtId="49" fontId="7" fillId="62" borderId="32" xfId="75" applyNumberFormat="1" applyFont="1" applyFill="1" applyBorder="1" applyAlignment="1">
      <alignment horizontal="center" vertical="center" wrapText="1"/>
    </xf>
    <xf numFmtId="0" fontId="7" fillId="62" borderId="43" xfId="75" applyFont="1" applyFill="1" applyBorder="1" applyAlignment="1">
      <alignment vertical="center"/>
    </xf>
    <xf numFmtId="0" fontId="7" fillId="62" borderId="35" xfId="75" applyFont="1" applyFill="1" applyBorder="1" applyAlignment="1">
      <alignment vertical="center"/>
    </xf>
    <xf numFmtId="165" fontId="16" fillId="62" borderId="48" xfId="75" applyNumberFormat="1" applyFont="1" applyFill="1" applyBorder="1" applyAlignment="1">
      <alignment vertical="center"/>
    </xf>
    <xf numFmtId="0" fontId="7" fillId="62" borderId="28" xfId="75" applyFont="1" applyFill="1" applyBorder="1" applyAlignment="1">
      <alignment vertical="center"/>
    </xf>
    <xf numFmtId="165" fontId="14" fillId="62" borderId="28" xfId="75" applyNumberFormat="1" applyFont="1" applyFill="1" applyBorder="1" applyAlignment="1">
      <alignment vertical="center"/>
    </xf>
    <xf numFmtId="0" fontId="6" fillId="62" borderId="28" xfId="75" applyFont="1" applyFill="1" applyBorder="1" applyAlignment="1">
      <alignment vertical="center"/>
    </xf>
    <xf numFmtId="0" fontId="6" fillId="62" borderId="49" xfId="75" applyFont="1" applyFill="1" applyBorder="1" applyAlignment="1">
      <alignment vertical="center"/>
    </xf>
    <xf numFmtId="165" fontId="7" fillId="62" borderId="39" xfId="75" applyNumberFormat="1" applyFont="1" applyFill="1" applyBorder="1" applyAlignment="1">
      <alignment vertical="center"/>
    </xf>
    <xf numFmtId="167" fontId="7" fillId="62" borderId="40" xfId="75" applyNumberFormat="1" applyFont="1" applyFill="1" applyBorder="1" applyAlignment="1">
      <alignment horizontal="right" vertical="center"/>
    </xf>
    <xf numFmtId="167" fontId="7" fillId="62" borderId="37" xfId="75" applyNumberFormat="1" applyFont="1" applyFill="1" applyBorder="1" applyAlignment="1">
      <alignment horizontal="right" vertical="center"/>
    </xf>
    <xf numFmtId="167" fontId="6" fillId="62" borderId="30" xfId="75" applyNumberFormat="1" applyFont="1" applyFill="1" applyBorder="1" applyAlignment="1">
      <alignment horizontal="right" vertical="center"/>
    </xf>
    <xf numFmtId="167" fontId="6" fillId="62" borderId="37" xfId="75" applyNumberFormat="1" applyFont="1" applyFill="1" applyBorder="1" applyAlignment="1">
      <alignment horizontal="right" vertical="center"/>
    </xf>
    <xf numFmtId="167" fontId="7" fillId="62" borderId="46" xfId="75" applyNumberFormat="1" applyFont="1" applyFill="1" applyBorder="1" applyAlignment="1">
      <alignment horizontal="right" vertical="center"/>
    </xf>
    <xf numFmtId="165" fontId="14" fillId="62" borderId="28" xfId="75" applyNumberFormat="1" applyFont="1" applyFill="1" applyBorder="1" applyAlignment="1">
      <alignment horizontal="right" vertical="center"/>
    </xf>
    <xf numFmtId="165" fontId="14" fillId="62" borderId="41" xfId="75" applyNumberFormat="1" applyFont="1" applyFill="1" applyBorder="1" applyAlignment="1">
      <alignment horizontal="right" vertical="center"/>
    </xf>
    <xf numFmtId="49" fontId="9" fillId="61" borderId="33" xfId="75" applyNumberFormat="1" applyFont="1" applyFill="1" applyBorder="1" applyAlignment="1">
      <alignment horizontal="center" vertical="center" wrapText="1"/>
    </xf>
    <xf numFmtId="165" fontId="17" fillId="61" borderId="34" xfId="75" applyNumberFormat="1" applyFont="1" applyFill="1" applyBorder="1" applyAlignment="1">
      <alignment vertical="center"/>
    </xf>
    <xf numFmtId="165" fontId="17" fillId="61" borderId="48" xfId="77" applyNumberFormat="1" applyFont="1" applyFill="1" applyBorder="1" applyAlignment="1">
      <alignment vertical="center"/>
    </xf>
    <xf numFmtId="165" fontId="17" fillId="61" borderId="28" xfId="75" applyNumberFormat="1" applyFont="1" applyFill="1" applyBorder="1" applyAlignment="1">
      <alignment vertical="center"/>
    </xf>
    <xf numFmtId="165" fontId="15" fillId="61" borderId="28" xfId="75" applyNumberFormat="1" applyFont="1" applyFill="1" applyBorder="1" applyAlignment="1">
      <alignment vertical="center"/>
    </xf>
    <xf numFmtId="165" fontId="15" fillId="61" borderId="28" xfId="75" applyNumberFormat="1" applyFont="1" applyFill="1" applyBorder="1" applyAlignment="1">
      <alignment horizontal="right" vertical="center"/>
    </xf>
    <xf numFmtId="165" fontId="15" fillId="61" borderId="49" xfId="75" applyNumberFormat="1" applyFont="1" applyFill="1" applyBorder="1" applyAlignment="1">
      <alignment horizontal="right" vertical="center"/>
    </xf>
    <xf numFmtId="165" fontId="17" fillId="61" borderId="34" xfId="77" applyNumberFormat="1" applyFont="1" applyFill="1" applyBorder="1" applyAlignment="1">
      <alignment vertical="center"/>
    </xf>
    <xf numFmtId="165" fontId="17" fillId="29" borderId="34" xfId="75" applyNumberFormat="1" applyFont="1" applyFill="1" applyBorder="1" applyAlignment="1">
      <alignment vertical="center"/>
    </xf>
    <xf numFmtId="165" fontId="17" fillId="29" borderId="34" xfId="77" applyNumberFormat="1" applyFont="1" applyFill="1" applyBorder="1" applyAlignment="1">
      <alignment vertical="center"/>
    </xf>
    <xf numFmtId="165" fontId="15" fillId="29" borderId="46" xfId="75" applyNumberFormat="1" applyFont="1" applyFill="1" applyBorder="1" applyAlignment="1">
      <alignment vertical="center"/>
    </xf>
    <xf numFmtId="0" fontId="17" fillId="29" borderId="33" xfId="58" applyFont="1" applyFill="1" applyBorder="1" applyAlignment="1">
      <alignment horizontal="center" vertical="center" wrapText="1"/>
    </xf>
    <xf numFmtId="165" fontId="17" fillId="29" borderId="48" xfId="75" applyNumberFormat="1" applyFont="1" applyFill="1" applyBorder="1" applyAlignment="1">
      <alignment vertical="center"/>
    </xf>
    <xf numFmtId="165" fontId="17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horizontal="right" vertical="center"/>
    </xf>
    <xf numFmtId="165" fontId="15" fillId="29" borderId="49" xfId="75" applyNumberFormat="1" applyFont="1" applyFill="1" applyBorder="1" applyAlignment="1">
      <alignment horizontal="right" vertical="center"/>
    </xf>
    <xf numFmtId="165" fontId="15" fillId="29" borderId="41" xfId="75" applyNumberFormat="1" applyFont="1" applyFill="1" applyBorder="1" applyAlignment="1">
      <alignment horizontal="right" vertical="center"/>
    </xf>
    <xf numFmtId="165" fontId="17" fillId="62" borderId="34" xfId="75" applyNumberFormat="1" applyFont="1" applyFill="1" applyBorder="1" applyAlignment="1">
      <alignment vertical="center"/>
    </xf>
    <xf numFmtId="165" fontId="17" fillId="62" borderId="34" xfId="77" applyNumberFormat="1" applyFont="1" applyFill="1" applyBorder="1" applyAlignment="1">
      <alignment vertical="center"/>
    </xf>
    <xf numFmtId="165" fontId="15" fillId="62" borderId="46" xfId="75" applyNumberFormat="1" applyFont="1" applyFill="1" applyBorder="1" applyAlignment="1">
      <alignment vertical="center"/>
    </xf>
    <xf numFmtId="165" fontId="15" fillId="62" borderId="41" xfId="75" applyNumberFormat="1" applyFont="1" applyFill="1" applyBorder="1" applyAlignment="1">
      <alignment horizontal="right" vertical="center"/>
    </xf>
    <xf numFmtId="49" fontId="9" fillId="62" borderId="33" xfId="75" applyNumberFormat="1" applyFont="1" applyFill="1" applyBorder="1" applyAlignment="1">
      <alignment horizontal="center" vertical="center" wrapText="1"/>
    </xf>
    <xf numFmtId="165" fontId="17" fillId="62" borderId="71" xfId="75" applyNumberFormat="1" applyFont="1" applyFill="1" applyBorder="1" applyAlignment="1">
      <alignment vertical="center"/>
    </xf>
    <xf numFmtId="165" fontId="17" fillId="62" borderId="30" xfId="75" applyNumberFormat="1" applyFont="1" applyFill="1" applyBorder="1" applyAlignment="1">
      <alignment vertical="center"/>
    </xf>
    <xf numFmtId="165" fontId="15" fillId="62" borderId="30" xfId="75" applyNumberFormat="1" applyFont="1" applyFill="1" applyBorder="1" applyAlignment="1">
      <alignment horizontal="right" vertical="center"/>
    </xf>
    <xf numFmtId="9" fontId="15" fillId="62" borderId="30" xfId="75" applyNumberFormat="1" applyFont="1" applyFill="1" applyBorder="1" applyAlignment="1">
      <alignment horizontal="right" vertical="center"/>
    </xf>
    <xf numFmtId="165" fontId="15" fillId="62" borderId="30" xfId="75" applyNumberFormat="1" applyFont="1" applyFill="1" applyBorder="1" applyAlignment="1">
      <alignment vertical="center"/>
    </xf>
    <xf numFmtId="165" fontId="15" fillId="62" borderId="72" xfId="75" applyNumberFormat="1" applyFont="1" applyFill="1" applyBorder="1" applyAlignment="1">
      <alignment horizontal="right" vertical="center"/>
    </xf>
    <xf numFmtId="165" fontId="72" fillId="62" borderId="48" xfId="75" applyNumberFormat="1" applyFont="1" applyFill="1" applyBorder="1" applyAlignment="1">
      <alignment vertical="center"/>
    </xf>
    <xf numFmtId="0" fontId="9" fillId="62" borderId="28" xfId="75" applyFont="1" applyFill="1" applyBorder="1" applyAlignment="1">
      <alignment vertical="center"/>
    </xf>
    <xf numFmtId="165" fontId="73" fillId="62" borderId="28" xfId="75" applyNumberFormat="1" applyFont="1" applyFill="1" applyBorder="1" applyAlignment="1">
      <alignment vertical="center"/>
    </xf>
    <xf numFmtId="0" fontId="4" fillId="62" borderId="28" xfId="75" applyFont="1" applyFill="1" applyBorder="1" applyAlignment="1">
      <alignment vertical="center"/>
    </xf>
    <xf numFmtId="0" fontId="4" fillId="62" borderId="49" xfId="75" applyFont="1" applyFill="1" applyBorder="1" applyAlignment="1">
      <alignment vertical="center"/>
    </xf>
    <xf numFmtId="165" fontId="71" fillId="62" borderId="39" xfId="75" applyNumberFormat="1" applyFont="1" applyFill="1" applyBorder="1" applyAlignment="1">
      <alignment vertical="center"/>
    </xf>
    <xf numFmtId="167" fontId="9" fillId="62" borderId="34" xfId="75" applyNumberFormat="1" applyFont="1" applyFill="1" applyBorder="1" applyAlignment="1">
      <alignment vertical="center"/>
    </xf>
    <xf numFmtId="167" fontId="9" fillId="62" borderId="37" xfId="75" applyNumberFormat="1" applyFont="1" applyFill="1" applyBorder="1" applyAlignment="1">
      <alignment vertical="center"/>
    </xf>
    <xf numFmtId="167" fontId="4" fillId="62" borderId="30" xfId="75" applyNumberFormat="1" applyFont="1" applyFill="1" applyBorder="1" applyAlignment="1">
      <alignment vertical="center"/>
    </xf>
    <xf numFmtId="167" fontId="4" fillId="62" borderId="37" xfId="75" applyNumberFormat="1" applyFont="1" applyFill="1" applyBorder="1" applyAlignment="1">
      <alignment vertical="center"/>
    </xf>
    <xf numFmtId="167" fontId="4" fillId="62" borderId="46" xfId="75" applyNumberFormat="1" applyFont="1" applyFill="1" applyBorder="1" applyAlignment="1">
      <alignment vertical="center"/>
    </xf>
    <xf numFmtId="165" fontId="17" fillId="61" borderId="34" xfId="75" applyNumberFormat="1" applyFont="1" applyFill="1" applyBorder="1" applyAlignment="1">
      <alignment horizontal="right" vertical="center"/>
    </xf>
    <xf numFmtId="165" fontId="17" fillId="61" borderId="48" xfId="75" applyNumberFormat="1" applyFont="1" applyFill="1" applyBorder="1" applyAlignment="1">
      <alignment horizontal="right" vertical="center"/>
    </xf>
    <xf numFmtId="165" fontId="15" fillId="61" borderId="46" xfId="75" applyNumberFormat="1" applyFont="1" applyFill="1" applyBorder="1" applyAlignment="1">
      <alignment horizontal="right" vertical="center"/>
    </xf>
    <xf numFmtId="167" fontId="7" fillId="29" borderId="40" xfId="75" applyNumberFormat="1" applyFont="1" applyFill="1" applyBorder="1" applyAlignment="1">
      <alignment vertical="center"/>
    </xf>
    <xf numFmtId="167" fontId="7" fillId="29" borderId="37" xfId="75" applyNumberFormat="1" applyFont="1" applyFill="1" applyBorder="1" applyAlignment="1">
      <alignment vertical="center"/>
    </xf>
    <xf numFmtId="167" fontId="6" fillId="29" borderId="30" xfId="75" applyNumberFormat="1" applyFont="1" applyFill="1" applyBorder="1" applyAlignment="1">
      <alignment vertical="center"/>
    </xf>
    <xf numFmtId="167" fontId="6" fillId="29" borderId="37" xfId="75" applyNumberFormat="1" applyFont="1" applyFill="1" applyBorder="1" applyAlignment="1">
      <alignment vertical="center"/>
    </xf>
    <xf numFmtId="167" fontId="7" fillId="29" borderId="46" xfId="75" applyNumberFormat="1" applyFont="1" applyFill="1" applyBorder="1" applyAlignment="1">
      <alignment vertical="center"/>
    </xf>
    <xf numFmtId="165" fontId="15" fillId="61" borderId="41" xfId="235" applyNumberFormat="1" applyFont="1" applyFill="1" applyBorder="1" applyAlignment="1">
      <alignment horizontal="right" vertical="center"/>
    </xf>
    <xf numFmtId="4" fontId="74" fillId="0" borderId="25" xfId="57" applyNumberFormat="1" applyFont="1" applyFill="1" applyBorder="1" applyAlignment="1">
      <alignment horizontal="center" vertical="center"/>
    </xf>
    <xf numFmtId="167" fontId="74" fillId="0" borderId="25" xfId="57" applyNumberFormat="1" applyFont="1" applyFill="1" applyBorder="1" applyAlignment="1">
      <alignment horizontal="right" vertical="center"/>
    </xf>
    <xf numFmtId="4" fontId="74" fillId="0" borderId="69" xfId="57" applyNumberFormat="1" applyFont="1" applyFill="1" applyBorder="1" applyAlignment="1">
      <alignment horizontal="center" vertical="center"/>
    </xf>
    <xf numFmtId="167" fontId="74" fillId="0" borderId="19" xfId="57" applyNumberFormat="1" applyFont="1" applyFill="1" applyBorder="1" applyAlignment="1">
      <alignment vertical="center"/>
    </xf>
    <xf numFmtId="4" fontId="74" fillId="0" borderId="42" xfId="57" applyNumberFormat="1" applyFont="1" applyFill="1" applyBorder="1" applyAlignment="1">
      <alignment horizontal="center" vertical="center"/>
    </xf>
    <xf numFmtId="167" fontId="74" fillId="0" borderId="13" xfId="57" applyNumberFormat="1" applyFont="1" applyFill="1" applyBorder="1" applyAlignment="1">
      <alignment vertical="center"/>
    </xf>
    <xf numFmtId="0" fontId="7" fillId="0" borderId="74" xfId="57" applyFont="1" applyBorder="1" applyAlignment="1">
      <alignment horizontal="center" vertical="center" wrapText="1"/>
    </xf>
    <xf numFmtId="0" fontId="7" fillId="0" borderId="75" xfId="57" applyFont="1" applyBorder="1" applyAlignment="1">
      <alignment horizontal="center" vertical="center" wrapText="1"/>
    </xf>
    <xf numFmtId="168" fontId="6" fillId="0" borderId="0" xfId="44" applyNumberFormat="1"/>
    <xf numFmtId="0" fontId="9" fillId="62" borderId="43" xfId="75" applyFont="1" applyFill="1" applyBorder="1" applyAlignment="1">
      <alignment vertical="center"/>
    </xf>
    <xf numFmtId="0" fontId="9" fillId="62" borderId="34" xfId="75" applyFont="1" applyFill="1" applyBorder="1" applyAlignment="1">
      <alignment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76" xfId="57" applyFont="1" applyBorder="1" applyAlignment="1">
      <alignment horizontal="left" vertical="center" wrapText="1"/>
    </xf>
    <xf numFmtId="0" fontId="42" fillId="0" borderId="77" xfId="57" applyFont="1" applyBorder="1" applyAlignment="1">
      <alignment horizontal="left" vertical="center" wrapText="1"/>
    </xf>
    <xf numFmtId="0" fontId="42" fillId="0" borderId="53" xfId="57" applyFont="1" applyBorder="1" applyAlignment="1">
      <alignment horizontal="left" vertical="top" wrapText="1"/>
    </xf>
    <xf numFmtId="0" fontId="9" fillId="0" borderId="25" xfId="94" applyFont="1" applyFill="1" applyBorder="1" applyAlignment="1">
      <alignment horizontal="center" vertical="center" wrapText="1"/>
    </xf>
    <xf numFmtId="0" fontId="9" fillId="0" borderId="45" xfId="94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0" fontId="7" fillId="0" borderId="73" xfId="57" applyFont="1" applyBorder="1" applyAlignment="1">
      <alignment horizontal="center" vertical="center" wrapText="1"/>
    </xf>
  </cellXfs>
  <cellStyles count="237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5"/>
    <cellStyle name="normální_Bilancování 2005Q4 - final" xfId="95"/>
    <cellStyle name="Percent 2" xfId="225"/>
    <cellStyle name="Percent 3" xfId="88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8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5"/>
    <cellStyle name="Обычный 2 5 2 2" xfId="230"/>
    <cellStyle name="Обычный 2 5 2 3" xfId="89"/>
    <cellStyle name="Обычный 2 5 3" xfId="79"/>
    <cellStyle name="Обычный 2 5 3 2" xfId="231"/>
    <cellStyle name="Обычный 2 5 3 3" xfId="90"/>
    <cellStyle name="Обычный 2 5 4" xfId="219"/>
    <cellStyle name="Обычный 2 5 5" xfId="86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6"/>
    <cellStyle name="Обычный 5_РОБОЧИЙ_Q4_2013" xfId="80"/>
    <cellStyle name="Обычный 6" xfId="53"/>
    <cellStyle name="Обычный 7" xfId="54"/>
    <cellStyle name="Обычный 7 2" xfId="55"/>
    <cellStyle name="Обычный 7 2 2" xfId="82"/>
    <cellStyle name="Обычный 7 2 2 2" xfId="233"/>
    <cellStyle name="Обычный 7 2 2 3" xfId="92"/>
    <cellStyle name="Обычный 7 2 3" xfId="221"/>
    <cellStyle name="Обычный 7 2 4" xfId="87"/>
    <cellStyle name="Обычный 7 3" xfId="81"/>
    <cellStyle name="Обычный 7 3 2" xfId="232"/>
    <cellStyle name="Обычный 7 3 3" xfId="91"/>
    <cellStyle name="Обычный 8" xfId="56"/>
    <cellStyle name="Обычный_Q1 2010" xfId="57"/>
    <cellStyle name="Обычный_Q1 2010 2" xfId="58"/>
    <cellStyle name="Обычный_Q1 2011" xfId="94"/>
    <cellStyle name="Обычный_Аналіз_3q_09" xfId="59"/>
    <cellStyle name="Обычный_Аналіз_3q_09 2" xfId="236"/>
    <cellStyle name="Обычный_Книга1" xfId="60"/>
    <cellStyle name="Плохой 2" xfId="61"/>
    <cellStyle name="Плохой 2 2" xfId="167"/>
    <cellStyle name="Плохой 2 3" xfId="222"/>
    <cellStyle name="Плохой 3" xfId="168"/>
    <cellStyle name="Пояснение 2" xfId="62"/>
    <cellStyle name="Пояснение 2 2" xfId="169"/>
    <cellStyle name="Пояснение 2 3" xfId="223"/>
    <cellStyle name="Пояснение 3" xfId="170"/>
    <cellStyle name="Примечание 2" xfId="63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4"/>
    <cellStyle name="Процентный 2 2" xfId="65"/>
    <cellStyle name="Процентный 2 3" xfId="77"/>
    <cellStyle name="Процентный 3" xfId="66"/>
    <cellStyle name="Процентный 4" xfId="67"/>
    <cellStyle name="Процентный 4 2" xfId="83"/>
    <cellStyle name="Связанная ячейка 2" xfId="68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69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0"/>
    <cellStyle name="Тысячи_MM95 (3)" xfId="71"/>
    <cellStyle name="Финансовый 2" xfId="72"/>
    <cellStyle name="Финансовый 2 2" xfId="84"/>
    <cellStyle name="Финансовый 2 2 2" xfId="234"/>
    <cellStyle name="Финансовый 2 2 3" xfId="93"/>
    <cellStyle name="Финансовый 2 3" xfId="228"/>
    <cellStyle name="Хороший 2" xfId="73"/>
    <cellStyle name="Хороший 2 2" xfId="177"/>
    <cellStyle name="Хороший 2 3" xfId="229"/>
    <cellStyle name="Хороший 3" xfId="178"/>
    <cellStyle name="Шапка" xfId="74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58AA54"/>
      <color rgb="FF9CD816"/>
      <color rgb="FF03B921"/>
      <color rgb="FF38B64A"/>
      <color rgb="FF8FC850"/>
      <color rgb="FF90BA44"/>
      <color rgb="FF6FCC22"/>
      <color rgb="FF8CAB53"/>
      <color rgb="FF5EC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України'!$J$2</c:f>
              <c:strCache>
                <c:ptCount val="1"/>
                <c:pt idx="0">
                  <c:v>4-й квартал 2022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8.3834886636992571E-4"/>
                  <c:y val="-1.0385583500208297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України'!$I$3:$I$18</c:f>
              <c:strCache>
                <c:ptCount val="16"/>
                <c:pt idx="0">
                  <c:v>WSE WIG 20 (Польща)</c:v>
                </c:pt>
                <c:pt idx="1">
                  <c:v>S&amp;P 500 (США)</c:v>
                </c:pt>
                <c:pt idx="2">
                  <c:v>SHANGHAI SE COMPOSITE (Китай)</c:v>
                </c:pt>
                <c:pt idx="3">
                  <c:v>HANG SENG (Гонконг)</c:v>
                </c:pt>
                <c:pt idx="4">
                  <c:v>DAX (ФРН)</c:v>
                </c:pt>
                <c:pt idx="5">
                  <c:v>УБ (Україна)</c:v>
                </c:pt>
                <c:pt idx="6">
                  <c:v>CAC 40 (Франція)</c:v>
                </c:pt>
                <c:pt idx="7">
                  <c:v>NIKKEI 225 (Японія)</c:v>
                </c:pt>
                <c:pt idx="8">
                  <c:v>DJIA (США)</c:v>
                </c:pt>
                <c:pt idx="9">
                  <c:v>FTSE/JSE Africa All-Share Index (ПАР)</c:v>
                </c:pt>
                <c:pt idx="10">
                  <c:v>ПФТС (Україна)</c:v>
                </c:pt>
                <c:pt idx="11">
                  <c:v>FTSE 100 (Великобританія)</c:v>
                </c:pt>
                <c:pt idx="12">
                  <c:v>S&amp;P BSE SENSEX Index (Індія)</c:v>
                </c:pt>
                <c:pt idx="13">
                  <c:v>Ibovespa Sao Paulo SE Index (Бразилія)</c:v>
                </c:pt>
                <c:pt idx="14">
                  <c:v>Cyprus SE General Index (Кіпр)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України'!$J$3:$J$18</c:f>
              <c:numCache>
                <c:formatCode>0.0%</c:formatCode>
                <c:ptCount val="16"/>
                <c:pt idx="0">
                  <c:v>0.30052761065671918</c:v>
                </c:pt>
                <c:pt idx="1">
                  <c:v>7.080504905706686E-2</c:v>
                </c:pt>
                <c:pt idx="2">
                  <c:v>2.1448953342657617E-2</c:v>
                </c:pt>
                <c:pt idx="3">
                  <c:v>0.14855746703648576</c:v>
                </c:pt>
                <c:pt idx="4">
                  <c:v>0.14934590023740424</c:v>
                </c:pt>
                <c:pt idx="5">
                  <c:v>2.8276115678600666E-2</c:v>
                </c:pt>
                <c:pt idx="6">
                  <c:v>0.12346026093566165</c:v>
                </c:pt>
                <c:pt idx="7">
                  <c:v>6.0642605739014144E-3</c:v>
                </c:pt>
                <c:pt idx="8">
                  <c:v>0.15393077442315217</c:v>
                </c:pt>
                <c:pt idx="9">
                  <c:v>0.14628481113862279</c:v>
                </c:pt>
                <c:pt idx="10">
                  <c:v>0</c:v>
                </c:pt>
                <c:pt idx="11">
                  <c:v>8.0932024526350288E-2</c:v>
                </c:pt>
                <c:pt idx="12">
                  <c:v>5.9446336317531934E-2</c:v>
                </c:pt>
                <c:pt idx="13">
                  <c:v>-2.7462633179320406E-3</c:v>
                </c:pt>
                <c:pt idx="14">
                  <c:v>0.21489621489621502</c:v>
                </c:pt>
                <c:pt idx="15">
                  <c:v>0.73244569951477834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України'!$K$2</c:f>
              <c:strCache>
                <c:ptCount val="1"/>
                <c:pt idx="0">
                  <c:v>2022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15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bg1"/>
                      </a:solidFill>
                    </a:defRPr>
                  </a:pPr>
                  <a:endParaRPr lang="uk-UA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України'!$I$3:$I$18</c:f>
              <c:strCache>
                <c:ptCount val="16"/>
                <c:pt idx="0">
                  <c:v>WSE WIG 20 (Польща)</c:v>
                </c:pt>
                <c:pt idx="1">
                  <c:v>S&amp;P 500 (США)</c:v>
                </c:pt>
                <c:pt idx="2">
                  <c:v>SHANGHAI SE COMPOSITE (Китай)</c:v>
                </c:pt>
                <c:pt idx="3">
                  <c:v>HANG SENG (Гонконг)</c:v>
                </c:pt>
                <c:pt idx="4">
                  <c:v>DAX (ФРН)</c:v>
                </c:pt>
                <c:pt idx="5">
                  <c:v>УБ (Україна)</c:v>
                </c:pt>
                <c:pt idx="6">
                  <c:v>CAC 40 (Франція)</c:v>
                </c:pt>
                <c:pt idx="7">
                  <c:v>NIKKEI 225 (Японія)</c:v>
                </c:pt>
                <c:pt idx="8">
                  <c:v>DJIA (США)</c:v>
                </c:pt>
                <c:pt idx="9">
                  <c:v>FTSE/JSE Africa All-Share Index (ПАР)</c:v>
                </c:pt>
                <c:pt idx="10">
                  <c:v>ПФТС (Україна)</c:v>
                </c:pt>
                <c:pt idx="11">
                  <c:v>FTSE 100 (Великобританія)</c:v>
                </c:pt>
                <c:pt idx="12">
                  <c:v>S&amp;P BSE SENSEX Index (Індія)</c:v>
                </c:pt>
                <c:pt idx="13">
                  <c:v>Ibovespa Sao Paulo SE Index (Бразилія)</c:v>
                </c:pt>
                <c:pt idx="14">
                  <c:v>Cyprus SE General Index (Кіпр)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України'!$K$3:$K$18</c:f>
              <c:numCache>
                <c:formatCode>0.0%</c:formatCode>
                <c:ptCount val="16"/>
                <c:pt idx="0">
                  <c:v>-0.20949570342138235</c:v>
                </c:pt>
                <c:pt idx="1">
                  <c:v>-0.19654385160910948</c:v>
                </c:pt>
                <c:pt idx="2">
                  <c:v>-0.14642226575559725</c:v>
                </c:pt>
                <c:pt idx="3">
                  <c:v>-0.14410689507316754</c:v>
                </c:pt>
                <c:pt idx="4">
                  <c:v>-0.12346788073675186</c:v>
                </c:pt>
                <c:pt idx="5">
                  <c:v>-9.9146262886597891E-2</c:v>
                </c:pt>
                <c:pt idx="6">
                  <c:v>-9.7511163032552917E-2</c:v>
                </c:pt>
                <c:pt idx="7">
                  <c:v>-9.3680090553843409E-2</c:v>
                </c:pt>
                <c:pt idx="8">
                  <c:v>-8.931322751090176E-2</c:v>
                </c:pt>
                <c:pt idx="9">
                  <c:v>-8.9652078249459199E-3</c:v>
                </c:pt>
                <c:pt idx="10">
                  <c:v>-6.82006602569174E-3</c:v>
                </c:pt>
                <c:pt idx="11">
                  <c:v>6.5824576759991871E-3</c:v>
                </c:pt>
                <c:pt idx="12">
                  <c:v>4.4407731544471973E-2</c:v>
                </c:pt>
                <c:pt idx="13">
                  <c:v>4.6861721593200789E-2</c:v>
                </c:pt>
                <c:pt idx="14">
                  <c:v>0.30425284008156139</c:v>
                </c:pt>
                <c:pt idx="15">
                  <c:v>1.9656609156730274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711729392"/>
        <c:axId val="711736112"/>
      </c:barChart>
      <c:catAx>
        <c:axId val="71172939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1173611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711736112"/>
        <c:scaling>
          <c:orientation val="minMax"/>
          <c:max val="0.75000000000000011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11729392"/>
        <c:crosses val="autoZero"/>
        <c:crossBetween val="between"/>
        <c:majorUnit val="0.1500000000000000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упр-ні'!$C$14:$D$14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упр-ні'!$B$3:$B$14</c:f>
              <c:numCache>
                <c:formatCode>General</c:formatCode>
                <c:ptCount val="3"/>
                <c:pt idx="0">
                  <c:v>312</c:v>
                </c:pt>
                <c:pt idx="1">
                  <c:v>308</c:v>
                </c:pt>
                <c:pt idx="2">
                  <c:v>300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упр-ні'!$C$3:$C$14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упр-ні'!$G$3:$G$13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упр-ні'!$I$3:$I$14</c:f>
              <c:numCache>
                <c:formatCode>0</c:formatCode>
                <c:ptCount val="3"/>
                <c:pt idx="0">
                  <c:v>1711</c:v>
                </c:pt>
                <c:pt idx="1">
                  <c:v>1757</c:v>
                </c:pt>
                <c:pt idx="2">
                  <c:v>1742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711743392"/>
        <c:axId val="711738912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упр-ні'!$K$3:$K$14</c:f>
              <c:numCache>
                <c:formatCode>0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упр-ні'!$F$3:$F$14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упр-ні'!$E$3:$E$14</c:f>
              <c:numCache>
                <c:formatCode>General</c:formatCode>
                <c:ptCount val="3"/>
                <c:pt idx="0">
                  <c:v>19</c:v>
                </c:pt>
                <c:pt idx="1">
                  <c:v>19</c:v>
                </c:pt>
                <c:pt idx="2">
                  <c:v>18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упр-ні'!$J$3:$J$14</c:f>
              <c:numCache>
                <c:formatCode>General</c:formatCode>
                <c:ptCount val="3"/>
                <c:pt idx="0">
                  <c:v>54</c:v>
                </c:pt>
                <c:pt idx="1">
                  <c:v>55</c:v>
                </c:pt>
                <c:pt idx="2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1728272"/>
        <c:axId val="711727712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упр-ні'!$A$3:$A$14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</c:v>
                </c:pt>
              </c:strCache>
            </c:strRef>
          </c:cat>
          <c:val>
            <c:numRef>
              <c:f>'КУА-АНПФ &amp; ІСІ-НПФ-СК в упр-ні'!$H$3:$H$13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728272"/>
        <c:axId val="711727712"/>
      </c:lineChart>
      <c:catAx>
        <c:axId val="71174339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173891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11738912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1743392"/>
        <c:crosses val="autoZero"/>
        <c:crossBetween val="between"/>
        <c:majorUnit val="250"/>
      </c:valAx>
      <c:valAx>
        <c:axId val="711727712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11728272"/>
        <c:crosses val="max"/>
        <c:crossBetween val="between"/>
      </c:valAx>
      <c:catAx>
        <c:axId val="71172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172771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8679966314147"/>
          <c:y val="0.11051628582361692"/>
          <c:w val="0.82854531628342099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4826824668E-2"/>
                  <c:y val="-1.60918603031848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554010094921513E-2"/>
                  <c:y val="-1.023351831714995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31.12.2022**</c:v>
                </c:pt>
              </c:strCache>
            </c:str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520437.12</c:v>
                </c:pt>
                <c:pt idx="1">
                  <c:v>545163.27</c:v>
                </c:pt>
                <c:pt idx="2">
                  <c:v>534918.43000000005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притік'!$B$3:$D$3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31.12.2022**</c:v>
                </c:pt>
              </c:strCache>
            </c:str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495503.93</c:v>
                </c:pt>
                <c:pt idx="1">
                  <c:v>526635.61</c:v>
                </c:pt>
                <c:pt idx="2">
                  <c:v>517991.01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713763152"/>
        <c:axId val="713766512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31.12.2021</c:v>
                </c:pt>
                <c:pt idx="1">
                  <c:v>30.09.2022</c:v>
                </c:pt>
                <c:pt idx="2">
                  <c:v>31.12.2022**</c:v>
                </c:pt>
              </c:strCache>
            </c:str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184.28</c:v>
                </c:pt>
                <c:pt idx="1">
                  <c:v>176.32</c:v>
                </c:pt>
                <c:pt idx="2">
                  <c:v>146.13999999999999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2181.4699999999998</c:v>
                </c:pt>
                <c:pt idx="1">
                  <c:v>2303.37</c:v>
                </c:pt>
                <c:pt idx="2">
                  <c:v>2300.7199999999998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191.48</c:v>
                </c:pt>
                <c:pt idx="1">
                  <c:v>135</c:v>
                </c:pt>
                <c:pt idx="2">
                  <c:v>140.81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713751952"/>
        <c:axId val="713755312"/>
      </c:barChart>
      <c:catAx>
        <c:axId val="71376315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376651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13766512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3763152"/>
        <c:crosses val="autoZero"/>
        <c:crossBetween val="between"/>
        <c:majorUnit val="50000"/>
      </c:valAx>
      <c:valAx>
        <c:axId val="713755312"/>
        <c:scaling>
          <c:orientation val="minMax"/>
          <c:max val="2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13751952"/>
        <c:crosses val="max"/>
        <c:crossBetween val="between"/>
        <c:majorUnit val="250"/>
      </c:valAx>
      <c:catAx>
        <c:axId val="713751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375531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298135014447072E-2"/>
          <c:y val="0.21010827970539173"/>
          <c:w val="0.90940372997110586"/>
          <c:h val="0.74227557784589238"/>
        </c:manualLayout>
      </c:layout>
      <c:areaChart>
        <c:grouping val="standard"/>
        <c:varyColors val="0"/>
        <c:ser>
          <c:idx val="0"/>
          <c:order val="0"/>
          <c:tx>
            <c:strRef>
              <c:f>'Активи-ВЧА-Чистий притік'!$B$32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371374547955279E-3"/>
                  <c:y val="-0.25751165065345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40382568435485E-3"/>
                  <c:y val="-0.27891088784344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притік'!$A$33:$A$36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притік'!$B$33:$B$36</c:f>
              <c:numCache>
                <c:formatCode>#\ ##0.0</c:formatCode>
                <c:ptCount val="4"/>
                <c:pt idx="0">
                  <c:v>60.53</c:v>
                </c:pt>
                <c:pt idx="1">
                  <c:v>50.97</c:v>
                </c:pt>
                <c:pt idx="2">
                  <c:v>56.73</c:v>
                </c:pt>
                <c:pt idx="3">
                  <c:v>56.91</c:v>
                </c:pt>
              </c:numCache>
            </c:numRef>
          </c:val>
        </c:ser>
        <c:ser>
          <c:idx val="1"/>
          <c:order val="1"/>
          <c:tx>
            <c:strRef>
              <c:f>'Активи-ВЧА-Чистий притік'!$C$32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6062320828381716E-3"/>
                  <c:y val="-5.8091267327321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9682725427602462E-4"/>
                  <c:y val="0.140387229374359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притік'!$A$33:$A$36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притік'!$C$33:$C$36</c:f>
              <c:numCache>
                <c:formatCode>#\ ##0.0</c:formatCode>
                <c:ptCount val="4"/>
                <c:pt idx="0">
                  <c:v>2.2400000000000002</c:v>
                </c:pt>
                <c:pt idx="1">
                  <c:v>2.2400000000000002</c:v>
                </c:pt>
                <c:pt idx="2">
                  <c:v>2.2380000000000004</c:v>
                </c:pt>
                <c:pt idx="3">
                  <c:v>-25.481999999999999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775472"/>
        <c:axId val="713764272"/>
      </c:areaChart>
      <c:catAx>
        <c:axId val="713775472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13764272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713764272"/>
        <c:scaling>
          <c:orientation val="minMax"/>
          <c:max val="7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13775472"/>
        <c:crosses val="autoZero"/>
        <c:crossBetween val="midCat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притік'!$A$26:$A$29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притік'!$B$26:$B$29</c:f>
              <c:numCache>
                <c:formatCode>#\ ##0.0</c:formatCode>
                <c:ptCount val="4"/>
                <c:pt idx="0">
                  <c:v>60.53</c:v>
                </c:pt>
                <c:pt idx="1">
                  <c:v>-9.56</c:v>
                </c:pt>
                <c:pt idx="2">
                  <c:v>5.76</c:v>
                </c:pt>
                <c:pt idx="3">
                  <c:v>0.18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притік'!$C$25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притік'!$A$26:$A$29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притік'!$C$26:$C$29</c:f>
              <c:numCache>
                <c:formatCode>#\ ##0.0</c:formatCode>
                <c:ptCount val="4"/>
                <c:pt idx="0">
                  <c:v>2.2400000000000002</c:v>
                </c:pt>
                <c:pt idx="1">
                  <c:v>0</c:v>
                </c:pt>
                <c:pt idx="2">
                  <c:v>-2E-3</c:v>
                </c:pt>
                <c:pt idx="3">
                  <c:v>-27.72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713762592"/>
        <c:axId val="713745232"/>
      </c:barChart>
      <c:catAx>
        <c:axId val="713762592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3745232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713745232"/>
        <c:scaling>
          <c:orientation val="minMax"/>
          <c:max val="7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3762592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039541844688414"/>
          <c:y val="0.90582179954577857"/>
          <c:w val="0.23799611853550132"/>
          <c:h val="7.9774739949159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819531</xdr:colOff>
      <xdr:row>1</xdr:row>
      <xdr:rowOff>11092</xdr:rowOff>
    </xdr:from>
    <xdr:to>
      <xdr:col>19</xdr:col>
      <xdr:colOff>0</xdr:colOff>
      <xdr:row>18</xdr:row>
      <xdr:rowOff>19049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19</xdr:row>
      <xdr:rowOff>50346</xdr:rowOff>
    </xdr:from>
    <xdr:to>
      <xdr:col>3</xdr:col>
      <xdr:colOff>1743075</xdr:colOff>
      <xdr:row>36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22</xdr:row>
      <xdr:rowOff>28574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21773</xdr:rowOff>
    </xdr:from>
    <xdr:to>
      <xdr:col>14</xdr:col>
      <xdr:colOff>14966</xdr:colOff>
      <xdr:row>11</xdr:row>
      <xdr:rowOff>304801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30</xdr:row>
      <xdr:rowOff>1905</xdr:rowOff>
    </xdr:from>
    <xdr:to>
      <xdr:col>13</xdr:col>
      <xdr:colOff>735330</xdr:colOff>
      <xdr:row>41</xdr:row>
      <xdr:rowOff>63138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22861</xdr:colOff>
      <xdr:row>22</xdr:row>
      <xdr:rowOff>9525</xdr:rowOff>
    </xdr:from>
    <xdr:to>
      <xdr:col>13</xdr:col>
      <xdr:colOff>428625</xdr:colOff>
      <xdr:row>29</xdr:row>
      <xdr:rowOff>1133475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K22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" style="26" customWidth="1"/>
    <col min="2" max="3" width="12.140625" style="26" hidden="1" customWidth="1" outlineLevel="1"/>
    <col min="4" max="4" width="12.140625" style="5" hidden="1" customWidth="1" outlineLevel="1"/>
    <col min="5" max="5" width="12.140625" style="12" customWidth="1" collapsed="1"/>
    <col min="6" max="6" width="12.140625" style="26" customWidth="1"/>
    <col min="7" max="7" width="12.42578125" style="26" hidden="1" customWidth="1" outlineLevel="1"/>
    <col min="8" max="8" width="2.28515625" style="26" customWidth="1" collapsed="1"/>
    <col min="9" max="9" width="13.42578125" style="26" customWidth="1"/>
    <col min="10" max="11" width="11.5703125" style="26" customWidth="1"/>
    <col min="12" max="16384" width="9.140625" style="26"/>
  </cols>
  <sheetData>
    <row r="1" spans="1:11" s="216" customFormat="1" ht="25.9" customHeight="1" thickBot="1">
      <c r="A1" s="215" t="s">
        <v>16</v>
      </c>
      <c r="B1" s="215"/>
      <c r="C1" s="215"/>
      <c r="D1" s="215"/>
      <c r="E1" s="215"/>
      <c r="F1" s="215"/>
    </row>
    <row r="2" spans="1:11" ht="36" customHeight="1" thickBot="1">
      <c r="A2" s="8" t="s">
        <v>35</v>
      </c>
      <c r="B2" s="9">
        <v>44561</v>
      </c>
      <c r="C2" s="9">
        <v>44834</v>
      </c>
      <c r="D2" s="9">
        <v>44926</v>
      </c>
      <c r="E2" s="9" t="s">
        <v>86</v>
      </c>
      <c r="F2" s="7" t="s">
        <v>87</v>
      </c>
      <c r="G2" s="7" t="s">
        <v>108</v>
      </c>
      <c r="H2" s="7"/>
      <c r="I2" s="8" t="s">
        <v>35</v>
      </c>
      <c r="J2" s="9" t="s">
        <v>86</v>
      </c>
      <c r="K2" s="7" t="s">
        <v>87</v>
      </c>
    </row>
    <row r="3" spans="1:11" s="16" customFormat="1" ht="22.5" customHeight="1">
      <c r="A3" s="10" t="s">
        <v>14</v>
      </c>
      <c r="B3" s="27">
        <v>1857.65</v>
      </c>
      <c r="C3" s="27">
        <v>3179.99</v>
      </c>
      <c r="D3" s="27">
        <v>5509.16</v>
      </c>
      <c r="E3" s="28">
        <f t="shared" ref="E3:E18" si="0">D3/C3-1</f>
        <v>0.73244569951477834</v>
      </c>
      <c r="F3" s="28">
        <f t="shared" ref="F3:F18" si="1">D3/B3-1</f>
        <v>1.9656609156730274</v>
      </c>
      <c r="G3" s="28">
        <v>0.25524525140042309</v>
      </c>
      <c r="H3" s="29"/>
      <c r="I3" s="10" t="s">
        <v>6</v>
      </c>
      <c r="J3" s="28">
        <v>0.30052761065671918</v>
      </c>
      <c r="K3" s="28">
        <v>-0.20949570342138235</v>
      </c>
    </row>
    <row r="4" spans="1:11" s="16" customFormat="1" ht="22.5" customHeight="1">
      <c r="A4" s="10" t="s">
        <v>6</v>
      </c>
      <c r="B4" s="27">
        <v>2266.92</v>
      </c>
      <c r="C4" s="30">
        <v>1377.91</v>
      </c>
      <c r="D4" s="30">
        <v>1792.01</v>
      </c>
      <c r="E4" s="13">
        <f t="shared" si="0"/>
        <v>0.30052761065671918</v>
      </c>
      <c r="F4" s="13">
        <f t="shared" si="1"/>
        <v>-0.20949570342138235</v>
      </c>
      <c r="G4" s="13">
        <v>0.14261232472101537</v>
      </c>
      <c r="H4" s="21"/>
      <c r="I4" s="10" t="s">
        <v>2</v>
      </c>
      <c r="J4" s="17">
        <v>7.080504905706686E-2</v>
      </c>
      <c r="K4" s="17">
        <v>-0.19654385160910948</v>
      </c>
    </row>
    <row r="5" spans="1:11" s="16" customFormat="1" ht="22.5" customHeight="1">
      <c r="A5" s="10" t="s">
        <v>13</v>
      </c>
      <c r="B5" s="27">
        <v>68.66</v>
      </c>
      <c r="C5" s="27">
        <v>73.709999999999994</v>
      </c>
      <c r="D5" s="27">
        <v>89.55</v>
      </c>
      <c r="E5" s="17">
        <f t="shared" si="0"/>
        <v>0.21489621489621502</v>
      </c>
      <c r="F5" s="17">
        <f t="shared" si="1"/>
        <v>0.30425284008156139</v>
      </c>
      <c r="G5" s="17">
        <v>0.20097953472100749</v>
      </c>
      <c r="H5" s="21"/>
      <c r="I5" s="11" t="s">
        <v>10</v>
      </c>
      <c r="J5" s="17">
        <v>2.1448953342657617E-2</v>
      </c>
      <c r="K5" s="17">
        <v>-0.14642226575559725</v>
      </c>
    </row>
    <row r="6" spans="1:11" s="16" customFormat="1" ht="22.5" customHeight="1">
      <c r="A6" s="10" t="s">
        <v>9</v>
      </c>
      <c r="B6" s="27">
        <v>36398.080000000002</v>
      </c>
      <c r="C6" s="27">
        <v>28725.51</v>
      </c>
      <c r="D6" s="27">
        <v>33147.25</v>
      </c>
      <c r="E6" s="17">
        <f t="shared" si="0"/>
        <v>0.15393077442315217</v>
      </c>
      <c r="F6" s="17">
        <f t="shared" si="1"/>
        <v>-8.931322751090176E-2</v>
      </c>
      <c r="G6" s="17">
        <v>0.19692886052938618</v>
      </c>
      <c r="H6" s="21"/>
      <c r="I6" s="10" t="s">
        <v>56</v>
      </c>
      <c r="J6" s="17">
        <v>0.14855746703648576</v>
      </c>
      <c r="K6" s="17">
        <v>-0.14410689507316754</v>
      </c>
    </row>
    <row r="7" spans="1:11" s="14" customFormat="1" ht="22.5" customHeight="1">
      <c r="A7" s="10" t="s">
        <v>7</v>
      </c>
      <c r="B7" s="30">
        <v>15884.86</v>
      </c>
      <c r="C7" s="27">
        <v>12114.36</v>
      </c>
      <c r="D7" s="27">
        <v>13923.59</v>
      </c>
      <c r="E7" s="17">
        <f t="shared" si="0"/>
        <v>0.14934590023740424</v>
      </c>
      <c r="F7" s="17">
        <f t="shared" si="1"/>
        <v>-0.12346788073675186</v>
      </c>
      <c r="G7" s="17">
        <v>0.15789159094321792</v>
      </c>
      <c r="H7" s="21"/>
      <c r="I7" s="10" t="s">
        <v>7</v>
      </c>
      <c r="J7" s="17">
        <v>0.14934590023740424</v>
      </c>
      <c r="K7" s="17">
        <v>-0.12346788073675186</v>
      </c>
    </row>
    <row r="8" spans="1:11" s="16" customFormat="1" ht="22.5" customHeight="1">
      <c r="A8" s="10" t="s">
        <v>56</v>
      </c>
      <c r="B8" s="27">
        <v>23112.01</v>
      </c>
      <c r="C8" s="27">
        <v>17222.830000000002</v>
      </c>
      <c r="D8" s="27">
        <v>19781.41</v>
      </c>
      <c r="E8" s="17">
        <f t="shared" si="0"/>
        <v>0.14855746703648576</v>
      </c>
      <c r="F8" s="17">
        <f t="shared" si="1"/>
        <v>-0.14410689507316754</v>
      </c>
      <c r="G8" s="17">
        <v>-0.14863828967429693</v>
      </c>
      <c r="H8" s="21"/>
      <c r="I8" s="10" t="s">
        <v>5</v>
      </c>
      <c r="J8" s="17">
        <v>2.8276115678600666E-2</v>
      </c>
      <c r="K8" s="17">
        <v>-9.9146262886597891E-2</v>
      </c>
    </row>
    <row r="9" spans="1:11" s="16" customFormat="1" ht="22.5" customHeight="1">
      <c r="A9" s="10" t="s">
        <v>12</v>
      </c>
      <c r="B9" s="27">
        <v>73709.39</v>
      </c>
      <c r="C9" s="27">
        <v>63726.37</v>
      </c>
      <c r="D9" s="27">
        <v>73048.570000000007</v>
      </c>
      <c r="E9" s="17">
        <f t="shared" si="0"/>
        <v>0.14628481113862279</v>
      </c>
      <c r="F9" s="17">
        <f t="shared" si="1"/>
        <v>-8.9652078249459199E-3</v>
      </c>
      <c r="G9" s="17">
        <v>0.23601033823633233</v>
      </c>
      <c r="H9" s="22"/>
      <c r="I9" s="11" t="s">
        <v>8</v>
      </c>
      <c r="J9" s="17">
        <v>0.12346026093566165</v>
      </c>
      <c r="K9" s="17">
        <v>-9.7511163032552917E-2</v>
      </c>
    </row>
    <row r="10" spans="1:11" s="16" customFormat="1" ht="22.5" customHeight="1">
      <c r="A10" s="10" t="s">
        <v>8</v>
      </c>
      <c r="B10" s="30">
        <v>7173.23</v>
      </c>
      <c r="C10" s="27">
        <v>5762.34</v>
      </c>
      <c r="D10" s="27">
        <v>6473.76</v>
      </c>
      <c r="E10" s="17">
        <f t="shared" si="0"/>
        <v>0.12346026093566165</v>
      </c>
      <c r="F10" s="17">
        <f t="shared" si="1"/>
        <v>-9.7511163032552917E-2</v>
      </c>
      <c r="G10" s="17">
        <v>0.28106889833035975</v>
      </c>
      <c r="H10" s="21"/>
      <c r="I10" s="10" t="s">
        <v>3</v>
      </c>
      <c r="J10" s="17">
        <v>6.0642605739014144E-3</v>
      </c>
      <c r="K10" s="17">
        <v>-9.3680090553843409E-2</v>
      </c>
    </row>
    <row r="11" spans="1:11" s="16" customFormat="1" ht="22.5" customHeight="1">
      <c r="A11" s="10" t="s">
        <v>30</v>
      </c>
      <c r="B11" s="27">
        <v>7403.01</v>
      </c>
      <c r="C11" s="27">
        <v>6893.81</v>
      </c>
      <c r="D11" s="27">
        <v>7451.74</v>
      </c>
      <c r="E11" s="17">
        <f t="shared" si="0"/>
        <v>8.0932024526350288E-2</v>
      </c>
      <c r="F11" s="17">
        <f t="shared" si="1"/>
        <v>6.5824576759991871E-3</v>
      </c>
      <c r="G11" s="17">
        <v>0.12922715998913947</v>
      </c>
      <c r="H11" s="21"/>
      <c r="I11" s="10" t="s">
        <v>9</v>
      </c>
      <c r="J11" s="17">
        <v>0.15393077442315217</v>
      </c>
      <c r="K11" s="17">
        <v>-8.931322751090176E-2</v>
      </c>
    </row>
    <row r="12" spans="1:11" s="16" customFormat="1" ht="22.5" customHeight="1">
      <c r="A12" s="10" t="s">
        <v>2</v>
      </c>
      <c r="B12" s="27">
        <v>4778.7299999999996</v>
      </c>
      <c r="C12" s="27">
        <v>3585.62</v>
      </c>
      <c r="D12" s="27">
        <v>3839.5</v>
      </c>
      <c r="E12" s="17">
        <f t="shared" si="0"/>
        <v>7.080504905706686E-2</v>
      </c>
      <c r="F12" s="17">
        <f t="shared" si="1"/>
        <v>-0.19654385160910948</v>
      </c>
      <c r="G12" s="17">
        <v>0.28046055240565471</v>
      </c>
      <c r="H12" s="21"/>
      <c r="I12" s="10" t="s">
        <v>12</v>
      </c>
      <c r="J12" s="17">
        <v>0.14628481113862279</v>
      </c>
      <c r="K12" s="17">
        <v>-8.9652078249459199E-3</v>
      </c>
    </row>
    <row r="13" spans="1:11" s="16" customFormat="1" ht="22.5" customHeight="1">
      <c r="A13" s="10" t="s">
        <v>31</v>
      </c>
      <c r="B13" s="27">
        <v>58253.82</v>
      </c>
      <c r="C13" s="27">
        <v>57426.92</v>
      </c>
      <c r="D13" s="27">
        <v>60840.74</v>
      </c>
      <c r="E13" s="17">
        <f t="shared" si="0"/>
        <v>5.9446336317531934E-2</v>
      </c>
      <c r="F13" s="17">
        <f t="shared" si="1"/>
        <v>4.4407731544471973E-2</v>
      </c>
      <c r="G13" s="17">
        <v>0.22007187165811248</v>
      </c>
      <c r="H13" s="21"/>
      <c r="I13" s="10" t="s">
        <v>1</v>
      </c>
      <c r="J13" s="17">
        <v>0</v>
      </c>
      <c r="K13" s="17">
        <v>-6.82006602569174E-3</v>
      </c>
    </row>
    <row r="14" spans="1:11" s="16" customFormat="1" ht="22.5" customHeight="1">
      <c r="A14" s="11" t="s">
        <v>5</v>
      </c>
      <c r="B14" s="30">
        <v>1738.24</v>
      </c>
      <c r="C14" s="30">
        <v>1522.84</v>
      </c>
      <c r="D14" s="30">
        <v>1565.9</v>
      </c>
      <c r="E14" s="13">
        <f t="shared" si="0"/>
        <v>2.8276115678600666E-2</v>
      </c>
      <c r="F14" s="13">
        <f t="shared" si="1"/>
        <v>-9.9146262886597891E-2</v>
      </c>
      <c r="G14" s="13">
        <v>7.4925173770005182E-2</v>
      </c>
      <c r="H14" s="21"/>
      <c r="I14" s="10" t="s">
        <v>30</v>
      </c>
      <c r="J14" s="17">
        <v>8.0932024526350288E-2</v>
      </c>
      <c r="K14" s="17">
        <v>6.5824576759991871E-3</v>
      </c>
    </row>
    <row r="15" spans="1:11" s="16" customFormat="1" ht="22.5" customHeight="1">
      <c r="A15" s="10" t="s">
        <v>10</v>
      </c>
      <c r="B15" s="27">
        <v>3619.19</v>
      </c>
      <c r="C15" s="27">
        <v>3024.39</v>
      </c>
      <c r="D15" s="27">
        <v>3089.26</v>
      </c>
      <c r="E15" s="17">
        <f t="shared" si="0"/>
        <v>2.1448953342657617E-2</v>
      </c>
      <c r="F15" s="17">
        <f t="shared" si="1"/>
        <v>-0.14642226575559725</v>
      </c>
      <c r="G15" s="17">
        <v>5.9962805136991371E-2</v>
      </c>
      <c r="H15" s="21"/>
      <c r="I15" s="10" t="s">
        <v>31</v>
      </c>
      <c r="J15" s="13">
        <v>5.9446336317531934E-2</v>
      </c>
      <c r="K15" s="13">
        <v>4.4407731544471973E-2</v>
      </c>
    </row>
    <row r="16" spans="1:11" s="16" customFormat="1" ht="22.5" customHeight="1">
      <c r="A16" s="10" t="s">
        <v>3</v>
      </c>
      <c r="B16" s="27">
        <v>28791.71</v>
      </c>
      <c r="C16" s="30">
        <v>25937.21</v>
      </c>
      <c r="D16" s="30">
        <v>26094.5</v>
      </c>
      <c r="E16" s="13">
        <f t="shared" si="0"/>
        <v>6.0642605739014144E-3</v>
      </c>
      <c r="F16" s="13">
        <f t="shared" si="1"/>
        <v>-9.3680090553843409E-2</v>
      </c>
      <c r="G16" s="13">
        <v>4.9101138784667153E-2</v>
      </c>
      <c r="H16" s="21"/>
      <c r="I16" s="10" t="s">
        <v>15</v>
      </c>
      <c r="J16" s="17">
        <v>-2.7462633179320406E-3</v>
      </c>
      <c r="K16" s="17">
        <v>4.6861721593200789E-2</v>
      </c>
    </row>
    <row r="17" spans="1:11" s="16" customFormat="1" ht="22.5" customHeight="1">
      <c r="A17" s="11" t="s">
        <v>1</v>
      </c>
      <c r="B17" s="30">
        <v>522.76620000000003</v>
      </c>
      <c r="C17" s="30">
        <v>519.20090000000005</v>
      </c>
      <c r="D17" s="30">
        <v>519.20090000000005</v>
      </c>
      <c r="E17" s="13">
        <f t="shared" si="0"/>
        <v>0</v>
      </c>
      <c r="F17" s="13">
        <f t="shared" si="1"/>
        <v>-6.82006602569174E-3</v>
      </c>
      <c r="G17" s="13">
        <v>4.6058986093599597E-2</v>
      </c>
      <c r="H17" s="21"/>
      <c r="I17" s="10" t="s">
        <v>13</v>
      </c>
      <c r="J17" s="17">
        <v>0.21489621489621502</v>
      </c>
      <c r="K17" s="17">
        <v>0.30425284008156139</v>
      </c>
    </row>
    <row r="18" spans="1:11" s="12" customFormat="1" ht="22.5" customHeight="1" thickBot="1">
      <c r="A18" s="102" t="s">
        <v>15</v>
      </c>
      <c r="B18" s="57">
        <v>104822.44</v>
      </c>
      <c r="C18" s="57">
        <v>110036.79</v>
      </c>
      <c r="D18" s="57">
        <v>109734.6</v>
      </c>
      <c r="E18" s="18">
        <f t="shared" si="0"/>
        <v>-2.7462633179320406E-3</v>
      </c>
      <c r="F18" s="18">
        <f t="shared" si="1"/>
        <v>4.6861721593200789E-2</v>
      </c>
      <c r="G18" s="18">
        <v>-0.11926645896559485</v>
      </c>
      <c r="H18" s="23"/>
      <c r="I18" s="102" t="s">
        <v>14</v>
      </c>
      <c r="J18" s="18">
        <v>0.73244569951477834</v>
      </c>
      <c r="K18" s="18">
        <v>1.9656609156730274</v>
      </c>
    </row>
    <row r="19" spans="1:11" s="24" customFormat="1" ht="13.15" customHeight="1">
      <c r="A19" s="103" t="s">
        <v>74</v>
      </c>
      <c r="E19" s="104"/>
      <c r="F19" s="104"/>
      <c r="H19" s="217" t="s">
        <v>97</v>
      </c>
      <c r="I19" s="217"/>
      <c r="J19" s="217"/>
    </row>
    <row r="20" spans="1:11" s="24" customFormat="1">
      <c r="A20" s="105" t="s">
        <v>23</v>
      </c>
      <c r="E20" s="87"/>
      <c r="F20" s="87"/>
      <c r="H20" s="103"/>
    </row>
    <row r="21" spans="1:11" s="24" customFormat="1">
      <c r="A21" s="103" t="s">
        <v>107</v>
      </c>
      <c r="D21" s="101"/>
      <c r="E21" s="87"/>
      <c r="F21" s="87"/>
    </row>
    <row r="22" spans="1:11" s="12" customFormat="1">
      <c r="A22" s="106"/>
      <c r="D22" s="100"/>
      <c r="E22" s="108"/>
      <c r="F22" s="108"/>
    </row>
  </sheetData>
  <sortState ref="A25:E40">
    <sortCondition descending="1" ref="E25:E40"/>
  </sortState>
  <mergeCells count="2">
    <mergeCell ref="A1:XFD1"/>
    <mergeCell ref="H19:J19"/>
  </mergeCells>
  <phoneticPr fontId="0" type="noConversion"/>
  <conditionalFormatting sqref="J3:K18">
    <cfRule type="cellIs" dxfId="19" priority="11" operator="lessThan">
      <formula>0</formula>
    </cfRule>
  </conditionalFormatting>
  <conditionalFormatting sqref="E3:F18">
    <cfRule type="cellIs" dxfId="18" priority="5" operator="lessThan">
      <formula>0</formula>
    </cfRule>
  </conditionalFormatting>
  <conditionalFormatting sqref="G3:G18">
    <cfRule type="cellIs" dxfId="17" priority="2" operator="lessThan">
      <formula>0</formula>
    </cfRule>
  </conditionalFormatting>
  <hyperlinks>
    <hyperlink ref="A20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22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1" outlineLevelCol="1"/>
  <cols>
    <col min="1" max="1" width="62.7109375" style="31" customWidth="1"/>
    <col min="2" max="2" width="11.85546875" style="39" hidden="1" customWidth="1" outlineLevel="1"/>
    <col min="3" max="3" width="11.85546875" style="39" hidden="1" customWidth="1" outlineLevel="1" collapsed="1"/>
    <col min="4" max="4" width="11.85546875" style="31" hidden="1" customWidth="1" outlineLevel="1"/>
    <col min="5" max="6" width="11.85546875" style="31" customWidth="1" collapsed="1"/>
    <col min="7" max="9" width="12.5703125" style="31" customWidth="1"/>
    <col min="10" max="241" width="8.85546875" style="31"/>
    <col min="242" max="242" width="62.140625" style="31" customWidth="1"/>
    <col min="243" max="245" width="11" style="31" customWidth="1"/>
    <col min="246" max="247" width="11.42578125" style="31" customWidth="1"/>
    <col min="248" max="248" width="11.28515625" style="31" customWidth="1"/>
    <col min="249" max="249" width="12" style="31" customWidth="1"/>
    <col min="250" max="251" width="10.28515625" style="31" customWidth="1"/>
    <col min="252" max="252" width="12.7109375" style="31" customWidth="1"/>
    <col min="253" max="497" width="8.85546875" style="31"/>
    <col min="498" max="498" width="62.140625" style="31" customWidth="1"/>
    <col min="499" max="501" width="11" style="31" customWidth="1"/>
    <col min="502" max="503" width="11.42578125" style="31" customWidth="1"/>
    <col min="504" max="504" width="11.28515625" style="31" customWidth="1"/>
    <col min="505" max="505" width="12" style="31" customWidth="1"/>
    <col min="506" max="507" width="10.28515625" style="31" customWidth="1"/>
    <col min="508" max="508" width="12.7109375" style="31" customWidth="1"/>
    <col min="509" max="753" width="8.85546875" style="31"/>
    <col min="754" max="754" width="62.140625" style="31" customWidth="1"/>
    <col min="755" max="757" width="11" style="31" customWidth="1"/>
    <col min="758" max="759" width="11.42578125" style="31" customWidth="1"/>
    <col min="760" max="760" width="11.28515625" style="31" customWidth="1"/>
    <col min="761" max="761" width="12" style="31" customWidth="1"/>
    <col min="762" max="763" width="10.28515625" style="31" customWidth="1"/>
    <col min="764" max="764" width="12.7109375" style="31" customWidth="1"/>
    <col min="765" max="1009" width="8.85546875" style="31"/>
    <col min="1010" max="1010" width="62.140625" style="31" customWidth="1"/>
    <col min="1011" max="1013" width="11" style="31" customWidth="1"/>
    <col min="1014" max="1015" width="11.42578125" style="31" customWidth="1"/>
    <col min="1016" max="1016" width="11.28515625" style="31" customWidth="1"/>
    <col min="1017" max="1017" width="12" style="31" customWidth="1"/>
    <col min="1018" max="1019" width="10.28515625" style="31" customWidth="1"/>
    <col min="1020" max="1020" width="12.7109375" style="31" customWidth="1"/>
    <col min="1021" max="1265" width="8.85546875" style="31"/>
    <col min="1266" max="1266" width="62.140625" style="31" customWidth="1"/>
    <col min="1267" max="1269" width="11" style="31" customWidth="1"/>
    <col min="1270" max="1271" width="11.42578125" style="31" customWidth="1"/>
    <col min="1272" max="1272" width="11.28515625" style="31" customWidth="1"/>
    <col min="1273" max="1273" width="12" style="31" customWidth="1"/>
    <col min="1274" max="1275" width="10.28515625" style="31" customWidth="1"/>
    <col min="1276" max="1276" width="12.7109375" style="31" customWidth="1"/>
    <col min="1277" max="1521" width="8.85546875" style="31"/>
    <col min="1522" max="1522" width="62.140625" style="31" customWidth="1"/>
    <col min="1523" max="1525" width="11" style="31" customWidth="1"/>
    <col min="1526" max="1527" width="11.42578125" style="31" customWidth="1"/>
    <col min="1528" max="1528" width="11.28515625" style="31" customWidth="1"/>
    <col min="1529" max="1529" width="12" style="31" customWidth="1"/>
    <col min="1530" max="1531" width="10.28515625" style="31" customWidth="1"/>
    <col min="1532" max="1532" width="12.7109375" style="31" customWidth="1"/>
    <col min="1533" max="1777" width="8.85546875" style="31"/>
    <col min="1778" max="1778" width="62.140625" style="31" customWidth="1"/>
    <col min="1779" max="1781" width="11" style="31" customWidth="1"/>
    <col min="1782" max="1783" width="11.42578125" style="31" customWidth="1"/>
    <col min="1784" max="1784" width="11.28515625" style="31" customWidth="1"/>
    <col min="1785" max="1785" width="12" style="31" customWidth="1"/>
    <col min="1786" max="1787" width="10.28515625" style="31" customWidth="1"/>
    <col min="1788" max="1788" width="12.7109375" style="31" customWidth="1"/>
    <col min="1789" max="2033" width="8.85546875" style="31"/>
    <col min="2034" max="2034" width="62.140625" style="31" customWidth="1"/>
    <col min="2035" max="2037" width="11" style="31" customWidth="1"/>
    <col min="2038" max="2039" width="11.42578125" style="31" customWidth="1"/>
    <col min="2040" max="2040" width="11.28515625" style="31" customWidth="1"/>
    <col min="2041" max="2041" width="12" style="31" customWidth="1"/>
    <col min="2042" max="2043" width="10.28515625" style="31" customWidth="1"/>
    <col min="2044" max="2044" width="12.7109375" style="31" customWidth="1"/>
    <col min="2045" max="2289" width="8.85546875" style="31"/>
    <col min="2290" max="2290" width="62.140625" style="31" customWidth="1"/>
    <col min="2291" max="2293" width="11" style="31" customWidth="1"/>
    <col min="2294" max="2295" width="11.42578125" style="31" customWidth="1"/>
    <col min="2296" max="2296" width="11.28515625" style="31" customWidth="1"/>
    <col min="2297" max="2297" width="12" style="31" customWidth="1"/>
    <col min="2298" max="2299" width="10.28515625" style="31" customWidth="1"/>
    <col min="2300" max="2300" width="12.7109375" style="31" customWidth="1"/>
    <col min="2301" max="2545" width="8.85546875" style="31"/>
    <col min="2546" max="2546" width="62.140625" style="31" customWidth="1"/>
    <col min="2547" max="2549" width="11" style="31" customWidth="1"/>
    <col min="2550" max="2551" width="11.42578125" style="31" customWidth="1"/>
    <col min="2552" max="2552" width="11.28515625" style="31" customWidth="1"/>
    <col min="2553" max="2553" width="12" style="31" customWidth="1"/>
    <col min="2554" max="2555" width="10.28515625" style="31" customWidth="1"/>
    <col min="2556" max="2556" width="12.7109375" style="31" customWidth="1"/>
    <col min="2557" max="2801" width="8.85546875" style="31"/>
    <col min="2802" max="2802" width="62.140625" style="31" customWidth="1"/>
    <col min="2803" max="2805" width="11" style="31" customWidth="1"/>
    <col min="2806" max="2807" width="11.42578125" style="31" customWidth="1"/>
    <col min="2808" max="2808" width="11.28515625" style="31" customWidth="1"/>
    <col min="2809" max="2809" width="12" style="31" customWidth="1"/>
    <col min="2810" max="2811" width="10.28515625" style="31" customWidth="1"/>
    <col min="2812" max="2812" width="12.7109375" style="31" customWidth="1"/>
    <col min="2813" max="3057" width="8.85546875" style="31"/>
    <col min="3058" max="3058" width="62.140625" style="31" customWidth="1"/>
    <col min="3059" max="3061" width="11" style="31" customWidth="1"/>
    <col min="3062" max="3063" width="11.42578125" style="31" customWidth="1"/>
    <col min="3064" max="3064" width="11.28515625" style="31" customWidth="1"/>
    <col min="3065" max="3065" width="12" style="31" customWidth="1"/>
    <col min="3066" max="3067" width="10.28515625" style="31" customWidth="1"/>
    <col min="3068" max="3068" width="12.7109375" style="31" customWidth="1"/>
    <col min="3069" max="3313" width="8.85546875" style="31"/>
    <col min="3314" max="3314" width="62.140625" style="31" customWidth="1"/>
    <col min="3315" max="3317" width="11" style="31" customWidth="1"/>
    <col min="3318" max="3319" width="11.42578125" style="31" customWidth="1"/>
    <col min="3320" max="3320" width="11.28515625" style="31" customWidth="1"/>
    <col min="3321" max="3321" width="12" style="31" customWidth="1"/>
    <col min="3322" max="3323" width="10.28515625" style="31" customWidth="1"/>
    <col min="3324" max="3324" width="12.7109375" style="31" customWidth="1"/>
    <col min="3325" max="3569" width="8.85546875" style="31"/>
    <col min="3570" max="3570" width="62.140625" style="31" customWidth="1"/>
    <col min="3571" max="3573" width="11" style="31" customWidth="1"/>
    <col min="3574" max="3575" width="11.42578125" style="31" customWidth="1"/>
    <col min="3576" max="3576" width="11.28515625" style="31" customWidth="1"/>
    <col min="3577" max="3577" width="12" style="31" customWidth="1"/>
    <col min="3578" max="3579" width="10.28515625" style="31" customWidth="1"/>
    <col min="3580" max="3580" width="12.7109375" style="31" customWidth="1"/>
    <col min="3581" max="3825" width="8.85546875" style="31"/>
    <col min="3826" max="3826" width="62.140625" style="31" customWidth="1"/>
    <col min="3827" max="3829" width="11" style="31" customWidth="1"/>
    <col min="3830" max="3831" width="11.42578125" style="31" customWidth="1"/>
    <col min="3832" max="3832" width="11.28515625" style="31" customWidth="1"/>
    <col min="3833" max="3833" width="12" style="31" customWidth="1"/>
    <col min="3834" max="3835" width="10.28515625" style="31" customWidth="1"/>
    <col min="3836" max="3836" width="12.7109375" style="31" customWidth="1"/>
    <col min="3837" max="4081" width="8.85546875" style="31"/>
    <col min="4082" max="4082" width="62.140625" style="31" customWidth="1"/>
    <col min="4083" max="4085" width="11" style="31" customWidth="1"/>
    <col min="4086" max="4087" width="11.42578125" style="31" customWidth="1"/>
    <col min="4088" max="4088" width="11.28515625" style="31" customWidth="1"/>
    <col min="4089" max="4089" width="12" style="31" customWidth="1"/>
    <col min="4090" max="4091" width="10.28515625" style="31" customWidth="1"/>
    <col min="4092" max="4092" width="12.7109375" style="31" customWidth="1"/>
    <col min="4093" max="4337" width="8.85546875" style="31"/>
    <col min="4338" max="4338" width="62.140625" style="31" customWidth="1"/>
    <col min="4339" max="4341" width="11" style="31" customWidth="1"/>
    <col min="4342" max="4343" width="11.42578125" style="31" customWidth="1"/>
    <col min="4344" max="4344" width="11.28515625" style="31" customWidth="1"/>
    <col min="4345" max="4345" width="12" style="31" customWidth="1"/>
    <col min="4346" max="4347" width="10.28515625" style="31" customWidth="1"/>
    <col min="4348" max="4348" width="12.7109375" style="31" customWidth="1"/>
    <col min="4349" max="4593" width="8.85546875" style="31"/>
    <col min="4594" max="4594" width="62.140625" style="31" customWidth="1"/>
    <col min="4595" max="4597" width="11" style="31" customWidth="1"/>
    <col min="4598" max="4599" width="11.42578125" style="31" customWidth="1"/>
    <col min="4600" max="4600" width="11.28515625" style="31" customWidth="1"/>
    <col min="4601" max="4601" width="12" style="31" customWidth="1"/>
    <col min="4602" max="4603" width="10.28515625" style="31" customWidth="1"/>
    <col min="4604" max="4604" width="12.7109375" style="31" customWidth="1"/>
    <col min="4605" max="4849" width="8.85546875" style="31"/>
    <col min="4850" max="4850" width="62.140625" style="31" customWidth="1"/>
    <col min="4851" max="4853" width="11" style="31" customWidth="1"/>
    <col min="4854" max="4855" width="11.42578125" style="31" customWidth="1"/>
    <col min="4856" max="4856" width="11.28515625" style="31" customWidth="1"/>
    <col min="4857" max="4857" width="12" style="31" customWidth="1"/>
    <col min="4858" max="4859" width="10.28515625" style="31" customWidth="1"/>
    <col min="4860" max="4860" width="12.7109375" style="31" customWidth="1"/>
    <col min="4861" max="5105" width="8.85546875" style="31"/>
    <col min="5106" max="5106" width="62.140625" style="31" customWidth="1"/>
    <col min="5107" max="5109" width="11" style="31" customWidth="1"/>
    <col min="5110" max="5111" width="11.42578125" style="31" customWidth="1"/>
    <col min="5112" max="5112" width="11.28515625" style="31" customWidth="1"/>
    <col min="5113" max="5113" width="12" style="31" customWidth="1"/>
    <col min="5114" max="5115" width="10.28515625" style="31" customWidth="1"/>
    <col min="5116" max="5116" width="12.7109375" style="31" customWidth="1"/>
    <col min="5117" max="5361" width="8.85546875" style="31"/>
    <col min="5362" max="5362" width="62.140625" style="31" customWidth="1"/>
    <col min="5363" max="5365" width="11" style="31" customWidth="1"/>
    <col min="5366" max="5367" width="11.42578125" style="31" customWidth="1"/>
    <col min="5368" max="5368" width="11.28515625" style="31" customWidth="1"/>
    <col min="5369" max="5369" width="12" style="31" customWidth="1"/>
    <col min="5370" max="5371" width="10.28515625" style="31" customWidth="1"/>
    <col min="5372" max="5372" width="12.7109375" style="31" customWidth="1"/>
    <col min="5373" max="5617" width="8.85546875" style="31"/>
    <col min="5618" max="5618" width="62.140625" style="31" customWidth="1"/>
    <col min="5619" max="5621" width="11" style="31" customWidth="1"/>
    <col min="5622" max="5623" width="11.42578125" style="31" customWidth="1"/>
    <col min="5624" max="5624" width="11.28515625" style="31" customWidth="1"/>
    <col min="5625" max="5625" width="12" style="31" customWidth="1"/>
    <col min="5626" max="5627" width="10.28515625" style="31" customWidth="1"/>
    <col min="5628" max="5628" width="12.7109375" style="31" customWidth="1"/>
    <col min="5629" max="5873" width="8.85546875" style="31"/>
    <col min="5874" max="5874" width="62.140625" style="31" customWidth="1"/>
    <col min="5875" max="5877" width="11" style="31" customWidth="1"/>
    <col min="5878" max="5879" width="11.42578125" style="31" customWidth="1"/>
    <col min="5880" max="5880" width="11.28515625" style="31" customWidth="1"/>
    <col min="5881" max="5881" width="12" style="31" customWidth="1"/>
    <col min="5882" max="5883" width="10.28515625" style="31" customWidth="1"/>
    <col min="5884" max="5884" width="12.7109375" style="31" customWidth="1"/>
    <col min="5885" max="6129" width="8.85546875" style="31"/>
    <col min="6130" max="6130" width="62.140625" style="31" customWidth="1"/>
    <col min="6131" max="6133" width="11" style="31" customWidth="1"/>
    <col min="6134" max="6135" width="11.42578125" style="31" customWidth="1"/>
    <col min="6136" max="6136" width="11.28515625" style="31" customWidth="1"/>
    <col min="6137" max="6137" width="12" style="31" customWidth="1"/>
    <col min="6138" max="6139" width="10.28515625" style="31" customWidth="1"/>
    <col min="6140" max="6140" width="12.7109375" style="31" customWidth="1"/>
    <col min="6141" max="6385" width="8.85546875" style="31"/>
    <col min="6386" max="6386" width="62.140625" style="31" customWidth="1"/>
    <col min="6387" max="6389" width="11" style="31" customWidth="1"/>
    <col min="6390" max="6391" width="11.42578125" style="31" customWidth="1"/>
    <col min="6392" max="6392" width="11.28515625" style="31" customWidth="1"/>
    <col min="6393" max="6393" width="12" style="31" customWidth="1"/>
    <col min="6394" max="6395" width="10.28515625" style="31" customWidth="1"/>
    <col min="6396" max="6396" width="12.7109375" style="31" customWidth="1"/>
    <col min="6397" max="6641" width="8.85546875" style="31"/>
    <col min="6642" max="6642" width="62.140625" style="31" customWidth="1"/>
    <col min="6643" max="6645" width="11" style="31" customWidth="1"/>
    <col min="6646" max="6647" width="11.42578125" style="31" customWidth="1"/>
    <col min="6648" max="6648" width="11.28515625" style="31" customWidth="1"/>
    <col min="6649" max="6649" width="12" style="31" customWidth="1"/>
    <col min="6650" max="6651" width="10.28515625" style="31" customWidth="1"/>
    <col min="6652" max="6652" width="12.7109375" style="31" customWidth="1"/>
    <col min="6653" max="6897" width="8.85546875" style="31"/>
    <col min="6898" max="6898" width="62.140625" style="31" customWidth="1"/>
    <col min="6899" max="6901" width="11" style="31" customWidth="1"/>
    <col min="6902" max="6903" width="11.42578125" style="31" customWidth="1"/>
    <col min="6904" max="6904" width="11.28515625" style="31" customWidth="1"/>
    <col min="6905" max="6905" width="12" style="31" customWidth="1"/>
    <col min="6906" max="6907" width="10.28515625" style="31" customWidth="1"/>
    <col min="6908" max="6908" width="12.7109375" style="31" customWidth="1"/>
    <col min="6909" max="7153" width="8.85546875" style="31"/>
    <col min="7154" max="7154" width="62.140625" style="31" customWidth="1"/>
    <col min="7155" max="7157" width="11" style="31" customWidth="1"/>
    <col min="7158" max="7159" width="11.42578125" style="31" customWidth="1"/>
    <col min="7160" max="7160" width="11.28515625" style="31" customWidth="1"/>
    <col min="7161" max="7161" width="12" style="31" customWidth="1"/>
    <col min="7162" max="7163" width="10.28515625" style="31" customWidth="1"/>
    <col min="7164" max="7164" width="12.7109375" style="31" customWidth="1"/>
    <col min="7165" max="7409" width="8.85546875" style="31"/>
    <col min="7410" max="7410" width="62.140625" style="31" customWidth="1"/>
    <col min="7411" max="7413" width="11" style="31" customWidth="1"/>
    <col min="7414" max="7415" width="11.42578125" style="31" customWidth="1"/>
    <col min="7416" max="7416" width="11.28515625" style="31" customWidth="1"/>
    <col min="7417" max="7417" width="12" style="31" customWidth="1"/>
    <col min="7418" max="7419" width="10.28515625" style="31" customWidth="1"/>
    <col min="7420" max="7420" width="12.7109375" style="31" customWidth="1"/>
    <col min="7421" max="7665" width="8.85546875" style="31"/>
    <col min="7666" max="7666" width="62.140625" style="31" customWidth="1"/>
    <col min="7667" max="7669" width="11" style="31" customWidth="1"/>
    <col min="7670" max="7671" width="11.42578125" style="31" customWidth="1"/>
    <col min="7672" max="7672" width="11.28515625" style="31" customWidth="1"/>
    <col min="7673" max="7673" width="12" style="31" customWidth="1"/>
    <col min="7674" max="7675" width="10.28515625" style="31" customWidth="1"/>
    <col min="7676" max="7676" width="12.7109375" style="31" customWidth="1"/>
    <col min="7677" max="7921" width="8.85546875" style="31"/>
    <col min="7922" max="7922" width="62.140625" style="31" customWidth="1"/>
    <col min="7923" max="7925" width="11" style="31" customWidth="1"/>
    <col min="7926" max="7927" width="11.42578125" style="31" customWidth="1"/>
    <col min="7928" max="7928" width="11.28515625" style="31" customWidth="1"/>
    <col min="7929" max="7929" width="12" style="31" customWidth="1"/>
    <col min="7930" max="7931" width="10.28515625" style="31" customWidth="1"/>
    <col min="7932" max="7932" width="12.7109375" style="31" customWidth="1"/>
    <col min="7933" max="8177" width="8.85546875" style="31"/>
    <col min="8178" max="8178" width="62.140625" style="31" customWidth="1"/>
    <col min="8179" max="8181" width="11" style="31" customWidth="1"/>
    <col min="8182" max="8183" width="11.42578125" style="31" customWidth="1"/>
    <col min="8184" max="8184" width="11.28515625" style="31" customWidth="1"/>
    <col min="8185" max="8185" width="12" style="31" customWidth="1"/>
    <col min="8186" max="8187" width="10.28515625" style="31" customWidth="1"/>
    <col min="8188" max="8188" width="12.7109375" style="31" customWidth="1"/>
    <col min="8189" max="8433" width="8.85546875" style="31"/>
    <col min="8434" max="8434" width="62.140625" style="31" customWidth="1"/>
    <col min="8435" max="8437" width="11" style="31" customWidth="1"/>
    <col min="8438" max="8439" width="11.42578125" style="31" customWidth="1"/>
    <col min="8440" max="8440" width="11.28515625" style="31" customWidth="1"/>
    <col min="8441" max="8441" width="12" style="31" customWidth="1"/>
    <col min="8442" max="8443" width="10.28515625" style="31" customWidth="1"/>
    <col min="8444" max="8444" width="12.7109375" style="31" customWidth="1"/>
    <col min="8445" max="8689" width="8.85546875" style="31"/>
    <col min="8690" max="8690" width="62.140625" style="31" customWidth="1"/>
    <col min="8691" max="8693" width="11" style="31" customWidth="1"/>
    <col min="8694" max="8695" width="11.42578125" style="31" customWidth="1"/>
    <col min="8696" max="8696" width="11.28515625" style="31" customWidth="1"/>
    <col min="8697" max="8697" width="12" style="31" customWidth="1"/>
    <col min="8698" max="8699" width="10.28515625" style="31" customWidth="1"/>
    <col min="8700" max="8700" width="12.7109375" style="31" customWidth="1"/>
    <col min="8701" max="8945" width="8.85546875" style="31"/>
    <col min="8946" max="8946" width="62.140625" style="31" customWidth="1"/>
    <col min="8947" max="8949" width="11" style="31" customWidth="1"/>
    <col min="8950" max="8951" width="11.42578125" style="31" customWidth="1"/>
    <col min="8952" max="8952" width="11.28515625" style="31" customWidth="1"/>
    <col min="8953" max="8953" width="12" style="31" customWidth="1"/>
    <col min="8954" max="8955" width="10.28515625" style="31" customWidth="1"/>
    <col min="8956" max="8956" width="12.7109375" style="31" customWidth="1"/>
    <col min="8957" max="9201" width="8.85546875" style="31"/>
    <col min="9202" max="9202" width="62.140625" style="31" customWidth="1"/>
    <col min="9203" max="9205" width="11" style="31" customWidth="1"/>
    <col min="9206" max="9207" width="11.42578125" style="31" customWidth="1"/>
    <col min="9208" max="9208" width="11.28515625" style="31" customWidth="1"/>
    <col min="9209" max="9209" width="12" style="31" customWidth="1"/>
    <col min="9210" max="9211" width="10.28515625" style="31" customWidth="1"/>
    <col min="9212" max="9212" width="12.7109375" style="31" customWidth="1"/>
    <col min="9213" max="9457" width="8.85546875" style="31"/>
    <col min="9458" max="9458" width="62.140625" style="31" customWidth="1"/>
    <col min="9459" max="9461" width="11" style="31" customWidth="1"/>
    <col min="9462" max="9463" width="11.42578125" style="31" customWidth="1"/>
    <col min="9464" max="9464" width="11.28515625" style="31" customWidth="1"/>
    <col min="9465" max="9465" width="12" style="31" customWidth="1"/>
    <col min="9466" max="9467" width="10.28515625" style="31" customWidth="1"/>
    <col min="9468" max="9468" width="12.7109375" style="31" customWidth="1"/>
    <col min="9469" max="9713" width="8.85546875" style="31"/>
    <col min="9714" max="9714" width="62.140625" style="31" customWidth="1"/>
    <col min="9715" max="9717" width="11" style="31" customWidth="1"/>
    <col min="9718" max="9719" width="11.42578125" style="31" customWidth="1"/>
    <col min="9720" max="9720" width="11.28515625" style="31" customWidth="1"/>
    <col min="9721" max="9721" width="12" style="31" customWidth="1"/>
    <col min="9722" max="9723" width="10.28515625" style="31" customWidth="1"/>
    <col min="9724" max="9724" width="12.7109375" style="31" customWidth="1"/>
    <col min="9725" max="9969" width="8.85546875" style="31"/>
    <col min="9970" max="9970" width="62.140625" style="31" customWidth="1"/>
    <col min="9971" max="9973" width="11" style="31" customWidth="1"/>
    <col min="9974" max="9975" width="11.42578125" style="31" customWidth="1"/>
    <col min="9976" max="9976" width="11.28515625" style="31" customWidth="1"/>
    <col min="9977" max="9977" width="12" style="31" customWidth="1"/>
    <col min="9978" max="9979" width="10.28515625" style="31" customWidth="1"/>
    <col min="9980" max="9980" width="12.7109375" style="31" customWidth="1"/>
    <col min="9981" max="10225" width="8.85546875" style="31"/>
    <col min="10226" max="10226" width="62.140625" style="31" customWidth="1"/>
    <col min="10227" max="10229" width="11" style="31" customWidth="1"/>
    <col min="10230" max="10231" width="11.42578125" style="31" customWidth="1"/>
    <col min="10232" max="10232" width="11.28515625" style="31" customWidth="1"/>
    <col min="10233" max="10233" width="12" style="31" customWidth="1"/>
    <col min="10234" max="10235" width="10.28515625" style="31" customWidth="1"/>
    <col min="10236" max="10236" width="12.7109375" style="31" customWidth="1"/>
    <col min="10237" max="10481" width="8.85546875" style="31"/>
    <col min="10482" max="10482" width="62.140625" style="31" customWidth="1"/>
    <col min="10483" max="10485" width="11" style="31" customWidth="1"/>
    <col min="10486" max="10487" width="11.42578125" style="31" customWidth="1"/>
    <col min="10488" max="10488" width="11.28515625" style="31" customWidth="1"/>
    <col min="10489" max="10489" width="12" style="31" customWidth="1"/>
    <col min="10490" max="10491" width="10.28515625" style="31" customWidth="1"/>
    <col min="10492" max="10492" width="12.7109375" style="31" customWidth="1"/>
    <col min="10493" max="10737" width="8.85546875" style="31"/>
    <col min="10738" max="10738" width="62.140625" style="31" customWidth="1"/>
    <col min="10739" max="10741" width="11" style="31" customWidth="1"/>
    <col min="10742" max="10743" width="11.42578125" style="31" customWidth="1"/>
    <col min="10744" max="10744" width="11.28515625" style="31" customWidth="1"/>
    <col min="10745" max="10745" width="12" style="31" customWidth="1"/>
    <col min="10746" max="10747" width="10.28515625" style="31" customWidth="1"/>
    <col min="10748" max="10748" width="12.7109375" style="31" customWidth="1"/>
    <col min="10749" max="10993" width="8.85546875" style="31"/>
    <col min="10994" max="10994" width="62.140625" style="31" customWidth="1"/>
    <col min="10995" max="10997" width="11" style="31" customWidth="1"/>
    <col min="10998" max="10999" width="11.42578125" style="31" customWidth="1"/>
    <col min="11000" max="11000" width="11.28515625" style="31" customWidth="1"/>
    <col min="11001" max="11001" width="12" style="31" customWidth="1"/>
    <col min="11002" max="11003" width="10.28515625" style="31" customWidth="1"/>
    <col min="11004" max="11004" width="12.7109375" style="31" customWidth="1"/>
    <col min="11005" max="11249" width="8.85546875" style="31"/>
    <col min="11250" max="11250" width="62.140625" style="31" customWidth="1"/>
    <col min="11251" max="11253" width="11" style="31" customWidth="1"/>
    <col min="11254" max="11255" width="11.42578125" style="31" customWidth="1"/>
    <col min="11256" max="11256" width="11.28515625" style="31" customWidth="1"/>
    <col min="11257" max="11257" width="12" style="31" customWidth="1"/>
    <col min="11258" max="11259" width="10.28515625" style="31" customWidth="1"/>
    <col min="11260" max="11260" width="12.7109375" style="31" customWidth="1"/>
    <col min="11261" max="11505" width="8.85546875" style="31"/>
    <col min="11506" max="11506" width="62.140625" style="31" customWidth="1"/>
    <col min="11507" max="11509" width="11" style="31" customWidth="1"/>
    <col min="11510" max="11511" width="11.42578125" style="31" customWidth="1"/>
    <col min="11512" max="11512" width="11.28515625" style="31" customWidth="1"/>
    <col min="11513" max="11513" width="12" style="31" customWidth="1"/>
    <col min="11514" max="11515" width="10.28515625" style="31" customWidth="1"/>
    <col min="11516" max="11516" width="12.7109375" style="31" customWidth="1"/>
    <col min="11517" max="11761" width="8.85546875" style="31"/>
    <col min="11762" max="11762" width="62.140625" style="31" customWidth="1"/>
    <col min="11763" max="11765" width="11" style="31" customWidth="1"/>
    <col min="11766" max="11767" width="11.42578125" style="31" customWidth="1"/>
    <col min="11768" max="11768" width="11.28515625" style="31" customWidth="1"/>
    <col min="11769" max="11769" width="12" style="31" customWidth="1"/>
    <col min="11770" max="11771" width="10.28515625" style="31" customWidth="1"/>
    <col min="11772" max="11772" width="12.7109375" style="31" customWidth="1"/>
    <col min="11773" max="12017" width="8.85546875" style="31"/>
    <col min="12018" max="12018" width="62.140625" style="31" customWidth="1"/>
    <col min="12019" max="12021" width="11" style="31" customWidth="1"/>
    <col min="12022" max="12023" width="11.42578125" style="31" customWidth="1"/>
    <col min="12024" max="12024" width="11.28515625" style="31" customWidth="1"/>
    <col min="12025" max="12025" width="12" style="31" customWidth="1"/>
    <col min="12026" max="12027" width="10.28515625" style="31" customWidth="1"/>
    <col min="12028" max="12028" width="12.7109375" style="31" customWidth="1"/>
    <col min="12029" max="12273" width="8.85546875" style="31"/>
    <col min="12274" max="12274" width="62.140625" style="31" customWidth="1"/>
    <col min="12275" max="12277" width="11" style="31" customWidth="1"/>
    <col min="12278" max="12279" width="11.42578125" style="31" customWidth="1"/>
    <col min="12280" max="12280" width="11.28515625" style="31" customWidth="1"/>
    <col min="12281" max="12281" width="12" style="31" customWidth="1"/>
    <col min="12282" max="12283" width="10.28515625" style="31" customWidth="1"/>
    <col min="12284" max="12284" width="12.7109375" style="31" customWidth="1"/>
    <col min="12285" max="12529" width="8.85546875" style="31"/>
    <col min="12530" max="12530" width="62.140625" style="31" customWidth="1"/>
    <col min="12531" max="12533" width="11" style="31" customWidth="1"/>
    <col min="12534" max="12535" width="11.42578125" style="31" customWidth="1"/>
    <col min="12536" max="12536" width="11.28515625" style="31" customWidth="1"/>
    <col min="12537" max="12537" width="12" style="31" customWidth="1"/>
    <col min="12538" max="12539" width="10.28515625" style="31" customWidth="1"/>
    <col min="12540" max="12540" width="12.7109375" style="31" customWidth="1"/>
    <col min="12541" max="12785" width="8.85546875" style="31"/>
    <col min="12786" max="12786" width="62.140625" style="31" customWidth="1"/>
    <col min="12787" max="12789" width="11" style="31" customWidth="1"/>
    <col min="12790" max="12791" width="11.42578125" style="31" customWidth="1"/>
    <col min="12792" max="12792" width="11.28515625" style="31" customWidth="1"/>
    <col min="12793" max="12793" width="12" style="31" customWidth="1"/>
    <col min="12794" max="12795" width="10.28515625" style="31" customWidth="1"/>
    <col min="12796" max="12796" width="12.7109375" style="31" customWidth="1"/>
    <col min="12797" max="13041" width="8.85546875" style="31"/>
    <col min="13042" max="13042" width="62.140625" style="31" customWidth="1"/>
    <col min="13043" max="13045" width="11" style="31" customWidth="1"/>
    <col min="13046" max="13047" width="11.42578125" style="31" customWidth="1"/>
    <col min="13048" max="13048" width="11.28515625" style="31" customWidth="1"/>
    <col min="13049" max="13049" width="12" style="31" customWidth="1"/>
    <col min="13050" max="13051" width="10.28515625" style="31" customWidth="1"/>
    <col min="13052" max="13052" width="12.7109375" style="31" customWidth="1"/>
    <col min="13053" max="13297" width="8.85546875" style="31"/>
    <col min="13298" max="13298" width="62.140625" style="31" customWidth="1"/>
    <col min="13299" max="13301" width="11" style="31" customWidth="1"/>
    <col min="13302" max="13303" width="11.42578125" style="31" customWidth="1"/>
    <col min="13304" max="13304" width="11.28515625" style="31" customWidth="1"/>
    <col min="13305" max="13305" width="12" style="31" customWidth="1"/>
    <col min="13306" max="13307" width="10.28515625" style="31" customWidth="1"/>
    <col min="13308" max="13308" width="12.7109375" style="31" customWidth="1"/>
    <col min="13309" max="13553" width="8.85546875" style="31"/>
    <col min="13554" max="13554" width="62.140625" style="31" customWidth="1"/>
    <col min="13555" max="13557" width="11" style="31" customWidth="1"/>
    <col min="13558" max="13559" width="11.42578125" style="31" customWidth="1"/>
    <col min="13560" max="13560" width="11.28515625" style="31" customWidth="1"/>
    <col min="13561" max="13561" width="12" style="31" customWidth="1"/>
    <col min="13562" max="13563" width="10.28515625" style="31" customWidth="1"/>
    <col min="13564" max="13564" width="12.7109375" style="31" customWidth="1"/>
    <col min="13565" max="13809" width="8.85546875" style="31"/>
    <col min="13810" max="13810" width="62.140625" style="31" customWidth="1"/>
    <col min="13811" max="13813" width="11" style="31" customWidth="1"/>
    <col min="13814" max="13815" width="11.42578125" style="31" customWidth="1"/>
    <col min="13816" max="13816" width="11.28515625" style="31" customWidth="1"/>
    <col min="13817" max="13817" width="12" style="31" customWidth="1"/>
    <col min="13818" max="13819" width="10.28515625" style="31" customWidth="1"/>
    <col min="13820" max="13820" width="12.7109375" style="31" customWidth="1"/>
    <col min="13821" max="14065" width="8.85546875" style="31"/>
    <col min="14066" max="14066" width="62.140625" style="31" customWidth="1"/>
    <col min="14067" max="14069" width="11" style="31" customWidth="1"/>
    <col min="14070" max="14071" width="11.42578125" style="31" customWidth="1"/>
    <col min="14072" max="14072" width="11.28515625" style="31" customWidth="1"/>
    <col min="14073" max="14073" width="12" style="31" customWidth="1"/>
    <col min="14074" max="14075" width="10.28515625" style="31" customWidth="1"/>
    <col min="14076" max="14076" width="12.7109375" style="31" customWidth="1"/>
    <col min="14077" max="14321" width="8.85546875" style="31"/>
    <col min="14322" max="14322" width="62.140625" style="31" customWidth="1"/>
    <col min="14323" max="14325" width="11" style="31" customWidth="1"/>
    <col min="14326" max="14327" width="11.42578125" style="31" customWidth="1"/>
    <col min="14328" max="14328" width="11.28515625" style="31" customWidth="1"/>
    <col min="14329" max="14329" width="12" style="31" customWidth="1"/>
    <col min="14330" max="14331" width="10.28515625" style="31" customWidth="1"/>
    <col min="14332" max="14332" width="12.7109375" style="31" customWidth="1"/>
    <col min="14333" max="14577" width="8.85546875" style="31"/>
    <col min="14578" max="14578" width="62.140625" style="31" customWidth="1"/>
    <col min="14579" max="14581" width="11" style="31" customWidth="1"/>
    <col min="14582" max="14583" width="11.42578125" style="31" customWidth="1"/>
    <col min="14584" max="14584" width="11.28515625" style="31" customWidth="1"/>
    <col min="14585" max="14585" width="12" style="31" customWidth="1"/>
    <col min="14586" max="14587" width="10.28515625" style="31" customWidth="1"/>
    <col min="14588" max="14588" width="12.7109375" style="31" customWidth="1"/>
    <col min="14589" max="14833" width="8.85546875" style="31"/>
    <col min="14834" max="14834" width="62.140625" style="31" customWidth="1"/>
    <col min="14835" max="14837" width="11" style="31" customWidth="1"/>
    <col min="14838" max="14839" width="11.42578125" style="31" customWidth="1"/>
    <col min="14840" max="14840" width="11.28515625" style="31" customWidth="1"/>
    <col min="14841" max="14841" width="12" style="31" customWidth="1"/>
    <col min="14842" max="14843" width="10.28515625" style="31" customWidth="1"/>
    <col min="14844" max="14844" width="12.7109375" style="31" customWidth="1"/>
    <col min="14845" max="15089" width="8.85546875" style="31"/>
    <col min="15090" max="15090" width="62.140625" style="31" customWidth="1"/>
    <col min="15091" max="15093" width="11" style="31" customWidth="1"/>
    <col min="15094" max="15095" width="11.42578125" style="31" customWidth="1"/>
    <col min="15096" max="15096" width="11.28515625" style="31" customWidth="1"/>
    <col min="15097" max="15097" width="12" style="31" customWidth="1"/>
    <col min="15098" max="15099" width="10.28515625" style="31" customWidth="1"/>
    <col min="15100" max="15100" width="12.7109375" style="31" customWidth="1"/>
    <col min="15101" max="15345" width="8.85546875" style="31"/>
    <col min="15346" max="15346" width="62.140625" style="31" customWidth="1"/>
    <col min="15347" max="15349" width="11" style="31" customWidth="1"/>
    <col min="15350" max="15351" width="11.42578125" style="31" customWidth="1"/>
    <col min="15352" max="15352" width="11.28515625" style="31" customWidth="1"/>
    <col min="15353" max="15353" width="12" style="31" customWidth="1"/>
    <col min="15354" max="15355" width="10.28515625" style="31" customWidth="1"/>
    <col min="15356" max="15356" width="12.7109375" style="31" customWidth="1"/>
    <col min="15357" max="15601" width="8.85546875" style="31"/>
    <col min="15602" max="15602" width="62.140625" style="31" customWidth="1"/>
    <col min="15603" max="15605" width="11" style="31" customWidth="1"/>
    <col min="15606" max="15607" width="11.42578125" style="31" customWidth="1"/>
    <col min="15608" max="15608" width="11.28515625" style="31" customWidth="1"/>
    <col min="15609" max="15609" width="12" style="31" customWidth="1"/>
    <col min="15610" max="15611" width="10.28515625" style="31" customWidth="1"/>
    <col min="15612" max="15612" width="12.7109375" style="31" customWidth="1"/>
    <col min="15613" max="15857" width="8.85546875" style="31"/>
    <col min="15858" max="15858" width="62.140625" style="31" customWidth="1"/>
    <col min="15859" max="15861" width="11" style="31" customWidth="1"/>
    <col min="15862" max="15863" width="11.42578125" style="31" customWidth="1"/>
    <col min="15864" max="15864" width="11.28515625" style="31" customWidth="1"/>
    <col min="15865" max="15865" width="12" style="31" customWidth="1"/>
    <col min="15866" max="15867" width="10.28515625" style="31" customWidth="1"/>
    <col min="15868" max="15868" width="12.7109375" style="31" customWidth="1"/>
    <col min="15869" max="16113" width="8.85546875" style="31"/>
    <col min="16114" max="16114" width="62.140625" style="31" customWidth="1"/>
    <col min="16115" max="16117" width="11" style="31" customWidth="1"/>
    <col min="16118" max="16119" width="11.42578125" style="31" customWidth="1"/>
    <col min="16120" max="16120" width="11.28515625" style="31" customWidth="1"/>
    <col min="16121" max="16121" width="12" style="31" customWidth="1"/>
    <col min="16122" max="16123" width="10.28515625" style="31" customWidth="1"/>
    <col min="16124" max="16124" width="12.7109375" style="31" customWidth="1"/>
    <col min="16125" max="16384" width="8.85546875" style="31"/>
  </cols>
  <sheetData>
    <row r="1" spans="1:11" s="219" customFormat="1" ht="26.45" customHeight="1" thickBot="1">
      <c r="A1" s="218" t="s">
        <v>76</v>
      </c>
    </row>
    <row r="2" spans="1:11" ht="42.6" customHeight="1" thickBot="1">
      <c r="A2" s="49" t="s">
        <v>22</v>
      </c>
      <c r="B2" s="177" t="s">
        <v>88</v>
      </c>
      <c r="C2" s="88" t="s">
        <v>81</v>
      </c>
      <c r="D2" s="123" t="s">
        <v>80</v>
      </c>
      <c r="E2" s="88" t="s">
        <v>89</v>
      </c>
      <c r="F2" s="139" t="s">
        <v>90</v>
      </c>
      <c r="G2" s="155" t="s">
        <v>91</v>
      </c>
      <c r="H2" s="166" t="s">
        <v>92</v>
      </c>
      <c r="I2" s="177" t="s">
        <v>93</v>
      </c>
    </row>
    <row r="3" spans="1:11" ht="20.45" customHeight="1">
      <c r="A3" s="51" t="s">
        <v>72</v>
      </c>
      <c r="B3" s="213">
        <v>400</v>
      </c>
      <c r="C3" s="89">
        <v>400</v>
      </c>
      <c r="D3" s="124">
        <v>521</v>
      </c>
      <c r="E3" s="89">
        <v>510</v>
      </c>
      <c r="F3" s="140">
        <v>510</v>
      </c>
      <c r="G3" s="156">
        <f>E3/D3-1</f>
        <v>-2.1113243761996192E-2</v>
      </c>
      <c r="H3" s="163">
        <f>E3/C3-1</f>
        <v>0.27499999999999991</v>
      </c>
      <c r="I3" s="173">
        <f>F3/B3-1</f>
        <v>0.27499999999999991</v>
      </c>
      <c r="J3" s="212"/>
    </row>
    <row r="4" spans="1:11" ht="20.45" customHeight="1">
      <c r="A4" s="52" t="s">
        <v>21</v>
      </c>
      <c r="B4" s="214">
        <v>183</v>
      </c>
      <c r="C4" s="90">
        <v>183</v>
      </c>
      <c r="D4" s="125">
        <v>203</v>
      </c>
      <c r="E4" s="90">
        <v>194</v>
      </c>
      <c r="F4" s="141">
        <v>194</v>
      </c>
      <c r="G4" s="156">
        <f>E4/D4-1</f>
        <v>-4.4334975369458074E-2</v>
      </c>
      <c r="H4" s="163">
        <f>E4/C4-1</f>
        <v>6.0109289617486406E-2</v>
      </c>
      <c r="I4" s="173">
        <f t="shared" ref="I4:I17" si="0">F4/B4-1</f>
        <v>6.0109289617486406E-2</v>
      </c>
    </row>
    <row r="5" spans="1:11" s="33" customFormat="1" ht="18" hidden="1" customHeight="1" outlineLevel="1">
      <c r="A5" s="32" t="s">
        <v>46</v>
      </c>
      <c r="B5" s="184">
        <v>0.45750000000000002</v>
      </c>
      <c r="C5" s="91">
        <v>0.45750000000000002</v>
      </c>
      <c r="D5" s="126">
        <v>0.38963531669865642</v>
      </c>
      <c r="E5" s="91">
        <f>E4/$E$3</f>
        <v>0.38039215686274508</v>
      </c>
      <c r="F5" s="142">
        <f>F4/$F$3</f>
        <v>0.38039215686274508</v>
      </c>
      <c r="G5" s="157">
        <f t="shared" ref="G5:G19" si="1">E5/D5-1</f>
        <v>-2.3722592485269978E-2</v>
      </c>
      <c r="H5" s="167">
        <f t="shared" ref="H5:H16" si="2">E5/C5-1</f>
        <v>-0.16854173363334413</v>
      </c>
      <c r="I5" s="178">
        <f t="shared" si="0"/>
        <v>-0.16854173363334413</v>
      </c>
      <c r="J5" s="25"/>
      <c r="K5" s="25"/>
    </row>
    <row r="6" spans="1:11" ht="18" customHeight="1" collapsed="1">
      <c r="A6" s="50" t="s">
        <v>45</v>
      </c>
      <c r="B6" s="185">
        <v>180</v>
      </c>
      <c r="C6" s="92">
        <v>180</v>
      </c>
      <c r="D6" s="127">
        <v>178</v>
      </c>
      <c r="E6" s="92">
        <v>171</v>
      </c>
      <c r="F6" s="143">
        <v>171</v>
      </c>
      <c r="G6" s="158">
        <f t="shared" si="1"/>
        <v>-3.9325842696629199E-2</v>
      </c>
      <c r="H6" s="168">
        <f t="shared" si="2"/>
        <v>-5.0000000000000044E-2</v>
      </c>
      <c r="I6" s="179">
        <f t="shared" si="0"/>
        <v>-5.0000000000000044E-2</v>
      </c>
    </row>
    <row r="7" spans="1:11" s="34" customFormat="1" ht="18" hidden="1" customHeight="1" outlineLevel="1">
      <c r="A7" s="32" t="s">
        <v>47</v>
      </c>
      <c r="B7" s="186">
        <v>0.98360655737704916</v>
      </c>
      <c r="C7" s="93">
        <v>0.98360655737704916</v>
      </c>
      <c r="D7" s="128">
        <v>0.87684729064039413</v>
      </c>
      <c r="E7" s="93">
        <f>E6/$E$4</f>
        <v>0.88144329896907214</v>
      </c>
      <c r="F7" s="144">
        <f>F6/$F$4</f>
        <v>0.88144329896907214</v>
      </c>
      <c r="G7" s="159">
        <f t="shared" si="1"/>
        <v>5.2415151164137974E-3</v>
      </c>
      <c r="H7" s="169">
        <f t="shared" si="2"/>
        <v>-0.10386597938144326</v>
      </c>
      <c r="I7" s="180">
        <f t="shared" si="0"/>
        <v>-0.10386597938144326</v>
      </c>
    </row>
    <row r="8" spans="1:11" ht="18" customHeight="1" collapsed="1">
      <c r="A8" s="50" t="s">
        <v>85</v>
      </c>
      <c r="B8" s="187">
        <v>0</v>
      </c>
      <c r="C8" s="92">
        <v>0</v>
      </c>
      <c r="D8" s="127">
        <v>14</v>
      </c>
      <c r="E8" s="92">
        <v>14</v>
      </c>
      <c r="F8" s="143">
        <v>14</v>
      </c>
      <c r="G8" s="159">
        <f>E8/D8-1</f>
        <v>0</v>
      </c>
      <c r="H8" s="170" t="s">
        <v>61</v>
      </c>
      <c r="I8" s="180" t="s">
        <v>61</v>
      </c>
    </row>
    <row r="9" spans="1:11" s="34" customFormat="1" ht="18" hidden="1" customHeight="1" outlineLevel="1">
      <c r="A9" s="32" t="s">
        <v>47</v>
      </c>
      <c r="B9" s="186">
        <v>0</v>
      </c>
      <c r="C9" s="93">
        <v>0</v>
      </c>
      <c r="D9" s="128">
        <v>6.8965517241379309E-2</v>
      </c>
      <c r="E9" s="93">
        <f>E8/$E$4</f>
        <v>7.2164948453608241E-2</v>
      </c>
      <c r="F9" s="144">
        <f>F8/$F$4</f>
        <v>7.2164948453608241E-2</v>
      </c>
      <c r="G9" s="159">
        <f t="shared" si="1"/>
        <v>4.6391752577319423E-2</v>
      </c>
      <c r="H9" s="170" t="s">
        <v>61</v>
      </c>
      <c r="I9" s="180" t="s">
        <v>61</v>
      </c>
    </row>
    <row r="10" spans="1:11" ht="18" customHeight="1" collapsed="1">
      <c r="A10" s="53" t="s">
        <v>58</v>
      </c>
      <c r="B10" s="187">
        <v>0</v>
      </c>
      <c r="C10" s="94">
        <v>0</v>
      </c>
      <c r="D10" s="129">
        <v>3</v>
      </c>
      <c r="E10" s="94">
        <v>3</v>
      </c>
      <c r="F10" s="145">
        <v>3</v>
      </c>
      <c r="G10" s="160" t="s">
        <v>61</v>
      </c>
      <c r="H10" s="170" t="s">
        <v>61</v>
      </c>
      <c r="I10" s="180" t="s">
        <v>61</v>
      </c>
    </row>
    <row r="11" spans="1:11" s="34" customFormat="1" ht="18" hidden="1" customHeight="1" outlineLevel="1">
      <c r="A11" s="32" t="s">
        <v>47</v>
      </c>
      <c r="B11" s="186">
        <v>0</v>
      </c>
      <c r="C11" s="93">
        <v>0</v>
      </c>
      <c r="D11" s="128">
        <v>1.4778325123152709E-2</v>
      </c>
      <c r="E11" s="93">
        <f>E10/$E$4</f>
        <v>1.5463917525773196E-2</v>
      </c>
      <c r="F11" s="144">
        <f>F10/$F$4</f>
        <v>1.5463917525773196E-2</v>
      </c>
      <c r="G11" s="160" t="s">
        <v>61</v>
      </c>
      <c r="H11" s="170" t="s">
        <v>61</v>
      </c>
      <c r="I11" s="181" t="s">
        <v>61</v>
      </c>
    </row>
    <row r="12" spans="1:11" ht="18" customHeight="1" collapsed="1">
      <c r="A12" s="53" t="s">
        <v>78</v>
      </c>
      <c r="B12" s="187">
        <v>2</v>
      </c>
      <c r="C12" s="94">
        <v>2</v>
      </c>
      <c r="D12" s="129">
        <v>6</v>
      </c>
      <c r="E12" s="94">
        <v>4</v>
      </c>
      <c r="F12" s="145">
        <v>4</v>
      </c>
      <c r="G12" s="159">
        <f>E12/D12-1</f>
        <v>-0.33333333333333337</v>
      </c>
      <c r="H12" s="170">
        <f>E12/C12-1</f>
        <v>1</v>
      </c>
      <c r="I12" s="180">
        <f t="shared" si="0"/>
        <v>1</v>
      </c>
    </row>
    <row r="13" spans="1:11" s="34" customFormat="1" ht="18" hidden="1" customHeight="1" outlineLevel="1">
      <c r="A13" s="32" t="s">
        <v>47</v>
      </c>
      <c r="B13" s="186">
        <v>1.092896174863388E-2</v>
      </c>
      <c r="C13" s="93">
        <v>1.092896174863388E-2</v>
      </c>
      <c r="D13" s="128">
        <v>2.9556650246305417E-2</v>
      </c>
      <c r="E13" s="93">
        <f>E12/$E$4</f>
        <v>2.0618556701030927E-2</v>
      </c>
      <c r="F13" s="144">
        <f>F12/$F$4</f>
        <v>2.0618556701030927E-2</v>
      </c>
      <c r="G13" s="159">
        <f t="shared" si="1"/>
        <v>-0.30240549828178687</v>
      </c>
      <c r="H13" s="169">
        <f t="shared" si="2"/>
        <v>0.88659793814432986</v>
      </c>
      <c r="I13" s="182">
        <f t="shared" si="0"/>
        <v>0.88659793814432986</v>
      </c>
    </row>
    <row r="14" spans="1:11" ht="18" customHeight="1" collapsed="1">
      <c r="A14" s="53" t="s">
        <v>95</v>
      </c>
      <c r="B14" s="187">
        <v>0</v>
      </c>
      <c r="C14" s="94">
        <v>0</v>
      </c>
      <c r="D14" s="129">
        <v>0</v>
      </c>
      <c r="E14" s="94">
        <v>0</v>
      </c>
      <c r="F14" s="145">
        <v>0</v>
      </c>
      <c r="G14" s="160" t="s">
        <v>61</v>
      </c>
      <c r="H14" s="170" t="s">
        <v>61</v>
      </c>
      <c r="I14" s="180" t="s">
        <v>61</v>
      </c>
    </row>
    <row r="15" spans="1:11" s="34" customFormat="1" ht="18" hidden="1" customHeight="1" outlineLevel="1">
      <c r="A15" s="32" t="s">
        <v>47</v>
      </c>
      <c r="B15" s="186">
        <v>0</v>
      </c>
      <c r="C15" s="93">
        <v>0</v>
      </c>
      <c r="D15" s="128">
        <v>0</v>
      </c>
      <c r="E15" s="93">
        <f>E14/$E$4</f>
        <v>0</v>
      </c>
      <c r="F15" s="144">
        <f>F14/$F$4</f>
        <v>0</v>
      </c>
      <c r="G15" s="160" t="s">
        <v>61</v>
      </c>
      <c r="H15" s="170" t="s">
        <v>61</v>
      </c>
      <c r="I15" s="180" t="s">
        <v>61</v>
      </c>
    </row>
    <row r="16" spans="1:11" ht="18" customHeight="1" collapsed="1">
      <c r="A16" s="53" t="s">
        <v>73</v>
      </c>
      <c r="B16" s="187">
        <v>1</v>
      </c>
      <c r="C16" s="94">
        <v>1</v>
      </c>
      <c r="D16" s="129">
        <v>1</v>
      </c>
      <c r="E16" s="94">
        <v>1</v>
      </c>
      <c r="F16" s="145">
        <v>1</v>
      </c>
      <c r="G16" s="159">
        <f t="shared" si="1"/>
        <v>0</v>
      </c>
      <c r="H16" s="170">
        <f t="shared" si="2"/>
        <v>0</v>
      </c>
      <c r="I16" s="180">
        <f t="shared" si="0"/>
        <v>0</v>
      </c>
    </row>
    <row r="17" spans="1:11" s="34" customFormat="1" ht="18" hidden="1" customHeight="1" outlineLevel="1">
      <c r="A17" s="32" t="s">
        <v>47</v>
      </c>
      <c r="B17" s="186">
        <v>5.4644808743169399E-3</v>
      </c>
      <c r="C17" s="93">
        <v>5.4644808743169399E-3</v>
      </c>
      <c r="D17" s="128">
        <v>4.9261083743842365E-3</v>
      </c>
      <c r="E17" s="93">
        <f>E16/$E$4</f>
        <v>5.1546391752577319E-3</v>
      </c>
      <c r="F17" s="144">
        <f>F16/$F$4</f>
        <v>5.1546391752577319E-3</v>
      </c>
      <c r="G17" s="159">
        <f>E17/D17-1</f>
        <v>4.6391752577319645E-2</v>
      </c>
      <c r="H17" s="170">
        <f>E17/C17-1</f>
        <v>-5.6701030927835072E-2</v>
      </c>
      <c r="I17" s="180">
        <f t="shared" si="0"/>
        <v>-5.6701030927835072E-2</v>
      </c>
    </row>
    <row r="18" spans="1:11" ht="18" customHeight="1" collapsed="1">
      <c r="A18" s="60" t="s">
        <v>59</v>
      </c>
      <c r="B18" s="187">
        <v>0</v>
      </c>
      <c r="C18" s="94">
        <v>0</v>
      </c>
      <c r="D18" s="129">
        <v>1</v>
      </c>
      <c r="E18" s="94">
        <v>1</v>
      </c>
      <c r="F18" s="145">
        <v>1</v>
      </c>
      <c r="G18" s="159">
        <f t="shared" si="1"/>
        <v>0</v>
      </c>
      <c r="H18" s="170" t="s">
        <v>61</v>
      </c>
      <c r="I18" s="180" t="s">
        <v>61</v>
      </c>
      <c r="J18" s="38"/>
      <c r="K18" s="38"/>
    </row>
    <row r="19" spans="1:11" s="34" customFormat="1" ht="18" hidden="1" customHeight="1" outlineLevel="1">
      <c r="A19" s="35" t="s">
        <v>47</v>
      </c>
      <c r="B19" s="186">
        <v>0</v>
      </c>
      <c r="C19" s="93">
        <v>0</v>
      </c>
      <c r="D19" s="128">
        <v>4.9261083743842365E-3</v>
      </c>
      <c r="E19" s="93">
        <f>E18/$E$4</f>
        <v>5.1546391752577319E-3</v>
      </c>
      <c r="F19" s="144">
        <f>F18/$F$4</f>
        <v>5.1546391752577319E-3</v>
      </c>
      <c r="G19" s="159">
        <f t="shared" si="1"/>
        <v>4.6391752577319645E-2</v>
      </c>
      <c r="H19" s="170" t="s">
        <v>61</v>
      </c>
      <c r="I19" s="180" t="s">
        <v>61</v>
      </c>
      <c r="J19" s="38"/>
      <c r="K19" s="38"/>
    </row>
    <row r="20" spans="1:11" ht="18" customHeight="1" collapsed="1">
      <c r="A20" s="60" t="s">
        <v>57</v>
      </c>
      <c r="B20" s="188">
        <v>0</v>
      </c>
      <c r="C20" s="95">
        <v>0</v>
      </c>
      <c r="D20" s="130">
        <v>0</v>
      </c>
      <c r="E20" s="95">
        <v>0</v>
      </c>
      <c r="F20" s="146">
        <v>0</v>
      </c>
      <c r="G20" s="161" t="s">
        <v>61</v>
      </c>
      <c r="H20" s="171" t="s">
        <v>61</v>
      </c>
      <c r="I20" s="183" t="s">
        <v>49</v>
      </c>
      <c r="J20" s="38"/>
      <c r="K20" s="38"/>
    </row>
    <row r="21" spans="1:11" s="34" customFormat="1" ht="18" hidden="1" customHeight="1" outlineLevel="1">
      <c r="A21" s="35" t="s">
        <v>47</v>
      </c>
      <c r="B21" s="186">
        <v>0</v>
      </c>
      <c r="C21" s="93">
        <v>0</v>
      </c>
      <c r="D21" s="128">
        <v>0</v>
      </c>
      <c r="E21" s="93">
        <f>E20/$E$4</f>
        <v>0</v>
      </c>
      <c r="F21" s="144">
        <f>F20/$F$4</f>
        <v>0</v>
      </c>
      <c r="G21" s="160" t="s">
        <v>61</v>
      </c>
      <c r="H21" s="170" t="s">
        <v>61</v>
      </c>
      <c r="I21" s="180" t="s">
        <v>49</v>
      </c>
      <c r="J21" s="38"/>
      <c r="K21" s="38"/>
    </row>
    <row r="22" spans="1:11" ht="18" hidden="1" customHeight="1" outlineLevel="1">
      <c r="A22" s="36" t="s">
        <v>24</v>
      </c>
      <c r="B22" s="189">
        <v>1</v>
      </c>
      <c r="C22" s="96">
        <v>1</v>
      </c>
      <c r="D22" s="131">
        <v>1</v>
      </c>
      <c r="E22" s="96">
        <f t="shared" ref="E22:F22" si="3">SUM(E7,E9,E15,E17,E13,E11,E19,E21)</f>
        <v>1</v>
      </c>
      <c r="F22" s="147">
        <f t="shared" si="3"/>
        <v>1</v>
      </c>
      <c r="G22" s="162">
        <f t="shared" ref="G22:G38" si="4">E22/D22-1</f>
        <v>0</v>
      </c>
      <c r="H22" s="164">
        <f t="shared" ref="H22:H38" si="5">E22/C22-1</f>
        <v>0</v>
      </c>
      <c r="I22" s="174">
        <f t="shared" ref="I22:I38" si="6">F22/B22-1</f>
        <v>0</v>
      </c>
      <c r="J22" s="38"/>
      <c r="K22" s="38"/>
    </row>
    <row r="23" spans="1:11" ht="18" customHeight="1" collapsed="1">
      <c r="A23" s="54" t="s">
        <v>77</v>
      </c>
      <c r="B23" s="190">
        <v>451960.56999999995</v>
      </c>
      <c r="C23" s="198">
        <v>134516</v>
      </c>
      <c r="D23" s="132">
        <v>19051.21</v>
      </c>
      <c r="E23" s="109">
        <v>34747.360000000001</v>
      </c>
      <c r="F23" s="148">
        <v>160636.03</v>
      </c>
      <c r="G23" s="195">
        <f t="shared" si="4"/>
        <v>0.82389255065688749</v>
      </c>
      <c r="H23" s="163">
        <f t="shared" si="5"/>
        <v>-0.74168604478277678</v>
      </c>
      <c r="I23" s="173">
        <f t="shared" si="6"/>
        <v>-0.64457954816722174</v>
      </c>
      <c r="J23" s="38"/>
      <c r="K23" s="38"/>
    </row>
    <row r="24" spans="1:11" ht="18" customHeight="1">
      <c r="A24" s="55" t="s">
        <v>44</v>
      </c>
      <c r="B24" s="191">
        <v>446541.56000000006</v>
      </c>
      <c r="C24" s="199">
        <v>132274.88</v>
      </c>
      <c r="D24" s="133">
        <v>18063.009999999998</v>
      </c>
      <c r="E24" s="110">
        <v>32138.559999999998</v>
      </c>
      <c r="F24" s="149">
        <v>156644.47999999998</v>
      </c>
      <c r="G24" s="196">
        <f t="shared" si="4"/>
        <v>0.77924720187831387</v>
      </c>
      <c r="H24" s="167">
        <f t="shared" si="5"/>
        <v>-0.75703202301147432</v>
      </c>
      <c r="I24" s="178">
        <f t="shared" si="6"/>
        <v>-0.64920514901233384</v>
      </c>
      <c r="J24" s="38"/>
      <c r="K24" s="38"/>
    </row>
    <row r="25" spans="1:11" s="34" customFormat="1" ht="18" hidden="1" customHeight="1" outlineLevel="1">
      <c r="A25" s="32" t="s">
        <v>48</v>
      </c>
      <c r="B25" s="186">
        <v>0.98800999388066113</v>
      </c>
      <c r="C25" s="93">
        <v>0.98333937970204288</v>
      </c>
      <c r="D25" s="137">
        <v>0.94812927892769017</v>
      </c>
      <c r="E25" s="93">
        <f>E24/$E$23</f>
        <v>0.92492091485511407</v>
      </c>
      <c r="F25" s="144">
        <f>F24/$F$23</f>
        <v>0.97515158959045478</v>
      </c>
      <c r="G25" s="159">
        <f t="shared" si="4"/>
        <v>-2.4478058623845222E-2</v>
      </c>
      <c r="H25" s="169">
        <f t="shared" si="5"/>
        <v>-5.9408243026563112E-2</v>
      </c>
      <c r="I25" s="182">
        <f t="shared" si="6"/>
        <v>-1.3014447596528589E-2</v>
      </c>
      <c r="J25" s="38"/>
      <c r="K25" s="38"/>
    </row>
    <row r="26" spans="1:11" ht="18" customHeight="1" collapsed="1">
      <c r="A26" s="53" t="s">
        <v>27</v>
      </c>
      <c r="B26" s="192">
        <v>1916.02</v>
      </c>
      <c r="C26" s="200">
        <v>1133.68</v>
      </c>
      <c r="D26" s="134">
        <v>17.920000000000002</v>
      </c>
      <c r="E26" s="111">
        <v>24.11</v>
      </c>
      <c r="F26" s="150">
        <v>61.53</v>
      </c>
      <c r="G26" s="160">
        <f t="shared" si="4"/>
        <v>0.34542410714285698</v>
      </c>
      <c r="H26" s="169">
        <f t="shared" si="5"/>
        <v>-0.978732975795639</v>
      </c>
      <c r="I26" s="180">
        <f t="shared" si="6"/>
        <v>-0.9678865565077609</v>
      </c>
      <c r="J26" s="38"/>
      <c r="K26" s="38"/>
    </row>
    <row r="27" spans="1:11" s="34" customFormat="1" ht="18" hidden="1" customHeight="1" outlineLevel="1">
      <c r="A27" s="32" t="s">
        <v>48</v>
      </c>
      <c r="B27" s="186">
        <v>4.2393521187036294E-3</v>
      </c>
      <c r="C27" s="93">
        <v>8.427845014719439E-3</v>
      </c>
      <c r="D27" s="137">
        <v>9.4062266911130597E-4</v>
      </c>
      <c r="E27" s="93">
        <f>E26/$E$23</f>
        <v>6.938656634633537E-4</v>
      </c>
      <c r="F27" s="144">
        <f>F26/$F$23</f>
        <v>3.8303984479696118E-4</v>
      </c>
      <c r="G27" s="159">
        <f t="shared" si="4"/>
        <v>-0.26233367932870111</v>
      </c>
      <c r="H27" s="169">
        <f t="shared" si="5"/>
        <v>-0.91766985958433023</v>
      </c>
      <c r="I27" s="180">
        <f t="shared" si="6"/>
        <v>-0.90964660776654416</v>
      </c>
      <c r="J27" s="38"/>
      <c r="K27" s="38"/>
    </row>
    <row r="28" spans="1:11" ht="18" customHeight="1" collapsed="1">
      <c r="A28" s="53" t="s">
        <v>79</v>
      </c>
      <c r="B28" s="193">
        <v>2504.5000000000005</v>
      </c>
      <c r="C28" s="201">
        <v>852.76</v>
      </c>
      <c r="D28" s="135">
        <v>51.39</v>
      </c>
      <c r="E28" s="112">
        <v>213.5</v>
      </c>
      <c r="F28" s="151">
        <v>595.33999999999992</v>
      </c>
      <c r="G28" s="160">
        <f t="shared" si="4"/>
        <v>3.1545047674644868</v>
      </c>
      <c r="H28" s="169">
        <f>E28/C28-1</f>
        <v>-0.74963647450630888</v>
      </c>
      <c r="I28" s="182">
        <f>F28/B28-1</f>
        <v>-0.76229187462567383</v>
      </c>
      <c r="J28" s="38"/>
      <c r="K28" s="38"/>
    </row>
    <row r="29" spans="1:11" s="34" customFormat="1" ht="18" hidden="1" customHeight="1" outlineLevel="1">
      <c r="A29" s="32" t="s">
        <v>48</v>
      </c>
      <c r="B29" s="186">
        <v>5.5414126059713589E-3</v>
      </c>
      <c r="C29" s="93">
        <v>6.3394689107615452E-3</v>
      </c>
      <c r="D29" s="137">
        <v>2.6974664601356032E-3</v>
      </c>
      <c r="E29" s="93">
        <f>E28/$E$23</f>
        <v>6.1443516859985906E-3</v>
      </c>
      <c r="F29" s="144">
        <f>F28/$F$23</f>
        <v>3.7061423891016224E-3</v>
      </c>
      <c r="G29" s="159">
        <f t="shared" si="4"/>
        <v>1.2778232006968904</v>
      </c>
      <c r="H29" s="169">
        <f t="shared" si="5"/>
        <v>-3.0778165728005069E-2</v>
      </c>
      <c r="I29" s="182">
        <f t="shared" si="6"/>
        <v>-0.3311917641527129</v>
      </c>
      <c r="J29" s="38"/>
      <c r="K29" s="38"/>
    </row>
    <row r="30" spans="1:11" ht="18" customHeight="1" collapsed="1">
      <c r="A30" s="53" t="s">
        <v>96</v>
      </c>
      <c r="B30" s="193">
        <v>228.07000000000002</v>
      </c>
      <c r="C30" s="201">
        <v>5.4</v>
      </c>
      <c r="D30" s="135">
        <v>0.44</v>
      </c>
      <c r="E30" s="112">
        <v>2295.64</v>
      </c>
      <c r="F30" s="151">
        <v>2296.08</v>
      </c>
      <c r="G30" s="160">
        <f>E30/D30-1</f>
        <v>5216.363636363636</v>
      </c>
      <c r="H30" s="169">
        <f>E30/C30-1</f>
        <v>424.11851851851844</v>
      </c>
      <c r="I30" s="182">
        <f>F30/B30-1</f>
        <v>9.0674354364887968</v>
      </c>
      <c r="J30" s="38"/>
      <c r="K30" s="38"/>
    </row>
    <row r="31" spans="1:11" s="34" customFormat="1" ht="18" hidden="1" customHeight="1" outlineLevel="1">
      <c r="A31" s="32" t="s">
        <v>48</v>
      </c>
      <c r="B31" s="186">
        <v>5.046236666176433E-4</v>
      </c>
      <c r="C31" s="93">
        <v>4.0143923399446911E-5</v>
      </c>
      <c r="D31" s="137">
        <v>2.3095645893357954E-5</v>
      </c>
      <c r="E31" s="93">
        <f>E30/$E$23</f>
        <v>6.6066601894359742E-2</v>
      </c>
      <c r="F31" s="144">
        <f>F30/$F$23</f>
        <v>1.4293679942164905E-2</v>
      </c>
      <c r="G31" s="159">
        <f t="shared" si="4"/>
        <v>2859.5652424451027</v>
      </c>
      <c r="H31" s="169">
        <f t="shared" ref="H31" si="7">E31/C31-1</f>
        <v>1644.7435223003138</v>
      </c>
      <c r="I31" s="182">
        <f t="shared" ref="I31" si="8">F31/B31-1</f>
        <v>27.325425238121703</v>
      </c>
      <c r="J31" s="38"/>
      <c r="K31" s="38"/>
    </row>
    <row r="32" spans="1:11" ht="18" customHeight="1" collapsed="1">
      <c r="A32" s="53" t="s">
        <v>25</v>
      </c>
      <c r="B32" s="193">
        <v>695.24</v>
      </c>
      <c r="C32" s="201">
        <v>239.75</v>
      </c>
      <c r="D32" s="135">
        <v>918.31</v>
      </c>
      <c r="E32" s="112">
        <v>75.16</v>
      </c>
      <c r="F32" s="151">
        <v>1028.3499999999999</v>
      </c>
      <c r="G32" s="160">
        <f t="shared" si="4"/>
        <v>-0.91815400028312877</v>
      </c>
      <c r="H32" s="169">
        <f t="shared" si="5"/>
        <v>-0.68650677789363923</v>
      </c>
      <c r="I32" s="182">
        <f>F32/B32-1</f>
        <v>0.47912950923422115</v>
      </c>
      <c r="J32" s="38"/>
      <c r="K32" s="38"/>
    </row>
    <row r="33" spans="1:11" s="34" customFormat="1" ht="18" hidden="1" customHeight="1" outlineLevel="1">
      <c r="A33" s="32" t="s">
        <v>48</v>
      </c>
      <c r="B33" s="186">
        <v>1.5382757836596235E-3</v>
      </c>
      <c r="C33" s="93">
        <v>1.7823158583365549E-3</v>
      </c>
      <c r="D33" s="137">
        <v>4.8202187682567142E-2</v>
      </c>
      <c r="E33" s="93">
        <f>E32/$E$23</f>
        <v>2.1630420267899487E-3</v>
      </c>
      <c r="F33" s="144">
        <f>F32/$F$23</f>
        <v>6.4017393856160409E-3</v>
      </c>
      <c r="G33" s="159">
        <f t="shared" si="4"/>
        <v>-0.95512564614215145</v>
      </c>
      <c r="H33" s="169">
        <f t="shared" si="5"/>
        <v>0.21361318571710841</v>
      </c>
      <c r="I33" s="182">
        <f t="shared" si="6"/>
        <v>3.1616330788137548</v>
      </c>
      <c r="J33" s="38"/>
      <c r="K33" s="38"/>
    </row>
    <row r="34" spans="1:11" ht="18" customHeight="1" collapsed="1">
      <c r="A34" s="61" t="s">
        <v>60</v>
      </c>
      <c r="B34" s="192">
        <v>15.879999999999997</v>
      </c>
      <c r="C34" s="200">
        <v>1.72</v>
      </c>
      <c r="D34" s="134">
        <v>0.14000000000000001</v>
      </c>
      <c r="E34" s="111">
        <v>0.39</v>
      </c>
      <c r="F34" s="150">
        <v>4.379999999999999</v>
      </c>
      <c r="G34" s="160">
        <f t="shared" si="4"/>
        <v>1.7857142857142856</v>
      </c>
      <c r="H34" s="169">
        <f t="shared" si="5"/>
        <v>-0.77325581395348841</v>
      </c>
      <c r="I34" s="182">
        <f t="shared" si="6"/>
        <v>-0.72418136020151136</v>
      </c>
      <c r="J34" s="38"/>
      <c r="K34" s="38"/>
    </row>
    <row r="35" spans="1:11" s="34" customFormat="1" ht="18" hidden="1" customHeight="1" outlineLevel="1">
      <c r="A35" s="32" t="s">
        <v>48</v>
      </c>
      <c r="B35" s="186">
        <v>3.5135808417977697E-5</v>
      </c>
      <c r="C35" s="93">
        <v>1.2786583008712719E-5</v>
      </c>
      <c r="D35" s="137">
        <v>7.3486146024320779E-6</v>
      </c>
      <c r="E35" s="93">
        <f>E34/$E$23</f>
        <v>1.1223874274189464E-5</v>
      </c>
      <c r="F35" s="144">
        <f>F34/$F$23</f>
        <v>2.7266610112314148E-5</v>
      </c>
      <c r="G35" s="159">
        <f t="shared" si="4"/>
        <v>0.52734561293700732</v>
      </c>
      <c r="H35" s="169">
        <f t="shared" si="5"/>
        <v>-0.12221472565879654</v>
      </c>
      <c r="I35" s="182">
        <f t="shared" si="6"/>
        <v>-0.22396519846793028</v>
      </c>
      <c r="J35" s="38"/>
      <c r="K35" s="38"/>
    </row>
    <row r="36" spans="1:11" ht="18" customHeight="1" collapsed="1" thickBot="1">
      <c r="A36" s="56" t="s">
        <v>26</v>
      </c>
      <c r="B36" s="194">
        <v>59.3</v>
      </c>
      <c r="C36" s="202">
        <v>7.8100000000000005</v>
      </c>
      <c r="D36" s="136">
        <v>0</v>
      </c>
      <c r="E36" s="113">
        <v>0</v>
      </c>
      <c r="F36" s="152">
        <v>0</v>
      </c>
      <c r="G36" s="197" t="s">
        <v>61</v>
      </c>
      <c r="H36" s="165">
        <f t="shared" si="5"/>
        <v>-1</v>
      </c>
      <c r="I36" s="175">
        <f t="shared" si="6"/>
        <v>-1</v>
      </c>
      <c r="J36" s="38"/>
      <c r="K36" s="38"/>
    </row>
    <row r="37" spans="1:11" s="34" customFormat="1" ht="18" hidden="1" customHeight="1" outlineLevel="1">
      <c r="A37" s="35" t="s">
        <v>48</v>
      </c>
      <c r="B37" s="144">
        <v>1.312061359688966E-4</v>
      </c>
      <c r="C37" s="93">
        <v>5.806000773142229E-5</v>
      </c>
      <c r="D37" s="137">
        <v>0</v>
      </c>
      <c r="E37" s="114">
        <f>E36/$E$23</f>
        <v>0</v>
      </c>
      <c r="F37" s="153">
        <f>F36/$F$23</f>
        <v>0</v>
      </c>
      <c r="G37" s="160" t="s">
        <v>61</v>
      </c>
      <c r="H37" s="169">
        <f t="shared" si="5"/>
        <v>-1</v>
      </c>
      <c r="I37" s="182">
        <f t="shared" si="6"/>
        <v>-1</v>
      </c>
      <c r="J37" s="38"/>
      <c r="K37" s="38"/>
    </row>
    <row r="38" spans="1:11" ht="18" hidden="1" customHeight="1" outlineLevel="1" thickBot="1">
      <c r="A38" s="37" t="s">
        <v>24</v>
      </c>
      <c r="B38" s="154">
        <v>1.0000000000000002</v>
      </c>
      <c r="C38" s="97">
        <v>1</v>
      </c>
      <c r="D38" s="138">
        <v>0.99999999999999989</v>
      </c>
      <c r="E38" s="97">
        <f t="shared" ref="E38:F38" si="9">SUM(E25,E31,E33,E29,E27,E35,E37)</f>
        <v>0.99999999999999989</v>
      </c>
      <c r="F38" s="154">
        <f t="shared" si="9"/>
        <v>0.9999634577622466</v>
      </c>
      <c r="G38" s="203">
        <f t="shared" si="4"/>
        <v>0</v>
      </c>
      <c r="H38" s="172">
        <f t="shared" si="5"/>
        <v>0</v>
      </c>
      <c r="I38" s="176">
        <f t="shared" si="6"/>
        <v>-3.6542237753622864E-5</v>
      </c>
      <c r="J38" s="38"/>
      <c r="K38" s="38"/>
    </row>
    <row r="39" spans="1:11" s="220" customFormat="1" collapsed="1"/>
    <row r="40" spans="1:11" s="19" customFormat="1" ht="21" customHeight="1">
      <c r="A40" s="221" t="s">
        <v>29</v>
      </c>
      <c r="B40" s="221"/>
      <c r="C40" s="221"/>
      <c r="D40" s="221"/>
      <c r="E40" s="221"/>
      <c r="F40" s="221"/>
      <c r="G40" s="221"/>
      <c r="H40" s="221"/>
      <c r="I40" s="221"/>
    </row>
    <row r="41" spans="1:11" ht="45" customHeight="1">
      <c r="A41" s="222" t="s">
        <v>94</v>
      </c>
      <c r="B41" s="222"/>
      <c r="C41" s="222"/>
      <c r="D41" s="222"/>
      <c r="E41" s="222"/>
      <c r="F41" s="222"/>
      <c r="G41" s="222"/>
      <c r="H41" s="222"/>
      <c r="I41" s="222"/>
    </row>
    <row r="42" spans="1:11" s="38" customFormat="1" ht="21.6" customHeight="1" collapsed="1">
      <c r="A42" s="223" t="s">
        <v>62</v>
      </c>
      <c r="B42" s="223"/>
      <c r="C42" s="223"/>
      <c r="D42" s="223"/>
      <c r="E42" s="223"/>
      <c r="F42" s="223"/>
      <c r="G42" s="223"/>
      <c r="H42" s="223"/>
      <c r="I42" s="223"/>
    </row>
    <row r="122" spans="1:1">
      <c r="A122" s="31" t="s">
        <v>50</v>
      </c>
    </row>
  </sheetData>
  <mergeCells count="5">
    <mergeCell ref="A1:XFD1"/>
    <mergeCell ref="A39:XFD39"/>
    <mergeCell ref="A40:I40"/>
    <mergeCell ref="A41:I41"/>
    <mergeCell ref="A42:I42"/>
  </mergeCells>
  <conditionalFormatting sqref="I14:I15">
    <cfRule type="cellIs" dxfId="16" priority="7" operator="lessThan">
      <formula>0</formula>
    </cfRule>
  </conditionalFormatting>
  <conditionalFormatting sqref="G3:G13 G16 G32:G38 G18:G29">
    <cfRule type="cellIs" dxfId="15" priority="12" operator="lessThan">
      <formula>0</formula>
    </cfRule>
  </conditionalFormatting>
  <conditionalFormatting sqref="I3:I13 I16 I32:I38 I18:I29">
    <cfRule type="cellIs" dxfId="14" priority="10" operator="lessThan">
      <formula>0</formula>
    </cfRule>
  </conditionalFormatting>
  <conditionalFormatting sqref="G30:G31">
    <cfRule type="cellIs" dxfId="13" priority="6" operator="lessThan">
      <formula>0</formula>
    </cfRule>
  </conditionalFormatting>
  <conditionalFormatting sqref="G14:G15">
    <cfRule type="cellIs" dxfId="12" priority="9" operator="lessThan">
      <formula>0</formula>
    </cfRule>
  </conditionalFormatting>
  <conditionalFormatting sqref="G17">
    <cfRule type="cellIs" dxfId="11" priority="3" operator="lessThan">
      <formula>0</formula>
    </cfRule>
  </conditionalFormatting>
  <conditionalFormatting sqref="H3:H13 H16 H32:H38 H18:H29">
    <cfRule type="cellIs" dxfId="10" priority="11" operator="lessThan">
      <formula>0</formula>
    </cfRule>
  </conditionalFormatting>
  <conditionalFormatting sqref="I30:I31">
    <cfRule type="cellIs" dxfId="9" priority="4" operator="lessThan">
      <formula>0</formula>
    </cfRule>
  </conditionalFormatting>
  <conditionalFormatting sqref="H14:H15">
    <cfRule type="cellIs" dxfId="8" priority="8" operator="lessThan">
      <formula>0</formula>
    </cfRule>
  </conditionalFormatting>
  <conditionalFormatting sqref="H30:H31">
    <cfRule type="cellIs" dxfId="7" priority="5" operator="lessThan">
      <formula>0</formula>
    </cfRule>
  </conditionalFormatting>
  <conditionalFormatting sqref="I17">
    <cfRule type="cellIs" dxfId="6" priority="1" operator="lessThan">
      <formula>0</formula>
    </cfRule>
  </conditionalFormatting>
  <conditionalFormatting sqref="H17">
    <cfRule type="cellIs" dxfId="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4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18" width="10.5703125" style="1" customWidth="1"/>
    <col min="19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25" customFormat="1" ht="26.45" customHeight="1" thickBot="1">
      <c r="A1" s="224" t="s">
        <v>83</v>
      </c>
      <c r="B1" s="224"/>
      <c r="C1" s="224"/>
      <c r="D1" s="224"/>
      <c r="E1" s="224"/>
      <c r="F1" s="224"/>
      <c r="G1" s="224"/>
      <c r="H1" s="224"/>
      <c r="I1" s="224"/>
      <c r="J1" s="224"/>
    </row>
    <row r="2" spans="1:11" ht="79.5" customHeight="1" thickBot="1">
      <c r="A2" s="8" t="s">
        <v>28</v>
      </c>
      <c r="B2" s="20" t="s">
        <v>51</v>
      </c>
      <c r="C2" s="20" t="s">
        <v>34</v>
      </c>
      <c r="D2" s="20" t="s">
        <v>32</v>
      </c>
      <c r="E2" s="20" t="s">
        <v>70</v>
      </c>
      <c r="F2" s="20" t="s">
        <v>71</v>
      </c>
      <c r="G2" s="20" t="s">
        <v>63</v>
      </c>
      <c r="H2" s="20" t="s">
        <v>64</v>
      </c>
      <c r="I2" s="20" t="s">
        <v>52</v>
      </c>
      <c r="J2" s="20" t="s">
        <v>39</v>
      </c>
      <c r="K2" s="20" t="s">
        <v>40</v>
      </c>
    </row>
    <row r="3" spans="1:11" ht="19.899999999999999" hidden="1" customHeight="1" outlineLevel="1">
      <c r="A3" s="107">
        <v>41274</v>
      </c>
      <c r="B3" s="40">
        <v>353</v>
      </c>
      <c r="C3" s="43">
        <v>328</v>
      </c>
      <c r="D3" s="40">
        <v>25</v>
      </c>
      <c r="E3" s="43" t="s">
        <v>67</v>
      </c>
      <c r="F3" s="43" t="s">
        <v>67</v>
      </c>
      <c r="G3" s="40">
        <v>1319</v>
      </c>
      <c r="H3" s="41">
        <v>4.0213414634146343</v>
      </c>
      <c r="I3" s="42">
        <v>1222</v>
      </c>
      <c r="J3" s="40">
        <v>83</v>
      </c>
      <c r="K3" s="58">
        <v>6</v>
      </c>
    </row>
    <row r="4" spans="1:11" ht="19.899999999999999" hidden="1" customHeight="1" outlineLevel="1">
      <c r="A4" s="107">
        <v>41639</v>
      </c>
      <c r="B4" s="40">
        <v>347</v>
      </c>
      <c r="C4" s="40">
        <v>328</v>
      </c>
      <c r="D4" s="40">
        <v>19</v>
      </c>
      <c r="E4" s="40" t="s">
        <v>67</v>
      </c>
      <c r="F4" s="40" t="s">
        <v>67</v>
      </c>
      <c r="G4" s="40">
        <v>1333</v>
      </c>
      <c r="H4" s="41">
        <v>4.0640243902439028</v>
      </c>
      <c r="I4" s="42">
        <v>1250</v>
      </c>
      <c r="J4" s="40">
        <v>76</v>
      </c>
      <c r="K4" s="42">
        <v>5</v>
      </c>
    </row>
    <row r="5" spans="1:11" ht="19.899999999999999" hidden="1" customHeight="1" outlineLevel="1">
      <c r="A5" s="107">
        <v>42004</v>
      </c>
      <c r="B5" s="40">
        <v>336</v>
      </c>
      <c r="C5" s="40">
        <v>319</v>
      </c>
      <c r="D5" s="40">
        <v>17</v>
      </c>
      <c r="E5" s="40" t="s">
        <v>67</v>
      </c>
      <c r="F5" s="40" t="s">
        <v>67</v>
      </c>
      <c r="G5" s="40">
        <v>1237</v>
      </c>
      <c r="H5" s="41">
        <v>3.8777429467084641</v>
      </c>
      <c r="I5" s="42">
        <v>1188</v>
      </c>
      <c r="J5" s="40">
        <v>74</v>
      </c>
      <c r="K5" s="42">
        <v>7</v>
      </c>
    </row>
    <row r="6" spans="1:11" ht="19.899999999999999" hidden="1" customHeight="1" outlineLevel="1">
      <c r="A6" s="107">
        <v>42369</v>
      </c>
      <c r="B6" s="40">
        <v>313</v>
      </c>
      <c r="C6" s="40">
        <v>298</v>
      </c>
      <c r="D6" s="40">
        <v>15</v>
      </c>
      <c r="E6" s="40" t="s">
        <v>67</v>
      </c>
      <c r="F6" s="40" t="s">
        <v>67</v>
      </c>
      <c r="G6" s="43">
        <v>1193</v>
      </c>
      <c r="H6" s="41">
        <v>4.0033557046979862</v>
      </c>
      <c r="I6" s="42">
        <v>1147</v>
      </c>
      <c r="J6" s="40">
        <v>71</v>
      </c>
      <c r="K6" s="42">
        <v>5</v>
      </c>
    </row>
    <row r="7" spans="1:11" ht="19.899999999999999" hidden="1" customHeight="1" outlineLevel="1">
      <c r="A7" s="107">
        <v>42735</v>
      </c>
      <c r="B7" s="40">
        <v>295</v>
      </c>
      <c r="C7" s="40">
        <v>279</v>
      </c>
      <c r="D7" s="40">
        <v>16</v>
      </c>
      <c r="E7" s="40" t="s">
        <v>67</v>
      </c>
      <c r="F7" s="40" t="s">
        <v>67</v>
      </c>
      <c r="G7" s="43">
        <v>1183</v>
      </c>
      <c r="H7" s="41">
        <v>4.2401433691756276</v>
      </c>
      <c r="I7" s="42">
        <v>1130</v>
      </c>
      <c r="J7" s="40">
        <v>62</v>
      </c>
      <c r="K7" s="42">
        <v>7</v>
      </c>
    </row>
    <row r="8" spans="1:11" ht="19.899999999999999" hidden="1" customHeight="1" outlineLevel="1">
      <c r="A8" s="107">
        <v>43100</v>
      </c>
      <c r="B8" s="40">
        <v>296</v>
      </c>
      <c r="C8" s="40">
        <v>284</v>
      </c>
      <c r="D8" s="40">
        <v>12</v>
      </c>
      <c r="E8" s="40" t="s">
        <v>67</v>
      </c>
      <c r="F8" s="40" t="s">
        <v>67</v>
      </c>
      <c r="G8" s="43">
        <v>1224</v>
      </c>
      <c r="H8" s="41">
        <v>4.3098591549295771</v>
      </c>
      <c r="I8" s="42">
        <v>1167</v>
      </c>
      <c r="J8" s="40">
        <v>58</v>
      </c>
      <c r="K8" s="42">
        <v>6</v>
      </c>
    </row>
    <row r="9" spans="1:11" ht="18.600000000000001" hidden="1" customHeight="1" outlineLevel="1">
      <c r="A9" s="107">
        <v>43465</v>
      </c>
      <c r="B9" s="44">
        <v>296</v>
      </c>
      <c r="C9" s="44">
        <v>283</v>
      </c>
      <c r="D9" s="40">
        <v>13</v>
      </c>
      <c r="E9" s="44" t="s">
        <v>67</v>
      </c>
      <c r="F9" s="44" t="s">
        <v>67</v>
      </c>
      <c r="G9" s="86">
        <v>1276</v>
      </c>
      <c r="H9" s="41">
        <v>4.5088339222614842</v>
      </c>
      <c r="I9" s="45">
        <v>1228</v>
      </c>
      <c r="J9" s="40">
        <v>58</v>
      </c>
      <c r="K9" s="45">
        <v>2</v>
      </c>
    </row>
    <row r="10" spans="1:11" s="59" customFormat="1" ht="18.600000000000001" hidden="1" customHeight="1" outlineLevel="1">
      <c r="A10" s="107">
        <v>43830</v>
      </c>
      <c r="B10" s="44">
        <v>293</v>
      </c>
      <c r="C10" s="44">
        <v>278</v>
      </c>
      <c r="D10" s="44">
        <v>15</v>
      </c>
      <c r="E10" s="44" t="s">
        <v>67</v>
      </c>
      <c r="F10" s="44" t="s">
        <v>67</v>
      </c>
      <c r="G10" s="86">
        <v>1374</v>
      </c>
      <c r="H10" s="41">
        <v>4.942446043165468</v>
      </c>
      <c r="I10" s="45">
        <v>1326</v>
      </c>
      <c r="J10" s="44">
        <v>60</v>
      </c>
      <c r="K10" s="45">
        <v>2</v>
      </c>
    </row>
    <row r="11" spans="1:11" s="59" customFormat="1" ht="18.600000000000001" hidden="1" customHeight="1" outlineLevel="1">
      <c r="A11" s="107">
        <v>44196</v>
      </c>
      <c r="B11" s="44">
        <v>303</v>
      </c>
      <c r="C11" s="44">
        <v>279</v>
      </c>
      <c r="D11" s="44">
        <v>24</v>
      </c>
      <c r="E11" s="44">
        <v>19</v>
      </c>
      <c r="F11" s="44">
        <v>7</v>
      </c>
      <c r="G11" s="86">
        <v>1533</v>
      </c>
      <c r="H11" s="41">
        <v>5.4946236559139781</v>
      </c>
      <c r="I11" s="45">
        <v>1478</v>
      </c>
      <c r="J11" s="44">
        <v>59</v>
      </c>
      <c r="K11" s="45">
        <v>2</v>
      </c>
    </row>
    <row r="12" spans="1:11" s="59" customFormat="1" ht="18.600000000000001" customHeight="1" collapsed="1">
      <c r="A12" s="107" t="s">
        <v>82</v>
      </c>
      <c r="B12" s="44">
        <v>312</v>
      </c>
      <c r="C12" s="44">
        <v>244</v>
      </c>
      <c r="D12" s="44">
        <v>68</v>
      </c>
      <c r="E12" s="44">
        <v>19</v>
      </c>
      <c r="F12" s="44">
        <v>6</v>
      </c>
      <c r="G12" s="86">
        <v>1765</v>
      </c>
      <c r="H12" s="41">
        <v>7.2336065573770494</v>
      </c>
      <c r="I12" s="45">
        <v>1711</v>
      </c>
      <c r="J12" s="44">
        <v>54</v>
      </c>
      <c r="K12" s="45">
        <v>2</v>
      </c>
    </row>
    <row r="13" spans="1:11" s="59" customFormat="1" ht="18.600000000000001" customHeight="1">
      <c r="A13" s="107">
        <v>44834</v>
      </c>
      <c r="B13" s="44">
        <v>308</v>
      </c>
      <c r="C13" s="44">
        <v>268</v>
      </c>
      <c r="D13" s="44">
        <v>40</v>
      </c>
      <c r="E13" s="44">
        <v>19</v>
      </c>
      <c r="F13" s="44">
        <v>6</v>
      </c>
      <c r="G13" s="86">
        <v>1807</v>
      </c>
      <c r="H13" s="41">
        <v>6.7425373134328357</v>
      </c>
      <c r="I13" s="45">
        <v>1757</v>
      </c>
      <c r="J13" s="44">
        <v>55</v>
      </c>
      <c r="K13" s="45">
        <v>1</v>
      </c>
    </row>
    <row r="14" spans="1:11" s="48" customFormat="1" ht="18.600000000000001" customHeight="1" thickBot="1">
      <c r="A14" s="115">
        <v>44926</v>
      </c>
      <c r="B14" s="116">
        <v>300</v>
      </c>
      <c r="C14" s="116">
        <v>258</v>
      </c>
      <c r="D14" s="116">
        <v>42</v>
      </c>
      <c r="E14" s="116">
        <v>18</v>
      </c>
      <c r="F14" s="116">
        <v>6</v>
      </c>
      <c r="G14" s="118">
        <v>1808</v>
      </c>
      <c r="H14" s="117">
        <v>7.0077519379844961</v>
      </c>
      <c r="I14" s="118">
        <v>1742</v>
      </c>
      <c r="J14" s="116">
        <v>55</v>
      </c>
      <c r="K14" s="118">
        <v>1</v>
      </c>
    </row>
    <row r="15" spans="1:11" ht="24" customHeight="1">
      <c r="A15" s="227" t="s">
        <v>68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</row>
    <row r="16" spans="1:11" ht="24" customHeight="1">
      <c r="A16" s="227" t="s">
        <v>69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</row>
    <row r="17" spans="1:11" ht="15" customHeight="1">
      <c r="A17" s="226" t="s">
        <v>18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</row>
    <row r="18" spans="1:11" ht="18.600000000000001" customHeight="1">
      <c r="A18" s="46" t="s">
        <v>19</v>
      </c>
      <c r="B18" s="47" t="s">
        <v>53</v>
      </c>
    </row>
    <row r="19" spans="1:11" ht="18.600000000000001" customHeight="1">
      <c r="A19" s="46" t="s">
        <v>20</v>
      </c>
      <c r="B19" s="47" t="s">
        <v>54</v>
      </c>
    </row>
    <row r="21" spans="1:11">
      <c r="B21" s="120"/>
      <c r="E21" s="120"/>
    </row>
    <row r="22" spans="1:11">
      <c r="B22" s="121"/>
      <c r="E22" s="119"/>
      <c r="I22" s="62"/>
    </row>
    <row r="23" spans="1:11">
      <c r="B23" s="121"/>
      <c r="E23" s="119"/>
      <c r="I23" s="62"/>
    </row>
    <row r="24" spans="1:11">
      <c r="B24" s="62"/>
      <c r="I24" s="62"/>
      <c r="J24" s="62"/>
    </row>
  </sheetData>
  <mergeCells count="4">
    <mergeCell ref="A1:XFD1"/>
    <mergeCell ref="A17:K17"/>
    <mergeCell ref="A15:K15"/>
    <mergeCell ref="A16:K16"/>
  </mergeCells>
  <hyperlinks>
    <hyperlink ref="B18" r:id="rId1"/>
    <hyperlink ref="B19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J37"/>
  <sheetViews>
    <sheetView zoomScaleNormal="100" workbookViewId="0">
      <selection activeCell="G23" sqref="G23"/>
    </sheetView>
  </sheetViews>
  <sheetFormatPr defaultColWidth="9.140625" defaultRowHeight="12.75" outlineLevelRow="1"/>
  <cols>
    <col min="1" max="1" width="22.5703125" style="4" customWidth="1"/>
    <col min="2" max="4" width="17.28515625" style="4" customWidth="1"/>
    <col min="5" max="6" width="15" style="4" customWidth="1"/>
    <col min="7" max="7" width="13.5703125" style="4" customWidth="1"/>
    <col min="8" max="15" width="12.7109375" style="4" customWidth="1"/>
    <col min="16" max="16" width="11.7109375" style="4" bestFit="1" customWidth="1"/>
    <col min="17" max="18" width="11.5703125" style="4" bestFit="1" customWidth="1"/>
    <col min="19" max="16384" width="9.140625" style="4"/>
  </cols>
  <sheetData>
    <row r="1" spans="1:35" s="229" customFormat="1" ht="25.9" customHeight="1">
      <c r="A1" s="229" t="s">
        <v>36</v>
      </c>
    </row>
    <row r="2" spans="1:35" s="63" customFormat="1" ht="13.5" outlineLevel="1" thickBot="1">
      <c r="D2" s="64" t="s">
        <v>65</v>
      </c>
      <c r="F2" s="65"/>
      <c r="G2" s="84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5" s="63" customFormat="1" ht="44.45" customHeight="1" outlineLevel="1" thickBot="1">
      <c r="A3" s="67" t="s">
        <v>0</v>
      </c>
      <c r="B3" s="68">
        <v>44561</v>
      </c>
      <c r="C3" s="68">
        <v>44834</v>
      </c>
      <c r="D3" s="68" t="s">
        <v>99</v>
      </c>
      <c r="E3" s="69" t="s">
        <v>98</v>
      </c>
      <c r="F3" s="69" t="s">
        <v>93</v>
      </c>
      <c r="G3" s="84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35" s="63" customFormat="1" ht="18.600000000000001" customHeight="1" outlineLevel="1">
      <c r="A4" s="70" t="s">
        <v>37</v>
      </c>
      <c r="B4" s="71">
        <v>520437.12</v>
      </c>
      <c r="C4" s="71">
        <v>545163.27</v>
      </c>
      <c r="D4" s="71">
        <v>534918.43000000005</v>
      </c>
      <c r="E4" s="72">
        <f>D4/C4-1</f>
        <v>-1.8792241817758515E-2</v>
      </c>
      <c r="F4" s="72">
        <f>D4/B4-1</f>
        <v>2.7825282716190669E-2</v>
      </c>
      <c r="G4" s="84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</row>
    <row r="5" spans="1:35" s="63" customFormat="1" ht="18.600000000000001" customHeight="1" outlineLevel="1">
      <c r="A5" s="73" t="s">
        <v>41</v>
      </c>
      <c r="B5" s="74">
        <v>184.28</v>
      </c>
      <c r="C5" s="74">
        <v>176.32</v>
      </c>
      <c r="D5" s="74">
        <v>146.13999999999999</v>
      </c>
      <c r="E5" s="75">
        <f t="shared" ref="E5:E9" si="0">D5/C5-1</f>
        <v>-0.17116606170598914</v>
      </c>
      <c r="F5" s="75">
        <f t="shared" ref="F5:F8" si="1">D5/B5-1</f>
        <v>-0.20696765791187333</v>
      </c>
      <c r="G5" s="84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</row>
    <row r="6" spans="1:35" s="63" customFormat="1" ht="18.600000000000001" customHeight="1" outlineLevel="1">
      <c r="A6" s="73" t="s">
        <v>11</v>
      </c>
      <c r="B6" s="74">
        <v>495503.93</v>
      </c>
      <c r="C6" s="74">
        <v>526635.61</v>
      </c>
      <c r="D6" s="74">
        <v>517991.01</v>
      </c>
      <c r="E6" s="75">
        <f t="shared" si="0"/>
        <v>-1.6414765420059596E-2</v>
      </c>
      <c r="F6" s="75">
        <f t="shared" si="1"/>
        <v>4.5382243486948859E-2</v>
      </c>
      <c r="G6" s="84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</row>
    <row r="7" spans="1:35" s="63" customFormat="1" ht="18.600000000000001" customHeight="1" outlineLevel="1">
      <c r="A7" s="76" t="s">
        <v>42</v>
      </c>
      <c r="B7" s="77">
        <v>2181.4699999999998</v>
      </c>
      <c r="C7" s="77">
        <v>2303.37</v>
      </c>
      <c r="D7" s="77">
        <v>2300.7199999999998</v>
      </c>
      <c r="E7" s="78">
        <f>D7/C7-1</f>
        <v>-1.1504881977276726E-3</v>
      </c>
      <c r="F7" s="78">
        <f t="shared" si="1"/>
        <v>5.4664973618706592E-2</v>
      </c>
      <c r="G7" s="84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</row>
    <row r="8" spans="1:35" s="63" customFormat="1" ht="18.600000000000001" customHeight="1" outlineLevel="1">
      <c r="A8" s="79" t="s">
        <v>43</v>
      </c>
      <c r="B8" s="77">
        <v>191.48</v>
      </c>
      <c r="C8" s="77">
        <v>135</v>
      </c>
      <c r="D8" s="77">
        <v>140.81</v>
      </c>
      <c r="E8" s="78">
        <f t="shared" si="0"/>
        <v>4.3037037037036985E-2</v>
      </c>
      <c r="F8" s="78">
        <f t="shared" si="1"/>
        <v>-0.26462293712137031</v>
      </c>
      <c r="G8" s="84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1:35" s="63" customFormat="1" ht="18.600000000000001" customHeight="1" outlineLevel="1" thickBot="1">
      <c r="A9" s="80" t="s">
        <v>33</v>
      </c>
      <c r="B9" s="81">
        <f>SUM(B4,B7:B8)</f>
        <v>522810.06999999995</v>
      </c>
      <c r="C9" s="81">
        <f>SUM(C4,C7:C8)</f>
        <v>547601.64</v>
      </c>
      <c r="D9" s="81">
        <f>SUM(D4,D7:D8)</f>
        <v>537359.96000000008</v>
      </c>
      <c r="E9" s="82">
        <f t="shared" si="0"/>
        <v>-1.8702792781993716E-2</v>
      </c>
      <c r="F9" s="83">
        <f>D9/B9-1</f>
        <v>2.7830164021133141E-2</v>
      </c>
      <c r="G9" s="84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</row>
    <row r="10" spans="1:35" ht="27" customHeight="1" outlineLevel="1">
      <c r="A10" s="232" t="s">
        <v>75</v>
      </c>
      <c r="B10" s="232"/>
      <c r="C10" s="232"/>
      <c r="D10" s="232"/>
      <c r="E10" s="232"/>
      <c r="F10" s="232"/>
      <c r="G10" s="8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5" s="26" customFormat="1" ht="42.75" customHeight="1" outlineLevel="1" thickBot="1">
      <c r="A11" s="233" t="s">
        <v>105</v>
      </c>
      <c r="B11" s="233"/>
      <c r="C11" s="233"/>
      <c r="D11" s="233"/>
      <c r="E11" s="233"/>
      <c r="F11" s="233"/>
      <c r="G11" s="84"/>
    </row>
    <row r="12" spans="1:35" s="231" customFormat="1" ht="27.6" customHeight="1"/>
    <row r="13" spans="1:35" s="230" customFormat="1" ht="25.9" customHeight="1">
      <c r="A13" s="230" t="s">
        <v>17</v>
      </c>
    </row>
    <row r="14" spans="1:35" ht="16.5" outlineLevel="1" thickBot="1">
      <c r="B14" s="26"/>
      <c r="C14" s="15"/>
      <c r="D14" s="64" t="s">
        <v>65</v>
      </c>
      <c r="F14" s="15"/>
      <c r="G14" s="84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63" customFormat="1" ht="46.9" customHeight="1" outlineLevel="1" thickBot="1">
      <c r="A15" s="67" t="s">
        <v>0</v>
      </c>
      <c r="B15" s="68">
        <v>44561</v>
      </c>
      <c r="C15" s="68">
        <v>44834</v>
      </c>
      <c r="D15" s="68" t="s">
        <v>99</v>
      </c>
      <c r="E15" s="69" t="s">
        <v>98</v>
      </c>
      <c r="F15" s="69" t="s">
        <v>93</v>
      </c>
      <c r="G15" s="84"/>
      <c r="H15" s="84"/>
      <c r="I15" s="84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</row>
    <row r="16" spans="1:35" s="63" customFormat="1" ht="18.600000000000001" customHeight="1" outlineLevel="1">
      <c r="A16" s="70" t="s">
        <v>37</v>
      </c>
      <c r="B16" s="71">
        <v>391020.36</v>
      </c>
      <c r="C16" s="71">
        <v>418311.67999999999</v>
      </c>
      <c r="D16" s="71">
        <v>412613.78</v>
      </c>
      <c r="E16" s="72">
        <f>D16/C16-1</f>
        <v>-1.3621183133112558E-2</v>
      </c>
      <c r="F16" s="72">
        <f>D16/B16-1</f>
        <v>5.5223262543157681E-2</v>
      </c>
      <c r="G16" s="84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</row>
    <row r="17" spans="1:36" s="63" customFormat="1" ht="18.600000000000001" customHeight="1" outlineLevel="1">
      <c r="A17" s="73" t="s">
        <v>4</v>
      </c>
      <c r="B17" s="74">
        <v>180.5</v>
      </c>
      <c r="C17" s="74">
        <v>176.04</v>
      </c>
      <c r="D17" s="74">
        <v>145.91999999999999</v>
      </c>
      <c r="E17" s="75">
        <f t="shared" ref="E17:E18" si="2">D17/C17-1</f>
        <v>-0.17109747784594409</v>
      </c>
      <c r="F17" s="75">
        <f t="shared" ref="F17:F18" si="3">D17/B17-1</f>
        <v>-0.19157894736842107</v>
      </c>
      <c r="G17" s="84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</row>
    <row r="18" spans="1:36" s="63" customFormat="1" ht="18.600000000000001" customHeight="1" outlineLevel="1" thickBot="1">
      <c r="A18" s="85" t="s">
        <v>11</v>
      </c>
      <c r="B18" s="74">
        <v>366669.72</v>
      </c>
      <c r="C18" s="74">
        <v>400375.19</v>
      </c>
      <c r="D18" s="74">
        <v>396139.64</v>
      </c>
      <c r="E18" s="98">
        <f t="shared" si="2"/>
        <v>-1.0578952207303316E-2</v>
      </c>
      <c r="F18" s="99">
        <f t="shared" si="3"/>
        <v>8.0371839812679591E-2</v>
      </c>
      <c r="G18" s="122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</row>
    <row r="19" spans="1:36" ht="30" customHeight="1" outlineLevel="1">
      <c r="A19" s="232" t="s">
        <v>75</v>
      </c>
      <c r="B19" s="232"/>
      <c r="C19" s="232"/>
      <c r="D19" s="232"/>
      <c r="E19" s="232"/>
      <c r="F19" s="232"/>
      <c r="G19" s="84"/>
    </row>
    <row r="20" spans="1:36" s="26" customFormat="1" ht="42" customHeight="1" outlineLevel="1" thickBot="1">
      <c r="A20" s="233" t="s">
        <v>106</v>
      </c>
      <c r="B20" s="233"/>
      <c r="C20" s="233"/>
      <c r="D20" s="233"/>
      <c r="E20" s="233"/>
      <c r="F20" s="233"/>
      <c r="G20" s="84"/>
    </row>
    <row r="21" spans="1:36" s="228" customFormat="1" ht="13.9" customHeight="1"/>
    <row r="22" spans="1:36" s="216" customFormat="1" ht="24.6" customHeight="1" thickBot="1">
      <c r="A22" s="215" t="s">
        <v>38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</row>
    <row r="23" spans="1:36" ht="13.5" outlineLevel="1" thickBot="1">
      <c r="B23" s="26"/>
    </row>
    <row r="24" spans="1:36" ht="40.5" customHeight="1" outlineLevel="1">
      <c r="A24" s="235" t="s">
        <v>55</v>
      </c>
      <c r="B24" s="237" t="s">
        <v>66</v>
      </c>
      <c r="C24" s="238"/>
      <c r="D24" s="26"/>
      <c r="E24" s="26"/>
    </row>
    <row r="25" spans="1:36" ht="18" customHeight="1" outlineLevel="1" thickBot="1">
      <c r="A25" s="236"/>
      <c r="B25" s="210">
        <v>2021</v>
      </c>
      <c r="C25" s="211">
        <v>2022</v>
      </c>
    </row>
    <row r="26" spans="1:36" ht="18.75" customHeight="1" outlineLevel="1">
      <c r="A26" s="204" t="s">
        <v>100</v>
      </c>
      <c r="B26" s="205">
        <v>60.53</v>
      </c>
      <c r="C26" s="205">
        <v>2.2400000000000002</v>
      </c>
    </row>
    <row r="27" spans="1:36" ht="18.75" customHeight="1" outlineLevel="1">
      <c r="A27" s="206" t="s">
        <v>101</v>
      </c>
      <c r="B27" s="207">
        <v>-9.56</v>
      </c>
      <c r="C27" s="207">
        <v>0</v>
      </c>
    </row>
    <row r="28" spans="1:36" ht="18.75" customHeight="1" outlineLevel="1">
      <c r="A28" s="206" t="s">
        <v>102</v>
      </c>
      <c r="B28" s="207">
        <v>5.76</v>
      </c>
      <c r="C28" s="207">
        <v>-2E-3</v>
      </c>
    </row>
    <row r="29" spans="1:36" ht="18.75" customHeight="1" outlineLevel="1" thickBot="1">
      <c r="A29" s="208" t="s">
        <v>103</v>
      </c>
      <c r="B29" s="209">
        <v>0.18</v>
      </c>
      <c r="C29" s="209">
        <v>-27.72</v>
      </c>
    </row>
    <row r="30" spans="1:36" s="26" customFormat="1" ht="90" customHeight="1" outlineLevel="1" thickBot="1">
      <c r="A30" s="234" t="s">
        <v>84</v>
      </c>
      <c r="B30" s="234"/>
      <c r="C30" s="234"/>
    </row>
    <row r="31" spans="1:36" ht="44.25" customHeight="1" outlineLevel="1">
      <c r="A31" s="235" t="s">
        <v>55</v>
      </c>
      <c r="B31" s="237" t="s">
        <v>104</v>
      </c>
      <c r="C31" s="238"/>
    </row>
    <row r="32" spans="1:36" ht="18.75" customHeight="1" outlineLevel="1" thickBot="1">
      <c r="A32" s="236"/>
      <c r="B32" s="210">
        <v>2021</v>
      </c>
      <c r="C32" s="211">
        <v>2022</v>
      </c>
    </row>
    <row r="33" spans="1:3" ht="18.75" customHeight="1" outlineLevel="1">
      <c r="A33" s="204" t="s">
        <v>100</v>
      </c>
      <c r="B33" s="205">
        <f>B26</f>
        <v>60.53</v>
      </c>
      <c r="C33" s="205">
        <f>C26</f>
        <v>2.2400000000000002</v>
      </c>
    </row>
    <row r="34" spans="1:3" ht="18.75" customHeight="1">
      <c r="A34" s="206" t="s">
        <v>101</v>
      </c>
      <c r="B34" s="207">
        <f>SUM(B26:B27)</f>
        <v>50.97</v>
      </c>
      <c r="C34" s="207">
        <f>SUM(C26:C27)</f>
        <v>2.2400000000000002</v>
      </c>
    </row>
    <row r="35" spans="1:3" ht="18.75" customHeight="1">
      <c r="A35" s="206" t="s">
        <v>102</v>
      </c>
      <c r="B35" s="207">
        <f>SUM(B26:B28)</f>
        <v>56.73</v>
      </c>
      <c r="C35" s="207">
        <f>SUM(C26:C28)</f>
        <v>2.2380000000000004</v>
      </c>
    </row>
    <row r="36" spans="1:3" ht="18.75" customHeight="1" thickBot="1">
      <c r="A36" s="208" t="s">
        <v>103</v>
      </c>
      <c r="B36" s="209">
        <f>SUM(B26:B29)</f>
        <v>56.91</v>
      </c>
      <c r="C36" s="209">
        <f>SUM(C26:C29)</f>
        <v>-25.481999999999999</v>
      </c>
    </row>
    <row r="37" spans="1:3" ht="30.75" customHeight="1" thickBot="1">
      <c r="A37" s="234" t="s">
        <v>84</v>
      </c>
      <c r="B37" s="234"/>
      <c r="C37" s="234"/>
    </row>
  </sheetData>
  <mergeCells count="15">
    <mergeCell ref="A37:C37"/>
    <mergeCell ref="A24:A25"/>
    <mergeCell ref="B24:C24"/>
    <mergeCell ref="A31:A32"/>
    <mergeCell ref="B31:C31"/>
    <mergeCell ref="A30:C30"/>
    <mergeCell ref="A21:XFD21"/>
    <mergeCell ref="A1:XFD1"/>
    <mergeCell ref="A13:XFD13"/>
    <mergeCell ref="A22:XFD22"/>
    <mergeCell ref="A12:XFD12"/>
    <mergeCell ref="A10:F10"/>
    <mergeCell ref="A19:F19"/>
    <mergeCell ref="A11:F11"/>
    <mergeCell ref="A20:F20"/>
  </mergeCells>
  <phoneticPr fontId="22" type="noConversion"/>
  <conditionalFormatting sqref="E4 E6:E9 F4:F9">
    <cfRule type="cellIs" dxfId="4" priority="9" operator="lessThan">
      <formula>0</formula>
    </cfRule>
  </conditionalFormatting>
  <conditionalFormatting sqref="E16:F16 F17">
    <cfRule type="cellIs" dxfId="3" priority="8" operator="lessThan">
      <formula>0</formula>
    </cfRule>
  </conditionalFormatting>
  <conditionalFormatting sqref="E5">
    <cfRule type="cellIs" dxfId="2" priority="7" operator="lessThan">
      <formula>0</formula>
    </cfRule>
  </conditionalFormatting>
  <conditionalFormatting sqref="E17">
    <cfRule type="cellIs" dxfId="1" priority="6" operator="lessThan">
      <formula>0</formula>
    </cfRule>
  </conditionalFormatting>
  <conditionalFormatting sqref="E18:F18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2023-05-09T17:28:39Z</dcterms:modified>
</cp:coreProperties>
</file>