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10545" windowHeight="5010" tabRatio="844" activeTab="3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Притік-відтік" sheetId="6" r:id="rId6"/>
    <sheet name="Інвестори" sheetId="7" r:id="rId7"/>
    <sheet name="Структура_типи фондів" sheetId="8" r:id="rId8"/>
    <sheet name="Типи ЦП" sheetId="9" r:id="rId9"/>
    <sheet name="Доходніст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18_Лют_09" localSheetId="5">#REF!</definedName>
    <definedName name="_18_Лют_09" localSheetId="8">#REF!</definedName>
    <definedName name="_18_Лют_09">#REF!</definedName>
    <definedName name="_19_Лют_09" localSheetId="5">#REF!</definedName>
    <definedName name="_19_Лют_09" localSheetId="8">#REF!</definedName>
    <definedName name="_19_Лют_09">#REF!</definedName>
    <definedName name="_19_Лют_09_ВЧА" localSheetId="5">#REF!</definedName>
    <definedName name="_19_Лют_09_ВЧА" localSheetId="8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9" hidden="1">{#N/A,#N/A,FALSE,"т02бд"}</definedName>
    <definedName name="a11" localSheetId="6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5" hidden="1">{#N/A,#N/A,FALSE,"т02бд"}</definedName>
    <definedName name="a11" localSheetId="3" hidden="1">{#N/A,#N/A,FALSE,"т02бд"}</definedName>
    <definedName name="a11" localSheetId="7" hidden="1">{#N/A,#N/A,FALSE,"т02бд"}</definedName>
    <definedName name="a11" localSheetId="8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4" hidden="1">{#N/A,#N/A,FALSE,"т02бд"}</definedName>
    <definedName name="ic" localSheetId="2" hidden="1">{#N/A,#N/A,FALSE,"т02бд"}</definedName>
    <definedName name="ic" localSheetId="9" hidden="1">{#N/A,#N/A,FALSE,"т02бд"}</definedName>
    <definedName name="ic" localSheetId="6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5" hidden="1">{#N/A,#N/A,FALSE,"т02бд"}</definedName>
    <definedName name="ic" localSheetId="3" hidden="1">{#N/A,#N/A,FALSE,"т02бд"}</definedName>
    <definedName name="ic" localSheetId="7" hidden="1">{#N/A,#N/A,FALSE,"т02бд"}</definedName>
    <definedName name="ic" localSheetId="8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9" hidden="1">{#N/A,#N/A,FALSE,"т02бд"}</definedName>
    <definedName name="ICC_2008" localSheetId="6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5" hidden="1">{#N/A,#N/A,FALSE,"т02бд"}</definedName>
    <definedName name="ICC_2008" localSheetId="3" hidden="1">{#N/A,#N/A,FALSE,"т02бд"}</definedName>
    <definedName name="ICC_2008" localSheetId="7" hidden="1">{#N/A,#N/A,FALSE,"т02бд"}</definedName>
    <definedName name="ICC_2008" localSheetId="8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9" hidden="1">{#N/A,#N/A,FALSE,"т02бд"}</definedName>
    <definedName name="q" localSheetId="6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5" hidden="1">{#N/A,#N/A,FALSE,"т02бд"}</definedName>
    <definedName name="q" localSheetId="3" hidden="1">{#N/A,#N/A,FALSE,"т02бд"}</definedName>
    <definedName name="q" localSheetId="7" hidden="1">{#N/A,#N/A,FALSE,"т02бд"}</definedName>
    <definedName name="q" localSheetId="8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9" hidden="1">{#N/A,#N/A,FALSE,"т04"}</definedName>
    <definedName name="t06" localSheetId="6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5" hidden="1">{#N/A,#N/A,FALSE,"т04"}</definedName>
    <definedName name="t06" localSheetId="3" hidden="1">{#N/A,#N/A,FALSE,"т04"}</definedName>
    <definedName name="t06" localSheetId="7" hidden="1">{#N/A,#N/A,FALSE,"т04"}</definedName>
    <definedName name="t06" localSheetId="8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9" hidden="1">{#N/A,#N/A,FALSE,"т02бд"}</definedName>
    <definedName name="tt" localSheetId="6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5" hidden="1">{#N/A,#N/A,FALSE,"т02бд"}</definedName>
    <definedName name="tt" localSheetId="3" hidden="1">{#N/A,#N/A,FALSE,"т02бд"}</definedName>
    <definedName name="tt" localSheetId="7" hidden="1">{#N/A,#N/A,FALSE,"т02бд"}</definedName>
    <definedName name="tt" localSheetId="8" hidden="1">{#N/A,#N/A,FALSE,"т02бд"}</definedName>
    <definedName name="tt" hidden="1">{#N/A,#N/A,FALSE,"т02бд"}</definedName>
    <definedName name="V">'[16]146024'!$A$1:$K$1</definedName>
    <definedName name="wrn.04." localSheetId="4" hidden="1">{#N/A,#N/A,FALSE,"т02бд"}</definedName>
    <definedName name="wrn.04." localSheetId="2" hidden="1">{#N/A,#N/A,FALSE,"т02бд"}</definedName>
    <definedName name="wrn.04." localSheetId="9" hidden="1">{#N/A,#N/A,FALSE,"т02бд"}</definedName>
    <definedName name="wrn.04." localSheetId="6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5" hidden="1">{#N/A,#N/A,FALSE,"т02бд"}</definedName>
    <definedName name="wrn.04." localSheetId="3" hidden="1">{#N/A,#N/A,FALSE,"т02бд"}</definedName>
    <definedName name="wrn.04." localSheetId="7" hidden="1">{#N/A,#N/A,FALSE,"т02бд"}</definedName>
    <definedName name="wrn.04." localSheetId="8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9" hidden="1">{#N/A,#N/A,FALSE,"т02бд"}</definedName>
    <definedName name="wrn.д02." localSheetId="6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5" hidden="1">{#N/A,#N/A,FALSE,"т02бд"}</definedName>
    <definedName name="wrn.д02." localSheetId="3" hidden="1">{#N/A,#N/A,FALSE,"т02бд"}</definedName>
    <definedName name="wrn.д02." localSheetId="7" hidden="1">{#N/A,#N/A,FALSE,"т02бд"}</definedName>
    <definedName name="wrn.д02." localSheetId="8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9" hidden="1">{#N/A,#N/A,FALSE,"т17-1банки (2)"}</definedName>
    <definedName name="wrn.т171банки." localSheetId="6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5" hidden="1">{#N/A,#N/A,FALSE,"т17-1банки (2)"}</definedName>
    <definedName name="wrn.т171банки." localSheetId="3" hidden="1">{#N/A,#N/A,FALSE,"т17-1банки (2)"}</definedName>
    <definedName name="wrn.т171банки." localSheetId="7" hidden="1">{#N/A,#N/A,FALSE,"т17-1банки (2)"}</definedName>
    <definedName name="wrn.т171банки." localSheetId="8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9" hidden="1">{#N/A,#N/A,FALSE,"т02бд"}</definedName>
    <definedName name="ГЦ" localSheetId="6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5" hidden="1">{#N/A,#N/A,FALSE,"т02бд"}</definedName>
    <definedName name="ГЦ" localSheetId="3" hidden="1">{#N/A,#N/A,FALSE,"т02бд"}</definedName>
    <definedName name="ГЦ" localSheetId="7" hidden="1">{#N/A,#N/A,FALSE,"т02бд"}</definedName>
    <definedName name="ГЦ" localSheetId="8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9" hidden="1">{#N/A,#N/A,FALSE,"т02бд"}</definedName>
    <definedName name="ее" localSheetId="6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5" hidden="1">{#N/A,#N/A,FALSE,"т02бд"}</definedName>
    <definedName name="ее" localSheetId="3" hidden="1">{#N/A,#N/A,FALSE,"т02бд"}</definedName>
    <definedName name="ее" localSheetId="7" hidden="1">{#N/A,#N/A,FALSE,"т02бд"}</definedName>
    <definedName name="ее" localSheetId="8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9" hidden="1">{#N/A,#N/A,FALSE,"т02бд"}</definedName>
    <definedName name="ии" localSheetId="6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5" hidden="1">{#N/A,#N/A,FALSE,"т02бд"}</definedName>
    <definedName name="ии" localSheetId="3" hidden="1">{#N/A,#N/A,FALSE,"т02бд"}</definedName>
    <definedName name="ии" localSheetId="7" hidden="1">{#N/A,#N/A,FALSE,"т02бд"}</definedName>
    <definedName name="ии" localSheetId="8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9" hidden="1">{#N/A,#N/A,FALSE,"т02бд"}</definedName>
    <definedName name="іі" localSheetId="6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5" hidden="1">{#N/A,#N/A,FALSE,"т02бд"}</definedName>
    <definedName name="іі" localSheetId="3" hidden="1">{#N/A,#N/A,FALSE,"т02бд"}</definedName>
    <definedName name="іі" localSheetId="7" hidden="1">{#N/A,#N/A,FALSE,"т02бд"}</definedName>
    <definedName name="іі" localSheetId="8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9" hidden="1">{#N/A,#N/A,FALSE,"т17-1банки (2)"}</definedName>
    <definedName name="квітень" localSheetId="6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5" hidden="1">{#N/A,#N/A,FALSE,"т17-1банки (2)"}</definedName>
    <definedName name="квітень" localSheetId="3" hidden="1">{#N/A,#N/A,FALSE,"т17-1банки (2)"}</definedName>
    <definedName name="квітень" localSheetId="7" hidden="1">{#N/A,#N/A,FALSE,"т17-1банки (2)"}</definedName>
    <definedName name="квітень" localSheetId="8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9" hidden="1">{#N/A,#N/A,FALSE,"т17-1банки (2)"}</definedName>
    <definedName name="ке" localSheetId="6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5" hidden="1">{#N/A,#N/A,FALSE,"т17-1банки (2)"}</definedName>
    <definedName name="ке" localSheetId="3" hidden="1">{#N/A,#N/A,FALSE,"т17-1банки (2)"}</definedName>
    <definedName name="ке" localSheetId="7" hidden="1">{#N/A,#N/A,FALSE,"т17-1банки (2)"}</definedName>
    <definedName name="ке" localSheetId="8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9" hidden="1">{#N/A,#N/A,FALSE,"т02бд"}</definedName>
    <definedName name="нн" localSheetId="6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5" hidden="1">{#N/A,#N/A,FALSE,"т02бд"}</definedName>
    <definedName name="нн" localSheetId="3" hidden="1">{#N/A,#N/A,FALSE,"т02бд"}</definedName>
    <definedName name="нн" localSheetId="7" hidden="1">{#N/A,#N/A,FALSE,"т02бд"}</definedName>
    <definedName name="нн" localSheetId="8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9" hidden="1">{#N/A,#N/A,FALSE,"т17-1банки (2)"}</definedName>
    <definedName name="стельм." localSheetId="6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5" hidden="1">{#N/A,#N/A,FALSE,"т17-1банки (2)"}</definedName>
    <definedName name="стельм." localSheetId="3" hidden="1">{#N/A,#N/A,FALSE,"т17-1банки (2)"}</definedName>
    <definedName name="стельм." localSheetId="7" hidden="1">{#N/A,#N/A,FALSE,"т17-1банки (2)"}</definedName>
    <definedName name="стельм." localSheetId="8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9" hidden="1">{#N/A,#N/A,FALSE,"т04"}</definedName>
    <definedName name="т05" localSheetId="6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5" hidden="1">{#N/A,#N/A,FALSE,"т04"}</definedName>
    <definedName name="т05" localSheetId="3" hidden="1">{#N/A,#N/A,FALSE,"т04"}</definedName>
    <definedName name="т05" localSheetId="7" hidden="1">{#N/A,#N/A,FALSE,"т04"}</definedName>
    <definedName name="т05" localSheetId="8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9" hidden="1">{#N/A,#N/A,FALSE,"т02бд"}</definedName>
    <definedName name="ц" localSheetId="5" hidden="1">{#N/A,#N/A,FALSE,"т02бд"}</definedName>
    <definedName name="ц" localSheetId="8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9" hidden="1">{#N/A,#N/A,FALSE,"т02бд"}</definedName>
    <definedName name="цеу" localSheetId="6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5" hidden="1">{#N/A,#N/A,FALSE,"т02бд"}</definedName>
    <definedName name="цеу" localSheetId="3" hidden="1">{#N/A,#N/A,FALSE,"т02бд"}</definedName>
    <definedName name="цеу" localSheetId="7" hidden="1">{#N/A,#N/A,FALSE,"т02бд"}</definedName>
    <definedName name="цеу" localSheetId="8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9" hidden="1">{#N/A,#N/A,FALSE,"т02бд"}</definedName>
    <definedName name="черв" localSheetId="6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5" hidden="1">{#N/A,#N/A,FALSE,"т02бд"}</definedName>
    <definedName name="черв" localSheetId="3" hidden="1">{#N/A,#N/A,FALSE,"т02бд"}</definedName>
    <definedName name="черв" localSheetId="7" hidden="1">{#N/A,#N/A,FALSE,"т02бд"}</definedName>
    <definedName name="черв" localSheetId="8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<sst xmlns="http://schemas.openxmlformats.org/spreadsheetml/2006/main" count="291" uniqueCount="137">
  <si>
    <t>31.12.2011</t>
  </si>
  <si>
    <t>31.03.2011</t>
  </si>
  <si>
    <t>Кіл-ть фондів, щодо яких наявні дані за місяць</t>
  </si>
  <si>
    <t>Відкриті ІСІ</t>
  </si>
  <si>
    <t>Інтервальні ІСІ</t>
  </si>
  <si>
    <t>Усі (невенчурні)</t>
  </si>
  <si>
    <t>Депозити (грн.)</t>
  </si>
  <si>
    <t>Інтервальні</t>
  </si>
  <si>
    <t>Нерухомість у Києві</t>
  </si>
  <si>
    <t xml:space="preserve">Юридичні особи </t>
  </si>
  <si>
    <t xml:space="preserve"> Фізичні особи </t>
  </si>
  <si>
    <t>Закриті (невенчурні)</t>
  </si>
  <si>
    <t xml:space="preserve"> </t>
  </si>
  <si>
    <t>Фонди</t>
  </si>
  <si>
    <t>Всього</t>
  </si>
  <si>
    <t>Облігації місцевих позик</t>
  </si>
  <si>
    <t>Облігації підприємств</t>
  </si>
  <si>
    <t>Ощадні сертифікати</t>
  </si>
  <si>
    <t>РТС (Росія)</t>
  </si>
  <si>
    <t>ПФТС (Україна)</t>
  </si>
  <si>
    <t>Індекси</t>
  </si>
  <si>
    <t>ПІФ</t>
  </si>
  <si>
    <t>КІФ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</si>
  <si>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</si>
  <si>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</si>
  <si>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</si>
  <si>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</si>
  <si>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</si>
  <si>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</si>
  <si>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</si>
  <si>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</si>
  <si>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Акцiї</t>
  </si>
  <si>
    <t>Тип ЦП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</si>
  <si>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</si>
  <si>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</si>
  <si>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</si>
  <si>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</si>
  <si>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</si>
  <si>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</si>
  <si>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</si>
  <si>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HANG SENG (Гонг-Конг)</t>
  </si>
  <si>
    <t>SHANGHAI SE COMPOSITE (Китай)</t>
  </si>
  <si>
    <t>Кількість КУА</t>
  </si>
  <si>
    <t>Кількість ІСІ на одну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</si>
  <si>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</si>
  <si>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</si>
  <si>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</si>
  <si>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</si>
  <si>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</si>
  <si>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</si>
  <si>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</si>
  <si>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</si>
  <si>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</si>
  <si>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</si>
  <si>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</si>
  <si>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</si>
  <si>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</si>
  <si>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</si>
  <si>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</si>
  <si>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</si>
  <si>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</si>
  <si>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</si>
  <si>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</si>
  <si>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внутрішні</t>
  </si>
  <si>
    <t>Інфляція (індекс споживчих цін)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</si>
  <si>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</si>
  <si>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</si>
  <si>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</si>
  <si>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</si>
  <si>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</si>
  <si>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Вартість активів ІСІ</t>
  </si>
  <si>
    <t>ВЧА ІСІ</t>
  </si>
  <si>
    <t>Заставні цінні папери</t>
  </si>
  <si>
    <t>http://www.bloomberg.com/markets/stocks/world-indexes/</t>
  </si>
  <si>
    <t>Заставні</t>
  </si>
  <si>
    <t>Цінні папери</t>
  </si>
  <si>
    <t>Банківські метали</t>
  </si>
  <si>
    <t>* Доходність фондів - за даними квартальних звітів.</t>
  </si>
  <si>
    <t>Інші ЦП</t>
  </si>
  <si>
    <t xml:space="preserve">Розподіл активів ІСІ </t>
  </si>
  <si>
    <t>30.09.2011</t>
  </si>
  <si>
    <t>Зміна за 4-й квартал 2011 року</t>
  </si>
  <si>
    <t>Запорізька область</t>
  </si>
  <si>
    <t>Період</t>
  </si>
  <si>
    <t>Чистий притік/відтік за місяць (ліва шкала)</t>
  </si>
  <si>
    <t>4 квартал 2011 року</t>
  </si>
  <si>
    <t>Доходність*</t>
  </si>
  <si>
    <t>Розподіл ВЧА ІСІ за типами інвесторів станом на 31.12.2011 р., частка у ВЧА</t>
  </si>
  <si>
    <t>Розподіл ВЧА ІСІ (у т. ч. венчурні)</t>
  </si>
  <si>
    <t>Сукупна вартість ЦП у портфелях ІСІ, грн.</t>
  </si>
  <si>
    <t>Частка у зведеному портфелі ЦП ІСІ</t>
  </si>
  <si>
    <t>Інші</t>
  </si>
  <si>
    <t>Облігації державні зовнішні</t>
  </si>
  <si>
    <t>Деривативи (у т. ч. опціонні сертифікати)</t>
  </si>
  <si>
    <t>Частка за кіл-тю ІСІ</t>
  </si>
  <si>
    <t>Частка за кіл-тю КУА</t>
  </si>
  <si>
    <t>Частка за активами в управлінні</t>
  </si>
  <si>
    <t>Інші регіони</t>
  </si>
  <si>
    <t>Венчурні ІСІ</t>
  </si>
  <si>
    <t>Зміна за 1-й квартал 2012 року</t>
  </si>
  <si>
    <t>HANG SENG (Гонконг)</t>
  </si>
  <si>
    <t>Зміна за 1-й квартал 2012</t>
  </si>
  <si>
    <t xml:space="preserve">Зміна за рік </t>
  </si>
  <si>
    <t>Зміна за 4-й квартал 2011</t>
  </si>
  <si>
    <t>31.03.2012</t>
  </si>
  <si>
    <t>березень '11</t>
  </si>
  <si>
    <t>квітень '11</t>
  </si>
  <si>
    <t>травень  '11</t>
  </si>
  <si>
    <t>червень '11</t>
  </si>
  <si>
    <t>липень '11</t>
  </si>
  <si>
    <t>серпень '11</t>
  </si>
  <si>
    <t>вересень '11</t>
  </si>
  <si>
    <t>жовтень '11</t>
  </si>
  <si>
    <t>листопад '11</t>
  </si>
  <si>
    <t>грудень '11</t>
  </si>
  <si>
    <t>січень '12</t>
  </si>
  <si>
    <t>лютий  '12</t>
  </si>
  <si>
    <t>березень '12</t>
  </si>
  <si>
    <t>2 кв. 2011</t>
  </si>
  <si>
    <t>3 кв. 2011</t>
  </si>
  <si>
    <t>4 кв. 2011</t>
  </si>
  <si>
    <t>1 кв. 2012</t>
  </si>
  <si>
    <t xml:space="preserve">За рік </t>
  </si>
  <si>
    <t>Розподіл вартості зведеного портфеля цінних паперів ІСІ за типами інструментів станом на 31.03.2012 р.</t>
  </si>
  <si>
    <t>Розподіл вартості зведеного портфеля цінних паперів невенчурних ІСІ за типами інструментів станом на 31.03.2012 р.</t>
  </si>
  <si>
    <t>1 квартал 2012</t>
  </si>
  <si>
    <t>За рік</t>
  </si>
  <si>
    <t>Закриті невенчурні</t>
  </si>
  <si>
    <t>Закриті невенчурні ІСІ</t>
  </si>
  <si>
    <t>Усі невенчурні ІСІ</t>
  </si>
  <si>
    <t>Розподіл ВЧА ІСІ за типами інвесторів станом на 31.03.2012 р., частка у ВЧА</t>
  </si>
  <si>
    <t>Зміна за рік</t>
  </si>
  <si>
    <t>Щомісячний чистий притік/відтік капіталу відкритих ІСІ (за щоденними даними)</t>
  </si>
  <si>
    <t>1 кв. 2011</t>
  </si>
  <si>
    <t>Чистий притік/відтік капіталу у 1-му кв. 2011-2012, тис. грн.</t>
  </si>
  <si>
    <t>* В – відкриті ІСІ, І – інтервальні, ЗД – закриті диверсифіковані, ЗН - закриті недиверсифіковані невенчурні, ЗВ - венчурні ІСІ</t>
  </si>
  <si>
    <t>Усі невенчурні</t>
  </si>
</sst>
</file>

<file path=xl/styles.xml><?xml version="1.0" encoding="utf-8"?>
<styleSheet xmlns="http://schemas.openxmlformats.org/spreadsheetml/2006/main">
  <numFmts count="2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#,##0.00&quot; грн.&quot;;\-#,##0.00&quot; грн.&quot;"/>
    <numFmt numFmtId="171" formatCode="dd\.mm\.yyyy;@"/>
    <numFmt numFmtId="172" formatCode="&quot;$&quot;#,##0_);[Red]\(&quot;$&quot;#,##0\)"/>
    <numFmt numFmtId="173" formatCode="0.000%"/>
    <numFmt numFmtId="174" formatCode="0.000"/>
    <numFmt numFmtId="175" formatCode="#,##0.0"/>
    <numFmt numFmtId="176" formatCode="dd/mm/yy;@"/>
    <numFmt numFmtId="177" formatCode="m/d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mmm/yyyy"/>
  </numFmts>
  <fonts count="9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.1"/>
      <color indexed="63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b/>
      <sz val="10"/>
      <color indexed="21"/>
      <name val="Arial Cyr"/>
      <family val="0"/>
    </font>
    <font>
      <b/>
      <sz val="10.1"/>
      <color indexed="8"/>
      <name val="Arial Cyr"/>
      <family val="0"/>
    </font>
    <font>
      <b/>
      <sz val="9.2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7"/>
      <name val="Arial"/>
      <family val="0"/>
    </font>
    <font>
      <b/>
      <sz val="10"/>
      <color indexed="53"/>
      <name val="Arial"/>
      <family val="0"/>
    </font>
    <font>
      <sz val="8"/>
      <color indexed="8"/>
      <name val="Arial"/>
      <family val="0"/>
    </font>
    <font>
      <b/>
      <sz val="9.2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10.1"/>
      <color indexed="8"/>
      <name val="Arial"/>
      <family val="0"/>
    </font>
    <font>
      <b/>
      <sz val="10"/>
      <color indexed="21"/>
      <name val="Arial"/>
      <family val="0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3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21" borderId="8" applyNumberFormat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7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293">
    <xf numFmtId="0" fontId="0" fillId="0" borderId="0" xfId="0" applyAlignment="1">
      <alignment/>
    </xf>
    <xf numFmtId="10" fontId="2" fillId="0" borderId="0" xfId="73" applyNumberFormat="1" applyFont="1" applyBorder="1" applyAlignment="1">
      <alignment/>
    </xf>
    <xf numFmtId="0" fontId="2" fillId="0" borderId="0" xfId="64">
      <alignment/>
      <protection/>
    </xf>
    <xf numFmtId="0" fontId="2" fillId="0" borderId="0" xfId="64" applyFill="1">
      <alignment/>
      <protection/>
    </xf>
    <xf numFmtId="0" fontId="2" fillId="0" borderId="12" xfId="64" applyFont="1" applyBorder="1" applyAlignment="1">
      <alignment vertical="center"/>
      <protection/>
    </xf>
    <xf numFmtId="169" fontId="2" fillId="0" borderId="0" xfId="64" applyNumberFormat="1">
      <alignment/>
      <protection/>
    </xf>
    <xf numFmtId="2" fontId="2" fillId="0" borderId="0" xfId="64" applyNumberFormat="1">
      <alignment/>
      <protection/>
    </xf>
    <xf numFmtId="0" fontId="6" fillId="0" borderId="0" xfId="67">
      <alignment/>
      <protection/>
    </xf>
    <xf numFmtId="0" fontId="2" fillId="0" borderId="0" xfId="64" applyAlignment="1">
      <alignment horizontal="center"/>
      <protection/>
    </xf>
    <xf numFmtId="0" fontId="2" fillId="0" borderId="0" xfId="64" applyBorder="1">
      <alignment/>
      <protection/>
    </xf>
    <xf numFmtId="10" fontId="9" fillId="0" borderId="13" xfId="73" applyNumberFormat="1" applyFont="1" applyBorder="1" applyAlignment="1">
      <alignment vertical="center"/>
    </xf>
    <xf numFmtId="167" fontId="2" fillId="0" borderId="0" xfId="78" applyFont="1" applyBorder="1" applyAlignment="1">
      <alignment/>
    </xf>
    <xf numFmtId="0" fontId="2" fillId="0" borderId="0" xfId="64" applyFill="1" applyBorder="1">
      <alignment/>
      <protection/>
    </xf>
    <xf numFmtId="2" fontId="2" fillId="0" borderId="0" xfId="64" applyNumberFormat="1" applyFill="1">
      <alignment/>
      <protection/>
    </xf>
    <xf numFmtId="10" fontId="2" fillId="0" borderId="0" xfId="73" applyNumberFormat="1" applyFont="1" applyFill="1" applyBorder="1" applyAlignment="1">
      <alignment/>
    </xf>
    <xf numFmtId="10" fontId="2" fillId="0" borderId="0" xfId="64" applyNumberFormat="1" applyFill="1" applyBorder="1">
      <alignment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2" fillId="0" borderId="16" xfId="64" applyFont="1" applyBorder="1" applyAlignment="1">
      <alignment vertical="center"/>
      <protection/>
    </xf>
    <xf numFmtId="10" fontId="0" fillId="0" borderId="17" xfId="64" applyNumberFormat="1" applyFont="1" applyFill="1" applyBorder="1" applyAlignment="1" applyProtection="1">
      <alignment/>
      <protection/>
    </xf>
    <xf numFmtId="0" fontId="4" fillId="0" borderId="18" xfId="64" applyFont="1" applyBorder="1" applyAlignment="1">
      <alignment vertical="center"/>
      <protection/>
    </xf>
    <xf numFmtId="10" fontId="8" fillId="0" borderId="0" xfId="73" applyNumberFormat="1" applyFont="1" applyBorder="1" applyAlignment="1">
      <alignment vertical="center"/>
    </xf>
    <xf numFmtId="10" fontId="9" fillId="0" borderId="0" xfId="73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7" fillId="0" borderId="0" xfId="64" applyFont="1" applyFill="1" applyAlignment="1">
      <alignment vertical="center" textRotation="90"/>
      <protection/>
    </xf>
    <xf numFmtId="0" fontId="2" fillId="0" borderId="0" xfId="62" applyBorder="1">
      <alignment/>
      <protection/>
    </xf>
    <xf numFmtId="0" fontId="2" fillId="0" borderId="0" xfId="62">
      <alignment/>
      <protection/>
    </xf>
    <xf numFmtId="14" fontId="2" fillId="0" borderId="0" xfId="62" applyNumberFormat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>
      <alignment/>
      <protection/>
    </xf>
    <xf numFmtId="0" fontId="2" fillId="0" borderId="0" xfId="62" applyAlignment="1">
      <alignment/>
      <protection/>
    </xf>
    <xf numFmtId="0" fontId="4" fillId="0" borderId="0" xfId="62" applyFont="1" applyAlignment="1">
      <alignment horizontal="right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21" xfId="62" applyFont="1" applyBorder="1" applyAlignment="1">
      <alignment vertical="center"/>
      <protection/>
    </xf>
    <xf numFmtId="2" fontId="9" fillId="0" borderId="0" xfId="62" applyNumberFormat="1" applyFont="1">
      <alignment/>
      <protection/>
    </xf>
    <xf numFmtId="0" fontId="9" fillId="0" borderId="12" xfId="62" applyFont="1" applyBorder="1" applyAlignment="1">
      <alignment vertical="center"/>
      <protection/>
    </xf>
    <xf numFmtId="0" fontId="8" fillId="0" borderId="18" xfId="62" applyFont="1" applyBorder="1" applyAlignment="1">
      <alignment vertical="center"/>
      <protection/>
    </xf>
    <xf numFmtId="4" fontId="8" fillId="0" borderId="14" xfId="62" applyNumberFormat="1" applyFont="1" applyBorder="1" applyAlignment="1">
      <alignment vertical="center"/>
      <protection/>
    </xf>
    <xf numFmtId="2" fontId="8" fillId="0" borderId="0" xfId="62" applyNumberFormat="1" applyFont="1">
      <alignment/>
      <protection/>
    </xf>
    <xf numFmtId="4" fontId="2" fillId="0" borderId="0" xfId="62" applyNumberFormat="1" applyBorder="1">
      <alignment/>
      <protection/>
    </xf>
    <xf numFmtId="167" fontId="2" fillId="0" borderId="0" xfId="62" applyNumberFormat="1" applyBorder="1">
      <alignment/>
      <protection/>
    </xf>
    <xf numFmtId="10" fontId="2" fillId="0" borderId="0" xfId="62" applyNumberFormat="1" applyBorder="1">
      <alignment/>
      <protection/>
    </xf>
    <xf numFmtId="0" fontId="10" fillId="0" borderId="0" xfId="62" applyFont="1" applyFill="1" applyBorder="1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9" fillId="0" borderId="0" xfId="64" applyFont="1" applyBorder="1">
      <alignment/>
      <protection/>
    </xf>
    <xf numFmtId="0" fontId="9" fillId="0" borderId="0" xfId="64" applyFont="1" applyFill="1" applyBorder="1">
      <alignment/>
      <protection/>
    </xf>
    <xf numFmtId="10" fontId="9" fillId="0" borderId="0" xfId="64" applyNumberFormat="1" applyFont="1" applyFill="1" applyBorder="1">
      <alignment/>
      <protection/>
    </xf>
    <xf numFmtId="14" fontId="2" fillId="0" borderId="0" xfId="64" applyNumberFormat="1" applyAlignment="1">
      <alignment horizontal="center"/>
      <protection/>
    </xf>
    <xf numFmtId="10" fontId="9" fillId="0" borderId="22" xfId="73" applyNumberFormat="1" applyFont="1" applyBorder="1" applyAlignment="1">
      <alignment vertical="center"/>
    </xf>
    <xf numFmtId="0" fontId="4" fillId="0" borderId="19" xfId="62" applyFont="1" applyBorder="1" applyAlignment="1">
      <alignment horizontal="center" vertical="center" wrapText="1"/>
      <protection/>
    </xf>
    <xf numFmtId="14" fontId="4" fillId="0" borderId="23" xfId="62" applyNumberFormat="1" applyFont="1" applyBorder="1" applyAlignment="1">
      <alignment horizontal="center" vertical="center" wrapText="1"/>
      <protection/>
    </xf>
    <xf numFmtId="0" fontId="13" fillId="0" borderId="12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4" fontId="2" fillId="0" borderId="17" xfId="62" applyNumberFormat="1" applyFont="1" applyBorder="1" applyAlignment="1">
      <alignment horizontal="right" vertical="center"/>
      <protection/>
    </xf>
    <xf numFmtId="10" fontId="2" fillId="0" borderId="0" xfId="62" applyNumberFormat="1">
      <alignment/>
      <protection/>
    </xf>
    <xf numFmtId="0" fontId="2" fillId="0" borderId="0" xfId="62" applyBorder="1" applyAlignment="1">
      <alignment/>
      <protection/>
    </xf>
    <xf numFmtId="10" fontId="2" fillId="0" borderId="0" xfId="64" applyNumberFormat="1">
      <alignment/>
      <protection/>
    </xf>
    <xf numFmtId="0" fontId="9" fillId="0" borderId="18" xfId="62" applyFont="1" applyBorder="1" applyAlignment="1">
      <alignment vertical="center"/>
      <protection/>
    </xf>
    <xf numFmtId="0" fontId="19" fillId="0" borderId="18" xfId="62" applyFont="1" applyBorder="1" applyAlignment="1">
      <alignment vertical="center"/>
      <protection/>
    </xf>
    <xf numFmtId="0" fontId="19" fillId="0" borderId="12" xfId="62" applyFont="1" applyBorder="1" applyAlignment="1">
      <alignment vertical="center"/>
      <protection/>
    </xf>
    <xf numFmtId="4" fontId="9" fillId="0" borderId="17" xfId="62" applyNumberFormat="1" applyFont="1" applyBorder="1" applyAlignment="1">
      <alignment vertical="center"/>
      <protection/>
    </xf>
    <xf numFmtId="4" fontId="19" fillId="0" borderId="17" xfId="62" applyNumberFormat="1" applyFont="1" applyBorder="1" applyAlignment="1">
      <alignment vertical="center"/>
      <protection/>
    </xf>
    <xf numFmtId="4" fontId="9" fillId="0" borderId="24" xfId="62" applyNumberFormat="1" applyFont="1" applyBorder="1" applyAlignment="1">
      <alignment vertical="center"/>
      <protection/>
    </xf>
    <xf numFmtId="0" fontId="13" fillId="0" borderId="0" xfId="6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64" applyNumberFormat="1" applyFont="1">
      <alignment/>
      <protection/>
    </xf>
    <xf numFmtId="0" fontId="2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right" wrapText="1"/>
    </xf>
    <xf numFmtId="10" fontId="5" fillId="0" borderId="14" xfId="6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14" fontId="2" fillId="0" borderId="12" xfId="67" applyNumberFormat="1" applyFont="1" applyBorder="1" applyAlignment="1">
      <alignment horizontal="center" vertical="center" wrapText="1"/>
      <protection/>
    </xf>
    <xf numFmtId="0" fontId="4" fillId="0" borderId="17" xfId="67" applyFont="1" applyBorder="1" applyAlignment="1">
      <alignment horizontal="center" vertical="center" wrapText="1"/>
      <protection/>
    </xf>
    <xf numFmtId="0" fontId="13" fillId="0" borderId="12" xfId="67" applyFont="1" applyBorder="1" applyAlignment="1">
      <alignment horizontal="center" vertical="center" wrapText="1"/>
      <protection/>
    </xf>
    <xf numFmtId="10" fontId="4" fillId="0" borderId="14" xfId="67" applyNumberFormat="1" applyFont="1" applyBorder="1" applyAlignment="1">
      <alignment horizontal="center" vertical="center" wrapText="1"/>
      <protection/>
    </xf>
    <xf numFmtId="10" fontId="2" fillId="0" borderId="14" xfId="67" applyNumberFormat="1" applyFont="1" applyBorder="1" applyAlignment="1">
      <alignment horizontal="center" vertical="center" wrapText="1"/>
      <protection/>
    </xf>
    <xf numFmtId="10" fontId="2" fillId="0" borderId="15" xfId="67" applyNumberFormat="1" applyFont="1" applyBorder="1" applyAlignment="1">
      <alignment horizontal="center" vertical="center" wrapText="1"/>
      <protection/>
    </xf>
    <xf numFmtId="10" fontId="9" fillId="0" borderId="25" xfId="62" applyNumberFormat="1" applyFont="1" applyBorder="1" applyAlignment="1">
      <alignment horizontal="right" vertical="center"/>
      <protection/>
    </xf>
    <xf numFmtId="10" fontId="19" fillId="0" borderId="25" xfId="62" applyNumberFormat="1" applyFont="1" applyBorder="1" applyAlignment="1">
      <alignment horizontal="right" vertical="center"/>
      <protection/>
    </xf>
    <xf numFmtId="10" fontId="0" fillId="0" borderId="0" xfId="0" applyNumberFormat="1" applyBorder="1" applyAlignment="1">
      <alignment/>
    </xf>
    <xf numFmtId="0" fontId="5" fillId="0" borderId="20" xfId="62" applyFont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5" fillId="0" borderId="19" xfId="62" applyFont="1" applyBorder="1" applyAlignment="1">
      <alignment horizontal="center" vertical="center" wrapText="1"/>
      <protection/>
    </xf>
    <xf numFmtId="4" fontId="2" fillId="0" borderId="24" xfId="62" applyNumberFormat="1" applyFont="1" applyBorder="1" applyAlignment="1">
      <alignment horizontal="right" vertical="center" wrapText="1"/>
      <protection/>
    </xf>
    <xf numFmtId="0" fontId="15" fillId="0" borderId="0" xfId="62" applyFont="1">
      <alignment/>
      <protection/>
    </xf>
    <xf numFmtId="0" fontId="0" fillId="0" borderId="21" xfId="62" applyFont="1" applyBorder="1" applyAlignment="1">
      <alignment vertical="center"/>
      <protection/>
    </xf>
    <xf numFmtId="10" fontId="15" fillId="0" borderId="17" xfId="62" applyNumberFormat="1" applyFont="1" applyBorder="1" applyAlignment="1">
      <alignment horizontal="right" vertical="center"/>
      <protection/>
    </xf>
    <xf numFmtId="10" fontId="15" fillId="0" borderId="25" xfId="62" applyNumberFormat="1" applyFont="1" applyBorder="1" applyAlignment="1">
      <alignment horizontal="right" vertical="center"/>
      <protection/>
    </xf>
    <xf numFmtId="4" fontId="2" fillId="0" borderId="17" xfId="62" applyNumberFormat="1" applyFont="1" applyBorder="1" applyAlignment="1">
      <alignment horizontal="right" vertical="center" wrapText="1"/>
      <protection/>
    </xf>
    <xf numFmtId="0" fontId="0" fillId="0" borderId="12" xfId="62" applyFont="1" applyBorder="1" applyAlignment="1">
      <alignment vertical="center"/>
      <protection/>
    </xf>
    <xf numFmtId="10" fontId="15" fillId="0" borderId="14" xfId="62" applyNumberFormat="1" applyFont="1" applyBorder="1" applyAlignment="1">
      <alignment horizontal="right" vertical="center"/>
      <protection/>
    </xf>
    <xf numFmtId="10" fontId="15" fillId="0" borderId="15" xfId="62" applyNumberFormat="1" applyFont="1" applyBorder="1" applyAlignment="1">
      <alignment horizontal="right" vertical="center"/>
      <protection/>
    </xf>
    <xf numFmtId="0" fontId="0" fillId="0" borderId="18" xfId="62" applyFont="1" applyBorder="1" applyAlignment="1">
      <alignment vertical="center"/>
      <protection/>
    </xf>
    <xf numFmtId="0" fontId="1" fillId="0" borderId="0" xfId="45" applyAlignment="1" applyProtection="1">
      <alignment/>
      <protection/>
    </xf>
    <xf numFmtId="10" fontId="8" fillId="0" borderId="26" xfId="73" applyNumberFormat="1" applyFont="1" applyFill="1" applyBorder="1" applyAlignment="1">
      <alignment vertical="center"/>
    </xf>
    <xf numFmtId="0" fontId="25" fillId="0" borderId="0" xfId="64" applyFont="1">
      <alignment/>
      <protection/>
    </xf>
    <xf numFmtId="0" fontId="25" fillId="0" borderId="0" xfId="64" applyFont="1" applyFill="1" applyBorder="1" applyAlignment="1">
      <alignment/>
      <protection/>
    </xf>
    <xf numFmtId="0" fontId="25" fillId="0" borderId="0" xfId="64" applyFont="1" applyFill="1" applyBorder="1">
      <alignment/>
      <protection/>
    </xf>
    <xf numFmtId="10" fontId="25" fillId="0" borderId="0" xfId="73" applyNumberFormat="1" applyFont="1" applyFill="1" applyBorder="1" applyAlignment="1">
      <alignment/>
    </xf>
    <xf numFmtId="10" fontId="25" fillId="0" borderId="0" xfId="64" applyNumberFormat="1" applyFont="1" applyFill="1" applyBorder="1">
      <alignment/>
      <protection/>
    </xf>
    <xf numFmtId="0" fontId="26" fillId="0" borderId="0" xfId="64" applyFont="1" applyFill="1" applyBorder="1">
      <alignment/>
      <protection/>
    </xf>
    <xf numFmtId="10" fontId="26" fillId="0" borderId="0" xfId="64" applyNumberFormat="1" applyFont="1" applyFill="1" applyBorder="1">
      <alignment/>
      <protection/>
    </xf>
    <xf numFmtId="0" fontId="14" fillId="0" borderId="0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10" fontId="0" fillId="0" borderId="25" xfId="64" applyNumberFormat="1" applyFont="1" applyFill="1" applyBorder="1" applyAlignment="1" applyProtection="1">
      <alignment/>
      <protection/>
    </xf>
    <xf numFmtId="10" fontId="5" fillId="0" borderId="15" xfId="64" applyNumberFormat="1" applyFont="1" applyFill="1" applyBorder="1" applyAlignment="1" applyProtection="1">
      <alignment/>
      <protection/>
    </xf>
    <xf numFmtId="1" fontId="2" fillId="0" borderId="0" xfId="64" applyNumberFormat="1">
      <alignment/>
      <protection/>
    </xf>
    <xf numFmtId="10" fontId="13" fillId="0" borderId="0" xfId="67" applyNumberFormat="1" applyFont="1" applyBorder="1" applyAlignment="1">
      <alignment horizontal="center" vertical="center" wrapText="1"/>
      <protection/>
    </xf>
    <xf numFmtId="0" fontId="6" fillId="0" borderId="0" xfId="67" applyBorder="1">
      <alignment/>
      <protection/>
    </xf>
    <xf numFmtId="10" fontId="6" fillId="0" borderId="0" xfId="67" applyNumberFormat="1" applyBorder="1">
      <alignment/>
      <protection/>
    </xf>
    <xf numFmtId="2" fontId="2" fillId="0" borderId="0" xfId="62" applyNumberFormat="1">
      <alignment/>
      <protection/>
    </xf>
    <xf numFmtId="0" fontId="2" fillId="0" borderId="16" xfId="62" applyFont="1" applyBorder="1" applyAlignment="1">
      <alignment vertical="center"/>
      <protection/>
    </xf>
    <xf numFmtId="10" fontId="15" fillId="0" borderId="27" xfId="62" applyNumberFormat="1" applyFont="1" applyBorder="1" applyAlignment="1">
      <alignment horizontal="right" vertical="center"/>
      <protection/>
    </xf>
    <xf numFmtId="10" fontId="9" fillId="0" borderId="25" xfId="73" applyNumberFormat="1" applyFont="1" applyBorder="1" applyAlignment="1">
      <alignment vertical="center"/>
    </xf>
    <xf numFmtId="10" fontId="8" fillId="0" borderId="28" xfId="73" applyNumberFormat="1" applyFont="1" applyFill="1" applyBorder="1" applyAlignment="1">
      <alignment vertical="center"/>
    </xf>
    <xf numFmtId="49" fontId="8" fillId="0" borderId="20" xfId="62" applyNumberFormat="1" applyFont="1" applyBorder="1" applyAlignment="1">
      <alignment horizontal="center" vertical="center" wrapText="1"/>
      <protection/>
    </xf>
    <xf numFmtId="1" fontId="0" fillId="0" borderId="17" xfId="67" applyNumberFormat="1" applyFont="1" applyFill="1" applyBorder="1" applyAlignment="1">
      <alignment horizontal="center" vertical="center" wrapText="1"/>
      <protection/>
    </xf>
    <xf numFmtId="1" fontId="2" fillId="0" borderId="17" xfId="67" applyNumberFormat="1" applyFont="1" applyFill="1" applyBorder="1" applyAlignment="1">
      <alignment horizontal="center" vertical="center" wrapText="1"/>
      <protection/>
    </xf>
    <xf numFmtId="1" fontId="2" fillId="0" borderId="17" xfId="67" applyNumberFormat="1" applyFont="1" applyBorder="1" applyAlignment="1">
      <alignment horizontal="center" vertical="center" wrapText="1"/>
      <protection/>
    </xf>
    <xf numFmtId="1" fontId="0" fillId="0" borderId="17" xfId="67" applyNumberFormat="1" applyFont="1" applyBorder="1" applyAlignment="1">
      <alignment horizontal="center" vertical="center" wrapText="1"/>
      <protection/>
    </xf>
    <xf numFmtId="1" fontId="0" fillId="0" borderId="25" xfId="67" applyNumberFormat="1" applyFont="1" applyBorder="1" applyAlignment="1">
      <alignment horizontal="center" vertical="center" wrapText="1"/>
      <protection/>
    </xf>
    <xf numFmtId="173" fontId="25" fillId="0" borderId="0" xfId="73" applyNumberFormat="1" applyFont="1" applyFill="1" applyBorder="1" applyAlignment="1">
      <alignment/>
    </xf>
    <xf numFmtId="174" fontId="2" fillId="0" borderId="0" xfId="64" applyNumberFormat="1">
      <alignment/>
      <protection/>
    </xf>
    <xf numFmtId="2" fontId="8" fillId="0" borderId="0" xfId="73" applyNumberFormat="1" applyFont="1" applyBorder="1" applyAlignment="1">
      <alignment vertical="center"/>
    </xf>
    <xf numFmtId="1" fontId="6" fillId="0" borderId="0" xfId="67" applyNumberFormat="1">
      <alignment/>
      <protection/>
    </xf>
    <xf numFmtId="10" fontId="10" fillId="0" borderId="0" xfId="62" applyNumberFormat="1" applyFont="1" applyFill="1" applyBorder="1" applyAlignment="1">
      <alignment/>
      <protection/>
    </xf>
    <xf numFmtId="2" fontId="2" fillId="0" borderId="0" xfId="64" applyNumberFormat="1" applyFont="1">
      <alignment/>
      <protection/>
    </xf>
    <xf numFmtId="10" fontId="29" fillId="0" borderId="0" xfId="73" applyNumberFormat="1" applyFont="1" applyFill="1" applyBorder="1" applyAlignment="1">
      <alignment/>
    </xf>
    <xf numFmtId="4" fontId="2" fillId="0" borderId="14" xfId="62" applyNumberFormat="1" applyFont="1" applyBorder="1" applyAlignment="1">
      <alignment horizontal="right" vertical="center" wrapText="1"/>
      <protection/>
    </xf>
    <xf numFmtId="4" fontId="13" fillId="0" borderId="17" xfId="62" applyNumberFormat="1" applyFont="1" applyBorder="1" applyAlignment="1">
      <alignment horizontal="right" vertical="center" wrapText="1"/>
      <protection/>
    </xf>
    <xf numFmtId="0" fontId="13" fillId="0" borderId="0" xfId="62" applyFont="1" applyBorder="1" applyAlignment="1">
      <alignment vertical="center"/>
      <protection/>
    </xf>
    <xf numFmtId="0" fontId="2" fillId="0" borderId="18" xfId="62" applyFont="1" applyBorder="1" applyAlignment="1">
      <alignment vertical="center"/>
      <protection/>
    </xf>
    <xf numFmtId="10" fontId="4" fillId="0" borderId="17" xfId="67" applyNumberFormat="1" applyFont="1" applyBorder="1" applyAlignment="1">
      <alignment horizontal="center" vertical="center" wrapText="1"/>
      <protection/>
    </xf>
    <xf numFmtId="10" fontId="2" fillId="0" borderId="17" xfId="67" applyNumberFormat="1" applyFont="1" applyBorder="1" applyAlignment="1">
      <alignment horizontal="center" vertical="center" wrapText="1"/>
      <protection/>
    </xf>
    <xf numFmtId="10" fontId="2" fillId="0" borderId="25" xfId="67" applyNumberFormat="1" applyFont="1" applyBorder="1" applyAlignment="1">
      <alignment horizontal="center" vertical="center" wrapText="1"/>
      <protection/>
    </xf>
    <xf numFmtId="14" fontId="8" fillId="0" borderId="20" xfId="62" applyNumberFormat="1" applyFont="1" applyBorder="1" applyAlignment="1">
      <alignment horizontal="center" vertical="center" wrapText="1"/>
      <protection/>
    </xf>
    <xf numFmtId="10" fontId="9" fillId="0" borderId="27" xfId="73" applyNumberFormat="1" applyFont="1" applyBorder="1" applyAlignment="1">
      <alignment horizontal="right" vertical="center"/>
    </xf>
    <xf numFmtId="10" fontId="9" fillId="0" borderId="22" xfId="73" applyNumberFormat="1" applyFont="1" applyBorder="1" applyAlignment="1">
      <alignment horizontal="right" vertical="center"/>
    </xf>
    <xf numFmtId="10" fontId="19" fillId="0" borderId="28" xfId="73" applyNumberFormat="1" applyFont="1" applyBorder="1" applyAlignment="1">
      <alignment horizontal="right" vertical="center"/>
    </xf>
    <xf numFmtId="10" fontId="9" fillId="0" borderId="22" xfId="73" applyNumberFormat="1" applyFont="1" applyBorder="1" applyAlignment="1">
      <alignment horizontal="center" vertical="center"/>
    </xf>
    <xf numFmtId="10" fontId="9" fillId="0" borderId="28" xfId="73" applyNumberFormat="1" applyFont="1" applyBorder="1" applyAlignment="1">
      <alignment horizontal="center" vertical="center"/>
    </xf>
    <xf numFmtId="10" fontId="19" fillId="0" borderId="15" xfId="73" applyNumberFormat="1" applyFont="1" applyBorder="1" applyAlignment="1">
      <alignment vertical="center"/>
    </xf>
    <xf numFmtId="0" fontId="2" fillId="0" borderId="0" xfId="66">
      <alignment/>
      <protection/>
    </xf>
    <xf numFmtId="14" fontId="4" fillId="0" borderId="20" xfId="62" applyNumberFormat="1" applyFont="1" applyBorder="1" applyAlignment="1">
      <alignment horizontal="center" vertical="center" wrapText="1"/>
      <protection/>
    </xf>
    <xf numFmtId="3" fontId="2" fillId="0" borderId="25" xfId="62" applyNumberFormat="1" applyFont="1" applyBorder="1" applyAlignment="1">
      <alignment horizontal="center" vertical="center"/>
      <protection/>
    </xf>
    <xf numFmtId="0" fontId="2" fillId="0" borderId="25" xfId="68" applyBorder="1" applyAlignment="1">
      <alignment horizontal="center"/>
      <protection/>
    </xf>
    <xf numFmtId="10" fontId="2" fillId="0" borderId="0" xfId="62" applyNumberFormat="1" applyFont="1" applyBorder="1" applyAlignment="1">
      <alignment vertical="center"/>
      <protection/>
    </xf>
    <xf numFmtId="0" fontId="2" fillId="0" borderId="15" xfId="68" applyBorder="1" applyAlignment="1">
      <alignment horizontal="center"/>
      <protection/>
    </xf>
    <xf numFmtId="0" fontId="2" fillId="0" borderId="0" xfId="66" applyFont="1">
      <alignment/>
      <protection/>
    </xf>
    <xf numFmtId="0" fontId="55" fillId="0" borderId="0" xfId="62" applyFont="1" applyFill="1" applyAlignment="1">
      <alignment horizontal="right"/>
      <protection/>
    </xf>
    <xf numFmtId="0" fontId="2" fillId="20" borderId="0" xfId="62" applyFill="1">
      <alignment/>
      <protection/>
    </xf>
    <xf numFmtId="0" fontId="10" fillId="20" borderId="0" xfId="62" applyFont="1" applyFill="1" applyBorder="1" applyAlignment="1">
      <alignment/>
      <protection/>
    </xf>
    <xf numFmtId="0" fontId="2" fillId="20" borderId="0" xfId="62" applyFill="1" applyBorder="1">
      <alignment/>
      <protection/>
    </xf>
    <xf numFmtId="0" fontId="2" fillId="0" borderId="0" xfId="63" applyFont="1">
      <alignment/>
      <protection/>
    </xf>
    <xf numFmtId="0" fontId="0" fillId="0" borderId="0" xfId="61">
      <alignment/>
      <protection/>
    </xf>
    <xf numFmtId="0" fontId="4" fillId="0" borderId="19" xfId="65" applyFont="1" applyBorder="1" applyAlignment="1">
      <alignment horizontal="center" vertical="center" wrapText="1"/>
      <protection/>
    </xf>
    <xf numFmtId="0" fontId="4" fillId="0" borderId="23" xfId="65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left" vertical="center"/>
      <protection/>
    </xf>
    <xf numFmtId="3" fontId="0" fillId="0" borderId="17" xfId="61" applyNumberFormat="1" applyFont="1" applyBorder="1" applyAlignment="1">
      <alignment horizontal="right" vertical="center"/>
      <protection/>
    </xf>
    <xf numFmtId="10" fontId="2" fillId="0" borderId="25" xfId="61" applyNumberFormat="1" applyFont="1" applyBorder="1" applyAlignment="1">
      <alignment horizontal="right" vertical="center"/>
      <protection/>
    </xf>
    <xf numFmtId="3" fontId="0" fillId="0" borderId="17" xfId="60" applyNumberFormat="1" applyBorder="1" applyAlignment="1">
      <alignment vertical="center"/>
      <protection/>
    </xf>
    <xf numFmtId="0" fontId="13" fillId="0" borderId="12" xfId="61" applyFont="1" applyBorder="1" applyAlignment="1">
      <alignment horizontal="left" vertical="center"/>
      <protection/>
    </xf>
    <xf numFmtId="3" fontId="15" fillId="0" borderId="17" xfId="61" applyNumberFormat="1" applyFont="1" applyBorder="1" applyAlignment="1">
      <alignment horizontal="right" vertical="center"/>
      <protection/>
    </xf>
    <xf numFmtId="10" fontId="13" fillId="0" borderId="25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horizontal="left" vertical="center" wrapText="1"/>
      <protection/>
    </xf>
    <xf numFmtId="3" fontId="4" fillId="0" borderId="14" xfId="61" applyNumberFormat="1" applyFont="1" applyBorder="1" applyAlignment="1">
      <alignment horizontal="right" vertical="center"/>
      <protection/>
    </xf>
    <xf numFmtId="10" fontId="4" fillId="0" borderId="15" xfId="61" applyNumberFormat="1" applyFont="1" applyBorder="1" applyAlignment="1">
      <alignment horizontal="right" vertical="center"/>
      <protection/>
    </xf>
    <xf numFmtId="0" fontId="2" fillId="0" borderId="9" xfId="60" applyFont="1" applyFill="1" applyBorder="1" applyAlignment="1">
      <alignment wrapText="1"/>
      <protection/>
    </xf>
    <xf numFmtId="3" fontId="2" fillId="0" borderId="17" xfId="61" applyNumberFormat="1" applyFont="1" applyBorder="1" applyAlignment="1">
      <alignment horizontal="right" vertical="center"/>
      <protection/>
    </xf>
    <xf numFmtId="173" fontId="2" fillId="0" borderId="17" xfId="61" applyNumberFormat="1" applyFont="1" applyBorder="1" applyAlignment="1">
      <alignment horizontal="right" vertical="center"/>
      <protection/>
    </xf>
    <xf numFmtId="0" fontId="2" fillId="0" borderId="16" xfId="61" applyFont="1" applyBorder="1" applyAlignment="1">
      <alignment horizontal="left" vertical="center"/>
      <protection/>
    </xf>
    <xf numFmtId="10" fontId="2" fillId="0" borderId="27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horizontal="left" wrapText="1"/>
      <protection/>
    </xf>
    <xf numFmtId="10" fontId="4" fillId="0" borderId="15" xfId="61" applyNumberFormat="1" applyFont="1" applyBorder="1" applyAlignment="1">
      <alignment horizontal="right"/>
      <protection/>
    </xf>
    <xf numFmtId="4" fontId="4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4" fontId="2" fillId="0" borderId="0" xfId="62" applyNumberFormat="1" applyFont="1" applyFill="1" applyBorder="1" applyAlignment="1">
      <alignment vertical="center"/>
      <protection/>
    </xf>
    <xf numFmtId="0" fontId="2" fillId="0" borderId="0" xfId="68" applyBorder="1" applyAlignment="1">
      <alignment horizontal="center"/>
      <protection/>
    </xf>
    <xf numFmtId="0" fontId="8" fillId="0" borderId="0" xfId="64" applyFont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0" fontId="0" fillId="0" borderId="17" xfId="0" applyNumberFormat="1" applyFont="1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2" fillId="0" borderId="21" xfId="64" applyFont="1" applyBorder="1" applyAlignment="1">
      <alignment vertical="center"/>
      <protection/>
    </xf>
    <xf numFmtId="10" fontId="0" fillId="0" borderId="13" xfId="64" applyNumberFormat="1" applyFont="1" applyFill="1" applyBorder="1" applyAlignment="1" applyProtection="1">
      <alignment/>
      <protection/>
    </xf>
    <xf numFmtId="10" fontId="0" fillId="0" borderId="22" xfId="64" applyNumberFormat="1" applyFont="1" applyFill="1" applyBorder="1" applyAlignment="1" applyProtection="1">
      <alignment/>
      <protection/>
    </xf>
    <xf numFmtId="10" fontId="0" fillId="0" borderId="24" xfId="64" applyNumberFormat="1" applyFont="1" applyFill="1" applyBorder="1" applyAlignment="1" applyProtection="1">
      <alignment/>
      <protection/>
    </xf>
    <xf numFmtId="10" fontId="0" fillId="0" borderId="27" xfId="64" applyNumberFormat="1" applyFont="1" applyFill="1" applyBorder="1" applyAlignment="1" applyProtection="1">
      <alignment/>
      <protection/>
    </xf>
    <xf numFmtId="0" fontId="22" fillId="0" borderId="29" xfId="64" applyFont="1" applyBorder="1" applyAlignment="1">
      <alignment vertical="center"/>
      <protection/>
    </xf>
    <xf numFmtId="10" fontId="23" fillId="0" borderId="30" xfId="64" applyNumberFormat="1" applyFont="1" applyFill="1" applyBorder="1" applyAlignment="1" applyProtection="1">
      <alignment/>
      <protection/>
    </xf>
    <xf numFmtId="10" fontId="23" fillId="0" borderId="31" xfId="64" applyNumberFormat="1" applyFont="1" applyFill="1" applyBorder="1" applyAlignment="1" applyProtection="1">
      <alignment/>
      <protection/>
    </xf>
    <xf numFmtId="175" fontId="2" fillId="0" borderId="0" xfId="62" applyNumberFormat="1">
      <alignment/>
      <protection/>
    </xf>
    <xf numFmtId="0" fontId="8" fillId="0" borderId="19" xfId="64" applyFont="1" applyBorder="1" applyAlignment="1">
      <alignment horizontal="center" vertical="center" wrapText="1"/>
      <protection/>
    </xf>
    <xf numFmtId="0" fontId="8" fillId="0" borderId="23" xfId="64" applyFont="1" applyBorder="1" applyAlignment="1">
      <alignment horizontal="center" vertical="center" wrapText="1"/>
      <protection/>
    </xf>
    <xf numFmtId="0" fontId="8" fillId="0" borderId="20" xfId="64" applyFont="1" applyBorder="1" applyAlignment="1">
      <alignment horizontal="center" vertical="center" wrapText="1"/>
      <protection/>
    </xf>
    <xf numFmtId="0" fontId="27" fillId="0" borderId="18" xfId="64" applyFont="1" applyFill="1" applyBorder="1" applyAlignment="1">
      <alignment vertical="center" wrapText="1"/>
      <protection/>
    </xf>
    <xf numFmtId="3" fontId="27" fillId="0" borderId="14" xfId="64" applyNumberFormat="1" applyFont="1" applyFill="1" applyBorder="1" applyAlignment="1">
      <alignment horizontal="right" vertical="center"/>
      <protection/>
    </xf>
    <xf numFmtId="10" fontId="27" fillId="0" borderId="15" xfId="64" applyNumberFormat="1" applyFont="1" applyFill="1" applyBorder="1" applyAlignment="1">
      <alignment horizontal="right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4" fontId="13" fillId="0" borderId="0" xfId="62" applyNumberFormat="1" applyFont="1" applyBorder="1" applyAlignment="1">
      <alignment horizontal="left" vertical="center" wrapText="1"/>
      <protection/>
    </xf>
    <xf numFmtId="0" fontId="2" fillId="0" borderId="12" xfId="62" applyFont="1" applyBorder="1" applyAlignment="1">
      <alignment vertical="center"/>
      <protection/>
    </xf>
    <xf numFmtId="0" fontId="20" fillId="0" borderId="16" xfId="64" applyFont="1" applyFill="1" applyBorder="1" applyAlignment="1">
      <alignment vertical="center" wrapText="1"/>
      <protection/>
    </xf>
    <xf numFmtId="0" fontId="20" fillId="0" borderId="24" xfId="64" applyFont="1" applyFill="1" applyBorder="1" applyAlignment="1">
      <alignment horizontal="right" vertical="center" wrapText="1"/>
      <protection/>
    </xf>
    <xf numFmtId="10" fontId="20" fillId="0" borderId="27" xfId="64" applyNumberFormat="1" applyFont="1" applyFill="1" applyBorder="1" applyAlignment="1">
      <alignment horizontal="right" vertical="center" wrapText="1"/>
      <protection/>
    </xf>
    <xf numFmtId="10" fontId="20" fillId="0" borderId="0" xfId="64" applyNumberFormat="1" applyFont="1" applyFill="1" applyBorder="1" applyAlignment="1">
      <alignment horizontal="right" vertical="center" wrapText="1"/>
      <protection/>
    </xf>
    <xf numFmtId="0" fontId="2" fillId="0" borderId="0" xfId="64" applyAlignment="1">
      <alignment vertical="center"/>
      <protection/>
    </xf>
    <xf numFmtId="0" fontId="20" fillId="0" borderId="12" xfId="64" applyFont="1" applyFill="1" applyBorder="1" applyAlignment="1">
      <alignment vertical="center" wrapText="1"/>
      <protection/>
    </xf>
    <xf numFmtId="0" fontId="20" fillId="0" borderId="17" xfId="64" applyFont="1" applyFill="1" applyBorder="1" applyAlignment="1">
      <alignment horizontal="right" vertical="center" wrapText="1"/>
      <protection/>
    </xf>
    <xf numFmtId="10" fontId="20" fillId="0" borderId="25" xfId="64" applyNumberFormat="1" applyFont="1" applyFill="1" applyBorder="1" applyAlignment="1">
      <alignment horizontal="right" vertical="center" wrapText="1"/>
      <protection/>
    </xf>
    <xf numFmtId="10" fontId="20" fillId="0" borderId="32" xfId="64" applyNumberFormat="1" applyFont="1" applyFill="1" applyBorder="1" applyAlignment="1">
      <alignment horizontal="right" vertical="center" wrapText="1"/>
      <protection/>
    </xf>
    <xf numFmtId="10" fontId="20" fillId="0" borderId="9" xfId="64" applyNumberFormat="1" applyFont="1" applyFill="1" applyBorder="1" applyAlignment="1">
      <alignment horizontal="right" vertical="center" wrapText="1"/>
      <protection/>
    </xf>
    <xf numFmtId="10" fontId="27" fillId="0" borderId="32" xfId="64" applyNumberFormat="1" applyFont="1" applyFill="1" applyBorder="1" applyAlignment="1">
      <alignment horizontal="right" vertical="center" wrapText="1"/>
      <protection/>
    </xf>
    <xf numFmtId="10" fontId="27" fillId="0" borderId="9" xfId="64" applyNumberFormat="1" applyFont="1" applyFill="1" applyBorder="1" applyAlignment="1">
      <alignment horizontal="right" vertical="center" wrapText="1"/>
      <protection/>
    </xf>
    <xf numFmtId="0" fontId="2" fillId="0" borderId="0" xfId="64" applyFill="1" applyAlignment="1">
      <alignment vertical="center"/>
      <protection/>
    </xf>
    <xf numFmtId="0" fontId="7" fillId="0" borderId="33" xfId="0" applyFont="1" applyFill="1" applyBorder="1" applyAlignment="1">
      <alignment horizontal="center" vertical="center"/>
    </xf>
    <xf numFmtId="0" fontId="5" fillId="0" borderId="17" xfId="67" applyFont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25" xfId="67" applyFont="1" applyBorder="1" applyAlignment="1">
      <alignment horizontal="center" vertical="center" wrapText="1"/>
      <protection/>
    </xf>
    <xf numFmtId="10" fontId="19" fillId="0" borderId="22" xfId="73" applyNumberFormat="1" applyFont="1" applyBorder="1" applyAlignment="1">
      <alignment vertical="center"/>
    </xf>
    <xf numFmtId="10" fontId="9" fillId="0" borderId="27" xfId="73" applyNumberFormat="1" applyFont="1" applyBorder="1" applyAlignment="1">
      <alignment vertical="center"/>
    </xf>
    <xf numFmtId="4" fontId="2" fillId="0" borderId="34" xfId="62" applyNumberFormat="1" applyFont="1" applyFill="1" applyBorder="1" applyAlignment="1">
      <alignment horizontal="center" vertical="center"/>
      <protection/>
    </xf>
    <xf numFmtId="4" fontId="2" fillId="0" borderId="35" xfId="62" applyNumberFormat="1" applyFont="1" applyFill="1" applyBorder="1" applyAlignment="1">
      <alignment horizontal="center" vertical="center"/>
      <protection/>
    </xf>
    <xf numFmtId="4" fontId="2" fillId="0" borderId="18" xfId="62" applyNumberFormat="1" applyFont="1" applyFill="1" applyBorder="1" applyAlignment="1">
      <alignment horizontal="center" vertical="center"/>
      <protection/>
    </xf>
    <xf numFmtId="0" fontId="4" fillId="0" borderId="0" xfId="66" applyFont="1" applyAlignment="1">
      <alignment horizontal="center"/>
      <protection/>
    </xf>
    <xf numFmtId="4" fontId="2" fillId="0" borderId="17" xfId="62" applyNumberFormat="1" applyFont="1" applyFill="1" applyBorder="1" applyAlignment="1">
      <alignment horizontal="right" vertical="center" indent="1"/>
      <protection/>
    </xf>
    <xf numFmtId="4" fontId="2" fillId="0" borderId="14" xfId="62" applyNumberFormat="1" applyFont="1" applyFill="1" applyBorder="1" applyAlignment="1">
      <alignment horizontal="right" vertical="center" indent="1"/>
      <protection/>
    </xf>
    <xf numFmtId="4" fontId="2" fillId="0" borderId="27" xfId="62" applyNumberFormat="1" applyFont="1" applyFill="1" applyBorder="1" applyAlignment="1">
      <alignment horizontal="right" vertical="center" indent="1"/>
      <protection/>
    </xf>
    <xf numFmtId="4" fontId="2" fillId="0" borderId="25" xfId="62" applyNumberFormat="1" applyFont="1" applyFill="1" applyBorder="1" applyAlignment="1">
      <alignment horizontal="right" vertical="center" indent="1"/>
      <protection/>
    </xf>
    <xf numFmtId="4" fontId="2" fillId="0" borderId="15" xfId="62" applyNumberFormat="1" applyFont="1" applyFill="1" applyBorder="1" applyAlignment="1">
      <alignment horizontal="right" vertical="center" indent="1"/>
      <protection/>
    </xf>
    <xf numFmtId="10" fontId="2" fillId="0" borderId="16" xfId="73" applyNumberFormat="1" applyFont="1" applyFill="1" applyBorder="1" applyAlignment="1">
      <alignment horizontal="left" vertical="center" indent="1"/>
    </xf>
    <xf numFmtId="10" fontId="2" fillId="0" borderId="12" xfId="73" applyNumberFormat="1" applyFont="1" applyFill="1" applyBorder="1" applyAlignment="1">
      <alignment horizontal="left" vertical="center" indent="1"/>
    </xf>
    <xf numFmtId="2" fontId="2" fillId="0" borderId="12" xfId="62" applyNumberFormat="1" applyFont="1" applyFill="1" applyBorder="1" applyAlignment="1">
      <alignment horizontal="left" vertical="center" indent="1"/>
      <protection/>
    </xf>
    <xf numFmtId="0" fontId="2" fillId="0" borderId="12" xfId="62" applyFont="1" applyFill="1" applyBorder="1" applyAlignment="1">
      <alignment horizontal="left" vertical="center" indent="1"/>
      <protection/>
    </xf>
    <xf numFmtId="0" fontId="2" fillId="0" borderId="18" xfId="62" applyFont="1" applyFill="1" applyBorder="1" applyAlignment="1">
      <alignment horizontal="left" vertical="center" indent="1"/>
      <protection/>
    </xf>
    <xf numFmtId="0" fontId="8" fillId="0" borderId="36" xfId="62" applyFont="1" applyBorder="1" applyAlignment="1">
      <alignment vertical="center"/>
      <protection/>
    </xf>
    <xf numFmtId="0" fontId="25" fillId="0" borderId="37" xfId="64" applyFont="1" applyBorder="1">
      <alignment/>
      <protection/>
    </xf>
    <xf numFmtId="10" fontId="25" fillId="0" borderId="38" xfId="73" applyNumberFormat="1" applyFont="1" applyFill="1" applyBorder="1" applyAlignment="1">
      <alignment/>
    </xf>
    <xf numFmtId="0" fontId="25" fillId="0" borderId="39" xfId="64" applyFont="1" applyBorder="1">
      <alignment/>
      <protection/>
    </xf>
    <xf numFmtId="10" fontId="25" fillId="0" borderId="40" xfId="73" applyNumberFormat="1" applyFont="1" applyFill="1" applyBorder="1" applyAlignment="1">
      <alignment/>
    </xf>
    <xf numFmtId="0" fontId="25" fillId="0" borderId="0" xfId="64" applyFont="1" applyBorder="1">
      <alignment/>
      <protection/>
    </xf>
    <xf numFmtId="0" fontId="25" fillId="0" borderId="37" xfId="64" applyFont="1" applyFill="1" applyBorder="1">
      <alignment/>
      <protection/>
    </xf>
    <xf numFmtId="0" fontId="25" fillId="0" borderId="41" xfId="64" applyFont="1" applyBorder="1">
      <alignment/>
      <protection/>
    </xf>
    <xf numFmtId="10" fontId="25" fillId="0" borderId="42" xfId="73" applyNumberFormat="1" applyFont="1" applyFill="1" applyBorder="1" applyAlignment="1">
      <alignment/>
    </xf>
    <xf numFmtId="173" fontId="25" fillId="0" borderId="40" xfId="73" applyNumberFormat="1" applyFont="1" applyFill="1" applyBorder="1" applyAlignment="1">
      <alignment/>
    </xf>
    <xf numFmtId="10" fontId="0" fillId="0" borderId="17" xfId="73" applyNumberFormat="1" applyFont="1" applyFill="1" applyBorder="1" applyAlignment="1">
      <alignment/>
    </xf>
    <xf numFmtId="10" fontId="0" fillId="0" borderId="24" xfId="0" applyNumberFormat="1" applyFont="1" applyBorder="1" applyAlignment="1">
      <alignment/>
    </xf>
    <xf numFmtId="10" fontId="0" fillId="0" borderId="14" xfId="0" applyNumberFormat="1" applyFont="1" applyFill="1" applyBorder="1" applyAlignment="1">
      <alignment/>
    </xf>
    <xf numFmtId="1" fontId="2" fillId="0" borderId="17" xfId="67" applyNumberFormat="1" applyFont="1" applyFill="1" applyBorder="1" applyAlignment="1">
      <alignment horizontal="center" vertical="center" wrapText="1"/>
      <protection/>
    </xf>
    <xf numFmtId="1" fontId="2" fillId="0" borderId="17" xfId="67" applyNumberFormat="1" applyFont="1" applyBorder="1" applyAlignment="1">
      <alignment horizontal="center" vertical="center" wrapText="1"/>
      <protection/>
    </xf>
    <xf numFmtId="1" fontId="0" fillId="0" borderId="17" xfId="67" applyNumberFormat="1" applyFont="1" applyFill="1" applyBorder="1" applyAlignment="1">
      <alignment horizontal="center" vertical="center" wrapText="1"/>
      <protection/>
    </xf>
    <xf numFmtId="1" fontId="0" fillId="0" borderId="17" xfId="67" applyNumberFormat="1" applyFont="1" applyBorder="1" applyAlignment="1">
      <alignment horizontal="center" vertical="center" wrapText="1"/>
      <protection/>
    </xf>
    <xf numFmtId="1" fontId="0" fillId="0" borderId="25" xfId="67" applyNumberFormat="1" applyFont="1" applyBorder="1" applyAlignment="1">
      <alignment horizontal="center" vertical="center" wrapText="1"/>
      <protection/>
    </xf>
    <xf numFmtId="4" fontId="2" fillId="0" borderId="17" xfId="62" applyNumberFormat="1" applyFont="1" applyBorder="1" applyAlignment="1">
      <alignment horizontal="right" vertical="center" wrapText="1"/>
      <protection/>
    </xf>
    <xf numFmtId="4" fontId="2" fillId="0" borderId="14" xfId="62" applyNumberFormat="1" applyFont="1" applyBorder="1" applyAlignment="1">
      <alignment horizontal="right" vertical="center" wrapText="1"/>
      <protection/>
    </xf>
    <xf numFmtId="4" fontId="2" fillId="0" borderId="17" xfId="62" applyNumberFormat="1" applyFont="1" applyBorder="1" applyAlignment="1">
      <alignment horizontal="right" vertical="center"/>
      <protection/>
    </xf>
    <xf numFmtId="4" fontId="2" fillId="0" borderId="24" xfId="62" applyNumberFormat="1" applyFont="1" applyBorder="1" applyAlignment="1">
      <alignment horizontal="right" vertical="center" wrapText="1"/>
      <protection/>
    </xf>
    <xf numFmtId="4" fontId="4" fillId="0" borderId="0" xfId="66" applyNumberFormat="1" applyFont="1" applyAlignment="1">
      <alignment horizontal="right" indent="1"/>
      <protection/>
    </xf>
    <xf numFmtId="10" fontId="0" fillId="0" borderId="27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25" xfId="73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0" fontId="17" fillId="0" borderId="43" xfId="0" applyFont="1" applyBorder="1" applyAlignment="1">
      <alignment horizontal="left" vertical="center" wrapText="1"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horizontal="center" vertical="center" wrapText="1"/>
      <protection/>
    </xf>
    <xf numFmtId="0" fontId="4" fillId="0" borderId="24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27" xfId="67" applyFont="1" applyBorder="1" applyAlignment="1">
      <alignment horizontal="center" vertical="center" wrapText="1"/>
      <protection/>
    </xf>
    <xf numFmtId="0" fontId="24" fillId="20" borderId="0" xfId="62" applyFont="1" applyFill="1" applyAlignment="1">
      <alignment horizontal="left"/>
      <protection/>
    </xf>
    <xf numFmtId="0" fontId="21" fillId="0" borderId="36" xfId="62" applyFont="1" applyBorder="1" applyAlignment="1">
      <alignment horizontal="left"/>
      <protection/>
    </xf>
    <xf numFmtId="0" fontId="8" fillId="0" borderId="36" xfId="62" applyFont="1" applyBorder="1" applyAlignment="1">
      <alignment horizontal="left" vertical="center"/>
      <protection/>
    </xf>
    <xf numFmtId="0" fontId="16" fillId="0" borderId="36" xfId="0" applyFont="1" applyBorder="1" applyAlignment="1">
      <alignment horizontal="left"/>
    </xf>
    <xf numFmtId="0" fontId="4" fillId="0" borderId="35" xfId="64" applyFont="1" applyBorder="1" applyAlignment="1">
      <alignment horizontal="center" vertical="center" wrapText="1"/>
      <protection/>
    </xf>
    <xf numFmtId="0" fontId="4" fillId="0" borderId="44" xfId="64" applyFont="1" applyBorder="1" applyAlignment="1">
      <alignment horizontal="center" vertical="center" wrapText="1"/>
      <protection/>
    </xf>
    <xf numFmtId="0" fontId="4" fillId="0" borderId="27" xfId="64" applyFont="1" applyBorder="1" applyAlignment="1">
      <alignment horizontal="center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4" fillId="0" borderId="45" xfId="64" applyFont="1" applyBorder="1" applyAlignment="1">
      <alignment horizontal="center" vertical="center"/>
      <protection/>
    </xf>
    <xf numFmtId="0" fontId="7" fillId="0" borderId="46" xfId="64" applyFont="1" applyBorder="1" applyAlignment="1">
      <alignment horizontal="center" vertical="center" wrapText="1"/>
      <protection/>
    </xf>
    <xf numFmtId="0" fontId="18" fillId="0" borderId="36" xfId="63" applyFont="1" applyBorder="1" applyAlignment="1">
      <alignment horizontal="center" vertical="center" wrapText="1"/>
      <protection/>
    </xf>
  </cellXfs>
  <cellStyles count="68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2009_PR" xfId="61"/>
    <cellStyle name="Обычный_Q1 2010" xfId="62"/>
    <cellStyle name="Обычный_Q1 2010 2" xfId="63"/>
    <cellStyle name="Обычный_Аналіз_3q_09" xfId="64"/>
    <cellStyle name="Обычный_Аналіз_3q_09 2" xfId="65"/>
    <cellStyle name="Обычный_Исходники_Q4_2011" xfId="66"/>
    <cellStyle name="Обычный_Книга1" xfId="67"/>
    <cellStyle name="Обычный_Лист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MM95 (3)" xfId="76"/>
    <cellStyle name="Тысячи_MM95 (3)" xfId="77"/>
    <cellStyle name="Comma" xfId="78"/>
    <cellStyle name="Comma [0]" xfId="79"/>
    <cellStyle name="Хороший" xfId="80"/>
    <cellStyle name="Шапка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055"/>
          <c:w val="0.92"/>
          <c:h val="0.9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Індекси!$K$1</c:f>
              <c:strCache>
                <c:ptCount val="1"/>
                <c:pt idx="0">
                  <c:v>Зміна за 1-й квартал 2012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Індекси!$J$2:$J$14</c:f>
              <c:strCache/>
            </c:strRef>
          </c:cat>
          <c:val>
            <c:numRef>
              <c:f>Індекси!$K$2:$K$14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Індекси!$L$1</c:f>
              <c:strCache>
                <c:ptCount val="1"/>
                <c:pt idx="0">
                  <c:v>Зміна за 4-й квартал 2011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Індекси!$J$2:$J$14</c:f>
              <c:strCache/>
            </c:strRef>
          </c:cat>
          <c:val>
            <c:numRef>
              <c:f>Індекси!$L$2:$L$14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-20"/>
        <c:gapWidth val="120"/>
        <c:axId val="63190346"/>
        <c:axId val="31842203"/>
      </c:barChart>
      <c:catAx>
        <c:axId val="63190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1842203"/>
        <c:crosses val="autoZero"/>
        <c:auto val="1"/>
        <c:lblOffset val="0"/>
        <c:tickLblSkip val="1"/>
        <c:noMultiLvlLbl val="0"/>
      </c:catAx>
      <c:valAx>
        <c:axId val="31842203"/>
        <c:scaling>
          <c:orientation val="minMax"/>
          <c:max val="0.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90346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3425"/>
          <c:w val="0.91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.0165"/>
          <c:y val="0.03925"/>
          <c:w val="0.9835"/>
          <c:h val="0.9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Активи!$A$7</c:f>
              <c:strCache>
                <c:ptCount val="1"/>
                <c:pt idx="0">
                  <c:v>Усі невенчурні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Активи!$A$8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Width val="200"/>
        <c:gapDepth val="230"/>
        <c:shape val="box"/>
        <c:axId val="49841751"/>
        <c:axId val="45922576"/>
        <c:axId val="10650001"/>
      </c:bar3DChart>
      <c:catAx>
        <c:axId val="49841751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7075"/>
              <c:y val="-0.4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9841751"/>
        <c:crossesAt val="1"/>
        <c:crossBetween val="between"/>
        <c:dispUnits/>
        <c:majorUnit val="20000"/>
        <c:minorUnit val="400"/>
      </c:valAx>
      <c:ser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59225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87"/>
          <c:w val="0.9725"/>
          <c:h val="0.8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'Притік-відтік'!$B$2</c:f>
              <c:strCache>
                <c:ptCount val="1"/>
                <c:pt idx="0">
                  <c:v>Чистий притік/відтік за місяць (ліва шкала)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'Притік-відтік'!$A$3:$A$15</c:f>
              <c:strCache/>
            </c:strRef>
          </c:cat>
          <c:val>
            <c:numRef>
              <c:f>'Притік-відтік'!$B$3:$B$15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8741146"/>
        <c:axId val="57343723"/>
      </c:barChart>
      <c:lineChart>
        <c:grouping val="standard"/>
        <c:varyColors val="0"/>
        <c:ser>
          <c:idx val="0"/>
          <c:order val="1"/>
          <c:tx>
            <c:strRef>
              <c:f>'Притік-відтік'!$C$2</c:f>
              <c:strCache>
                <c:ptCount val="1"/>
                <c:pt idx="0">
                  <c:v>Кіл-ть фондів, щодо яких наявні дані за місяць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'Притік-відтік'!$A$3:$A$15</c:f>
              <c:strCache/>
            </c:strRef>
          </c:cat>
          <c:val>
            <c:numRef>
              <c:f>'Притік-відтік'!$C$3:$C$15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6331460"/>
        <c:axId val="14329957"/>
      </c:line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3723"/>
        <c:crosses val="autoZero"/>
        <c:auto val="0"/>
        <c:lblOffset val="0"/>
        <c:tickLblSkip val="1"/>
        <c:noMultiLvlLbl val="0"/>
      </c:catAx>
      <c:valAx>
        <c:axId val="57343723"/>
        <c:scaling>
          <c:orientation val="minMax"/>
          <c:max val="17500"/>
          <c:min val="-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9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41146"/>
        <c:crossesAt val="1"/>
        <c:crossBetween val="between"/>
        <c:dispUnits/>
        <c:majorUnit val="5000"/>
      </c:valAx>
      <c:catAx>
        <c:axId val="46331460"/>
        <c:scaling>
          <c:orientation val="minMax"/>
        </c:scaling>
        <c:axPos val="b"/>
        <c:delete val="1"/>
        <c:majorTickMark val="out"/>
        <c:minorTickMark val="none"/>
        <c:tickLblPos val="nextTo"/>
        <c:crossAx val="14329957"/>
        <c:crosses val="autoZero"/>
        <c:auto val="0"/>
        <c:lblOffset val="100"/>
        <c:tickLblSkip val="1"/>
        <c:noMultiLvlLbl val="0"/>
      </c:catAx>
      <c:valAx>
        <c:axId val="143299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314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75"/>
          <c:y val="0.90775"/>
          <c:w val="0.8447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0375"/>
          <c:w val="0.97225"/>
          <c:h val="0.7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'Притік-відтік'!$A$17:$F$17</c:f>
              <c:strCache>
                <c:ptCount val="1"/>
                <c:pt idx="0">
                  <c:v>Чистий притік/відтік капіталу у 1-му кв. 2011-2012, тис. грн.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'Притік-відтік'!$A$18:$A$22</c:f>
              <c:strCache/>
            </c:strRef>
          </c:cat>
          <c:val>
            <c:numRef>
              <c:f>'Притік-відтік'!$B$18:$B$22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860750"/>
        <c:axId val="19875839"/>
      </c:bar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5839"/>
        <c:crossesAt val="0"/>
        <c:auto val="0"/>
        <c:lblOffset val="100"/>
        <c:tickLblSkip val="1"/>
        <c:noMultiLvlLbl val="0"/>
      </c:catAx>
      <c:valAx>
        <c:axId val="19875839"/>
        <c:scaling>
          <c:orientation val="minMax"/>
          <c:max val="20000"/>
          <c:min val="-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22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60750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75"/>
          <c:y val="0.922"/>
          <c:w val="0.8102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44664824"/>
        <c:axId val="66439097"/>
      </c:bar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66439097"/>
        <c:crosses val="autoZero"/>
        <c:auto val="1"/>
        <c:lblOffset val="100"/>
        <c:tickLblSkip val="1"/>
        <c:noMultiLvlLbl val="0"/>
      </c:catAx>
      <c:valAx>
        <c:axId val="66439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4664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61080962"/>
        <c:axId val="12857747"/>
      </c:bar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12857747"/>
        <c:crosses val="autoZero"/>
        <c:auto val="1"/>
        <c:lblOffset val="100"/>
        <c:tickLblSkip val="1"/>
        <c:noMultiLvlLbl val="0"/>
      </c:catAx>
      <c:valAx>
        <c:axId val="12857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1080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48610860"/>
        <c:axId val="34844557"/>
      </c:bar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4557"/>
        <c:crosses val="autoZero"/>
        <c:auto val="0"/>
        <c:lblOffset val="100"/>
        <c:tickLblSkip val="1"/>
        <c:noMultiLvlLbl val="0"/>
      </c:catAx>
      <c:valAx>
        <c:axId val="34844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Інтервальні ІСІ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3"/>
          <c:y val="0.268"/>
          <c:w val="0.498"/>
          <c:h val="0.559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69.82%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фондів'!$E$2:$E$9</c:f>
              <c:strCache/>
            </c:strRef>
          </c:cat>
          <c:val>
            <c:numRef>
              <c:f>'Структура_типи фондів'!$F$2:$F$9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Закриті невенчурні ІСІ</a:t>
            </a:r>
          </a:p>
        </c:rich>
      </c:tx>
      <c:layout>
        <c:manualLayout>
          <c:xMode val="factor"/>
          <c:yMode val="factor"/>
          <c:x val="-0.013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25"/>
          <c:y val="0.30575"/>
          <c:w val="0.501"/>
          <c:h val="0.523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61.52%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фондів'!$H$2:$H$12</c:f>
              <c:strCache/>
            </c:strRef>
          </c:cat>
          <c:val>
            <c:numRef>
              <c:f>'Структура_типи фондів'!$I$2:$I$12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785"/>
          <c:w val="0.99075"/>
          <c:h val="0.9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ІСІ'!$B$1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'КУА та ІСІ'!$A$2:$A$19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'КУА та ІСІ'!$B$2:$B$19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80"/>
        <c:axId val="18144372"/>
        <c:axId val="29081621"/>
      </c:barChart>
      <c:lineChart>
        <c:grouping val="standard"/>
        <c:varyColors val="0"/>
        <c:ser>
          <c:idx val="0"/>
          <c:order val="1"/>
          <c:tx>
            <c:strRef>
              <c:f>'КУА та ІСІ'!$C$1</c:f>
              <c:strCache>
                <c:ptCount val="1"/>
                <c:pt idx="0">
                  <c:v>Кількість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'КУА та ІСІ'!$A$2:$A$19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'КУА та ІСІ'!$C$2:$C$19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0407998"/>
        <c:axId val="6801071"/>
      </c:lineChart>
      <c:catAx>
        <c:axId val="18144372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1621"/>
        <c:crosses val="autoZero"/>
        <c:auto val="0"/>
        <c:lblOffset val="0"/>
        <c:tickLblSkip val="1"/>
        <c:noMultiLvlLbl val="0"/>
      </c:catAx>
      <c:valAx>
        <c:axId val="290816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4372"/>
        <c:crossesAt val="1"/>
        <c:crossBetween val="between"/>
        <c:dispUnits/>
      </c:valAx>
      <c:catAx>
        <c:axId val="60407998"/>
        <c:scaling>
          <c:orientation val="minMax"/>
        </c:scaling>
        <c:axPos val="b"/>
        <c:delete val="1"/>
        <c:majorTickMark val="out"/>
        <c:minorTickMark val="none"/>
        <c:tickLblPos val="nextTo"/>
        <c:crossAx val="6801071"/>
        <c:crosses val="autoZero"/>
        <c:auto val="0"/>
        <c:lblOffset val="100"/>
        <c:tickLblSkip val="1"/>
        <c:noMultiLvlLbl val="0"/>
      </c:catAx>
      <c:valAx>
        <c:axId val="68010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4079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775"/>
          <c:y val="0.006"/>
          <c:w val="0.5007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Відкриті ІСІ</a:t>
            </a:r>
          </a:p>
        </c:rich>
      </c:tx>
      <c:layout>
        <c:manualLayout>
          <c:xMode val="factor"/>
          <c:yMode val="factor"/>
          <c:x val="0.00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77"/>
          <c:w val="0.529"/>
          <c:h val="0.566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63.94%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фондів'!$B$2:$B$9</c:f>
              <c:strCache/>
            </c:strRef>
          </c:cat>
          <c:val>
            <c:numRef>
              <c:f>'Структура_типи фондів'!$C$2:$C$9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Усі невенчурні ІСІ</a:t>
            </a:r>
          </a:p>
        </c:rich>
      </c:tx>
      <c:layout>
        <c:manualLayout>
          <c:xMode val="factor"/>
          <c:yMode val="factor"/>
          <c:x val="-0.023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75"/>
          <c:y val="0.31125"/>
          <c:w val="0.5485"/>
          <c:h val="0.559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61.72%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фондів'!$K$2:$K$12</c:f>
              <c:strCache/>
            </c:strRef>
          </c:cat>
          <c:val>
            <c:numRef>
              <c:f>'Структура_типи фондів'!$L$2:$L$12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Венчурні  ІСІ</a:t>
            </a:r>
          </a:p>
        </c:rich>
      </c:tx>
      <c:layout>
        <c:manualLayout>
          <c:xMode val="factor"/>
          <c:yMode val="factor"/>
          <c:x val="0.004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75"/>
          <c:y val="0.47925"/>
          <c:w val="0.4915"/>
          <c:h val="0.520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31.17%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фондів'!$B$70:$B$81</c:f>
              <c:strCache/>
            </c:strRef>
          </c:cat>
          <c:val>
            <c:numRef>
              <c:f>'Структура_типи фондів'!$C$70:$C$81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axId val="45165558"/>
        <c:axId val="3836839"/>
      </c:barChart>
      <c:catAx>
        <c:axId val="4516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3836839"/>
        <c:crosses val="autoZero"/>
        <c:auto val="1"/>
        <c:lblOffset val="100"/>
        <c:tickLblSkip val="1"/>
        <c:noMultiLvlLbl val="0"/>
      </c:catAx>
      <c:valAx>
        <c:axId val="3836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5165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axId val="34531552"/>
        <c:axId val="42348513"/>
      </c:barChart>
      <c:catAx>
        <c:axId val="3453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42348513"/>
        <c:crosses val="autoZero"/>
        <c:auto val="1"/>
        <c:lblOffset val="100"/>
        <c:tickLblSkip val="1"/>
        <c:noMultiLvlLbl val="0"/>
      </c:catAx>
      <c:valAx>
        <c:axId val="42348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4531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axId val="45592298"/>
        <c:axId val="7677499"/>
      </c:bar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7499"/>
        <c:crosses val="autoZero"/>
        <c:auto val="0"/>
        <c:lblOffset val="100"/>
        <c:tickLblSkip val="1"/>
        <c:noMultiLvlLbl val="0"/>
      </c:catAx>
      <c:valAx>
        <c:axId val="7677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2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1988628"/>
        <c:axId val="17897653"/>
      </c:bar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88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25"/>
          <c:h val="0.931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Доходність!$C$1</c:f>
              <c:strCache>
                <c:ptCount val="1"/>
                <c:pt idx="0">
                  <c:v>1 квартал 2012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Доходність!$A$2:$A$12</c:f>
              <c:strCache/>
            </c:strRef>
          </c:cat>
          <c:val>
            <c:numRef>
              <c:f>Доходність!$C$2:$C$12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Доходність!$B$1</c:f>
              <c:strCache>
                <c:ptCount val="1"/>
                <c:pt idx="0">
                  <c:v>4 квартал 2011 року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Доходність!$A$2:$A$12</c:f>
              <c:strCache/>
            </c:strRef>
          </c:cat>
          <c:val>
            <c:numRef>
              <c:f>Доходність!$B$2:$B$12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20"/>
        <c:gapWidth val="180"/>
        <c:axId val="26861150"/>
        <c:axId val="40423759"/>
      </c:barChart>
      <c:catAx>
        <c:axId val="26861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23759"/>
        <c:crosses val="autoZero"/>
        <c:auto val="1"/>
        <c:lblOffset val="100"/>
        <c:tickLblSkip val="1"/>
        <c:noMultiLvlLbl val="0"/>
      </c:catAx>
      <c:valAx>
        <c:axId val="40423759"/>
        <c:scaling>
          <c:orientation val="minMax"/>
          <c:max val="0.06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61150"/>
        <c:crossesAt val="1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75"/>
          <c:y val="0.949"/>
          <c:w val="0.55275"/>
          <c:h val="0.0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136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585"/>
          <c:y val="0.17125"/>
          <c:w val="0.20825"/>
          <c:h val="0.4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Регіони!$H$20:$H$25</c:f>
              <c:strCache/>
            </c:strRef>
          </c:cat>
          <c:val>
            <c:numRef>
              <c:f>Регіони!$I$20:$I$25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058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25"/>
          <c:y val="0.19325"/>
          <c:w val="0.2075"/>
          <c:h val="0.50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Регіони!$E$20:$E$25</c:f>
              <c:strCache/>
            </c:strRef>
          </c:cat>
          <c:val>
            <c:numRef>
              <c:f>Регіони!$F$20:$F$25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"/>
          <c:y val="0.0515"/>
          <c:w val="1"/>
          <c:h val="0.94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Активи!$A$4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Активи!$A$5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Активи!$A$6</c:f>
              <c:strCache>
                <c:ptCount val="1"/>
                <c:pt idx="0">
                  <c:v>Закриті невенчурні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Width val="200"/>
        <c:gapDepth val="230"/>
        <c:shape val="box"/>
        <c:axId val="61209640"/>
        <c:axId val="14015849"/>
        <c:axId val="59033778"/>
      </c:bar3DChart>
      <c:catAx>
        <c:axId val="61209640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7975"/>
              <c:y val="-0.4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09640"/>
        <c:crossesAt val="1"/>
        <c:crossBetween val="between"/>
        <c:dispUnits/>
        <c:majorUnit val="1000"/>
        <c:minorUnit val="400"/>
      </c:valAx>
      <c:serAx>
        <c:axId val="5903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0158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5125"/>
          <c:h val="0.8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Активи!$B$13:$D$13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Активи!$A$14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Активи!$B$14:$D$14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Активи!$A$15</c:f>
              <c:strCache>
                <c:ptCount val="1"/>
                <c:pt idx="0">
                  <c:v>Закриті невенчурні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Активи!$B$15:$D$15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160"/>
        <c:axId val="61541955"/>
        <c:axId val="17006684"/>
      </c:barChart>
      <c:catAx>
        <c:axId val="6154195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17006684"/>
        <c:crosses val="autoZero"/>
        <c:auto val="1"/>
        <c:lblOffset val="100"/>
        <c:tickLblSkip val="1"/>
        <c:noMultiLvlLbl val="0"/>
      </c:catAx>
      <c:valAx>
        <c:axId val="17006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41955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075"/>
          <c:y val="0.89075"/>
          <c:w val="0.8485"/>
          <c:h val="0.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Активи ІСІ</a:t>
            </a:r>
          </a:p>
        </c:rich>
      </c:tx>
      <c:layout>
        <c:manualLayout>
          <c:xMode val="factor"/>
          <c:yMode val="factor"/>
          <c:x val="0.007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5"/>
          <c:y val="0.3025"/>
          <c:w val="0.56975"/>
          <c:h val="0.627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Активи!$B$43</c:f>
              <c:strCache>
                <c:ptCount val="1"/>
                <c:pt idx="0">
                  <c:v>31.03.2012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Невенчурні
7.67%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Активи!$A$44:$A$47</c:f>
              <c:strCache/>
            </c:strRef>
          </c:cat>
          <c:val>
            <c:numRef>
              <c:f>Активи!$B$44:$B$47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1"/>
          <c:h val="0.8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Активи!$A$67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Активи!$B$66:$D$66</c:f>
              <c:strCache/>
            </c:strRef>
          </c:cat>
          <c:val>
            <c:numRef>
              <c:f>Активи!$B$67:$D$67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Активи!$A$68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Активи!$B$66:$D$66</c:f>
              <c:strCache/>
            </c:strRef>
          </c:cat>
          <c:val>
            <c:numRef>
              <c:f>Активи!$B$68:$D$68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Активи!$A$69</c:f>
              <c:strCache>
                <c:ptCount val="1"/>
                <c:pt idx="0">
                  <c:v>Закриті невенчурні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Активи!$B$66:$D$66</c:f>
              <c:strCache/>
            </c:strRef>
          </c:cat>
          <c:val>
            <c:numRef>
              <c:f>Активи!$B$69:$D$69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18842429"/>
        <c:axId val="35364134"/>
      </c:barChart>
      <c:catAx>
        <c:axId val="18842429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42429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7"/>
          <c:y val="0.87"/>
          <c:w val="0.9115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ВЧА ІСІ</a:t>
            </a:r>
          </a:p>
        </c:rich>
      </c:tx>
      <c:layout>
        <c:manualLayout>
          <c:xMode val="factor"/>
          <c:yMode val="factor"/>
          <c:x val="-0.0017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75"/>
          <c:y val="0.2915"/>
          <c:w val="0.58425"/>
          <c:h val="0.622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Активи!$B$98</c:f>
              <c:strCache>
                <c:ptCount val="1"/>
                <c:pt idx="0">
                  <c:v>31.03.2012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Невенчурні
8.20%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Активи!$A$99:$A$102</c:f>
              <c:strCache/>
            </c:strRef>
          </c:cat>
          <c:val>
            <c:numRef>
              <c:f>Активи!$B$99:$B$102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13</xdr:col>
      <xdr:colOff>0</xdr:colOff>
      <xdr:row>14</xdr:row>
      <xdr:rowOff>0</xdr:rowOff>
    </xdr:to>
    <xdr:graphicFrame>
      <xdr:nvGraphicFramePr>
        <xdr:cNvPr id="33" name="Диаграмма 33"/>
        <xdr:cNvGraphicFramePr/>
      </xdr:nvGraphicFramePr>
      <xdr:xfrm>
        <a:off x="7677150" y="0"/>
        <a:ext cx="51339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15</xdr:col>
      <xdr:colOff>0</xdr:colOff>
      <xdr:row>29</xdr:row>
      <xdr:rowOff>19050</xdr:rowOff>
    </xdr:to>
    <xdr:graphicFrame>
      <xdr:nvGraphicFramePr>
        <xdr:cNvPr id="1" name="Диаграмма 2"/>
        <xdr:cNvGraphicFramePr/>
      </xdr:nvGraphicFramePr>
      <xdr:xfrm>
        <a:off x="4600575" y="0"/>
        <a:ext cx="71818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9525</xdr:rowOff>
    </xdr:from>
    <xdr:to>
      <xdr:col>9</xdr:col>
      <xdr:colOff>0</xdr:colOff>
      <xdr:row>17</xdr:row>
      <xdr:rowOff>142875</xdr:rowOff>
    </xdr:to>
    <xdr:graphicFrame>
      <xdr:nvGraphicFramePr>
        <xdr:cNvPr id="1" name="Диаграмма 1025"/>
        <xdr:cNvGraphicFramePr/>
      </xdr:nvGraphicFramePr>
      <xdr:xfrm>
        <a:off x="5143500" y="9525"/>
        <a:ext cx="66294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4</xdr:col>
      <xdr:colOff>1752600</xdr:colOff>
      <xdr:row>17</xdr:row>
      <xdr:rowOff>114300</xdr:rowOff>
    </xdr:to>
    <xdr:graphicFrame>
      <xdr:nvGraphicFramePr>
        <xdr:cNvPr id="2" name="Диаграмма 1026"/>
        <xdr:cNvGraphicFramePr/>
      </xdr:nvGraphicFramePr>
      <xdr:xfrm>
        <a:off x="0" y="47625"/>
        <a:ext cx="6581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9525</xdr:rowOff>
    </xdr:from>
    <xdr:to>
      <xdr:col>13</xdr:col>
      <xdr:colOff>1247775</xdr:colOff>
      <xdr:row>26</xdr:row>
      <xdr:rowOff>0</xdr:rowOff>
    </xdr:to>
    <xdr:graphicFrame>
      <xdr:nvGraphicFramePr>
        <xdr:cNvPr id="1" name="Диаграмма 13"/>
        <xdr:cNvGraphicFramePr/>
      </xdr:nvGraphicFramePr>
      <xdr:xfrm>
        <a:off x="8724900" y="266700"/>
        <a:ext cx="85725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0</xdr:colOff>
      <xdr:row>40</xdr:row>
      <xdr:rowOff>152400</xdr:rowOff>
    </xdr:to>
    <xdr:graphicFrame>
      <xdr:nvGraphicFramePr>
        <xdr:cNvPr id="2" name="Диаграмма 14"/>
        <xdr:cNvGraphicFramePr/>
      </xdr:nvGraphicFramePr>
      <xdr:xfrm>
        <a:off x="0" y="3867150"/>
        <a:ext cx="67056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1076325</xdr:colOff>
      <xdr:row>53</xdr:row>
      <xdr:rowOff>228600</xdr:rowOff>
    </xdr:to>
    <xdr:graphicFrame>
      <xdr:nvGraphicFramePr>
        <xdr:cNvPr id="3" name="Диаграмма 16"/>
        <xdr:cNvGraphicFramePr/>
      </xdr:nvGraphicFramePr>
      <xdr:xfrm>
        <a:off x="2543175" y="7877175"/>
        <a:ext cx="52387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9525</xdr:rowOff>
    </xdr:from>
    <xdr:to>
      <xdr:col>6</xdr:col>
      <xdr:colOff>0</xdr:colOff>
      <xdr:row>95</xdr:row>
      <xdr:rowOff>28575</xdr:rowOff>
    </xdr:to>
    <xdr:graphicFrame>
      <xdr:nvGraphicFramePr>
        <xdr:cNvPr id="4" name="Диаграмма 20"/>
        <xdr:cNvGraphicFramePr/>
      </xdr:nvGraphicFramePr>
      <xdr:xfrm>
        <a:off x="0" y="14582775"/>
        <a:ext cx="6705600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95</xdr:row>
      <xdr:rowOff>142875</xdr:rowOff>
    </xdr:from>
    <xdr:to>
      <xdr:col>6</xdr:col>
      <xdr:colOff>1076325</xdr:colOff>
      <xdr:row>109</xdr:row>
      <xdr:rowOff>0</xdr:rowOff>
    </xdr:to>
    <xdr:graphicFrame>
      <xdr:nvGraphicFramePr>
        <xdr:cNvPr id="5" name="Диаграмма 21"/>
        <xdr:cNvGraphicFramePr/>
      </xdr:nvGraphicFramePr>
      <xdr:xfrm>
        <a:off x="2543175" y="18792825"/>
        <a:ext cx="523875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76200</xdr:colOff>
      <xdr:row>25</xdr:row>
      <xdr:rowOff>104775</xdr:rowOff>
    </xdr:from>
    <xdr:to>
      <xdr:col>13</xdr:col>
      <xdr:colOff>1304925</xdr:colOff>
      <xdr:row>50</xdr:row>
      <xdr:rowOff>142875</xdr:rowOff>
    </xdr:to>
    <xdr:graphicFrame>
      <xdr:nvGraphicFramePr>
        <xdr:cNvPr id="6" name="Диаграмма 23"/>
        <xdr:cNvGraphicFramePr/>
      </xdr:nvGraphicFramePr>
      <xdr:xfrm>
        <a:off x="8772525" y="5391150"/>
        <a:ext cx="8582025" cy="4676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0</xdr:rowOff>
    </xdr:from>
    <xdr:to>
      <xdr:col>14</xdr:col>
      <xdr:colOff>0</xdr:colOff>
      <xdr:row>15</xdr:row>
      <xdr:rowOff>9525</xdr:rowOff>
    </xdr:to>
    <xdr:graphicFrame>
      <xdr:nvGraphicFramePr>
        <xdr:cNvPr id="1" name="Диаграмма 5"/>
        <xdr:cNvGraphicFramePr/>
      </xdr:nvGraphicFramePr>
      <xdr:xfrm>
        <a:off x="5629275" y="200025"/>
        <a:ext cx="91059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16</xdr:row>
      <xdr:rowOff>9525</xdr:rowOff>
    </xdr:from>
    <xdr:to>
      <xdr:col>13</xdr:col>
      <xdr:colOff>695325</xdr:colOff>
      <xdr:row>31</xdr:row>
      <xdr:rowOff>47625</xdr:rowOff>
    </xdr:to>
    <xdr:graphicFrame>
      <xdr:nvGraphicFramePr>
        <xdr:cNvPr id="2" name="Диаграмма 131"/>
        <xdr:cNvGraphicFramePr/>
      </xdr:nvGraphicFramePr>
      <xdr:xfrm>
        <a:off x="5610225" y="3152775"/>
        <a:ext cx="9115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6125825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6438900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7848600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2858750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14</xdr:row>
      <xdr:rowOff>0</xdr:rowOff>
    </xdr:from>
    <xdr:to>
      <xdr:col>12</xdr:col>
      <xdr:colOff>0</xdr:colOff>
      <xdr:row>40</xdr:row>
      <xdr:rowOff>57150</xdr:rowOff>
    </xdr:to>
    <xdr:graphicFrame>
      <xdr:nvGraphicFramePr>
        <xdr:cNvPr id="1" name="Диаграмма 6"/>
        <xdr:cNvGraphicFramePr/>
      </xdr:nvGraphicFramePr>
      <xdr:xfrm>
        <a:off x="7096125" y="2686050"/>
        <a:ext cx="77438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142875</xdr:rowOff>
    </xdr:from>
    <xdr:to>
      <xdr:col>6</xdr:col>
      <xdr:colOff>142875</xdr:colOff>
      <xdr:row>68</xdr:row>
      <xdr:rowOff>0</xdr:rowOff>
    </xdr:to>
    <xdr:graphicFrame>
      <xdr:nvGraphicFramePr>
        <xdr:cNvPr id="2" name="Диаграмма 7"/>
        <xdr:cNvGraphicFramePr/>
      </xdr:nvGraphicFramePr>
      <xdr:xfrm>
        <a:off x="0" y="6915150"/>
        <a:ext cx="764857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600075</xdr:colOff>
      <xdr:row>40</xdr:row>
      <xdr:rowOff>104775</xdr:rowOff>
    </xdr:to>
    <xdr:graphicFrame>
      <xdr:nvGraphicFramePr>
        <xdr:cNvPr id="3" name="Диаграмма 8"/>
        <xdr:cNvGraphicFramePr/>
      </xdr:nvGraphicFramePr>
      <xdr:xfrm>
        <a:off x="0" y="2686050"/>
        <a:ext cx="743902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40</xdr:row>
      <xdr:rowOff>47625</xdr:rowOff>
    </xdr:from>
    <xdr:to>
      <xdr:col>12</xdr:col>
      <xdr:colOff>0</xdr:colOff>
      <xdr:row>68</xdr:row>
      <xdr:rowOff>28575</xdr:rowOff>
    </xdr:to>
    <xdr:graphicFrame>
      <xdr:nvGraphicFramePr>
        <xdr:cNvPr id="4" name="Диаграмма 9"/>
        <xdr:cNvGraphicFramePr/>
      </xdr:nvGraphicFramePr>
      <xdr:xfrm>
        <a:off x="7400925" y="6981825"/>
        <a:ext cx="743902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6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266700" y="14354175"/>
        <a:ext cx="7267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8620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609600</xdr:colOff>
      <xdr:row>0</xdr:row>
      <xdr:rowOff>0</xdr:rowOff>
    </xdr:from>
    <xdr:to>
      <xdr:col>34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971675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1144250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2801600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23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554480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771525</xdr:colOff>
      <xdr:row>0</xdr:row>
      <xdr:rowOff>0</xdr:rowOff>
    </xdr:from>
    <xdr:to>
      <xdr:col>23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2315825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0</xdr:row>
      <xdr:rowOff>0</xdr:rowOff>
    </xdr:from>
    <xdr:to>
      <xdr:col>10</xdr:col>
      <xdr:colOff>819150</xdr:colOff>
      <xdr:row>20</xdr:row>
      <xdr:rowOff>38100</xdr:rowOff>
    </xdr:to>
    <xdr:graphicFrame>
      <xdr:nvGraphicFramePr>
        <xdr:cNvPr id="7" name="Диаграмма 7"/>
        <xdr:cNvGraphicFramePr/>
      </xdr:nvGraphicFramePr>
      <xdr:xfrm>
        <a:off x="5305425" y="0"/>
        <a:ext cx="5324475" cy="4000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4%202011\Q2%20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2\Q1%202012\&#1048;&#1089;&#1093;&#1086;&#1076;&#1085;&#1080;&#1082;&#1080;_Q1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r_osob_Q1 2012"/>
      <sheetName val="Q_520_KUA_po_Region_5"/>
      <sheetName val="Ur_Osob_skas_regions"/>
      <sheetName val="Запрос22_вступ до УАІБ"/>
      <sheetName val="Fondi - Ur osob likvid_Q4 2011"/>
      <sheetName val="RI4"/>
      <sheetName val="RI2"/>
      <sheetName val="Fondi_31_03_12"/>
      <sheetName val="Fondi_31_12_11_ICI"/>
      <sheetName val="Fondi_31_03_12_ICI_vyzn"/>
      <sheetName val="Fondi_31_12_11_nevyznani"/>
      <sheetName val="Fondi_31_12_11_liquidation"/>
      <sheetName val="Fondi_31_12_11_decision"/>
      <sheetName val="В"/>
      <sheetName val="ІПІФ"/>
      <sheetName val="ІКІФ"/>
      <sheetName val="ЗДПІФ"/>
      <sheetName val="ЗНПІФ"/>
      <sheetName val="венчПІФ"/>
      <sheetName val="ЗНКІФ"/>
      <sheetName val="венчКІФ"/>
      <sheetName val="Динаміка видів фондів"/>
      <sheetName val="FCHA_Ur osob_31_12_11"/>
      <sheetName val="Лист1"/>
      <sheetName val="FCHA_Ur osob_Q1 2012_open_Fondi"/>
      <sheetName val="FCHA_Ur osob_Q1 2012_interv_Fon"/>
      <sheetName val="FCHA_Ur osob_Q1 2012_zakr_Fond"/>
      <sheetName val="FCHA_Ur osob_Q1 2012_vench_Fond"/>
      <sheetName val="Активи"/>
      <sheetName val="Притік-відтік"/>
      <sheetName val="Q_MT6_1"/>
      <sheetName val="Структура відкритих"/>
      <sheetName val="Q_MT7_1"/>
      <sheetName val="Структура інтервальних"/>
      <sheetName val="Q_MT8_1"/>
      <sheetName val="Структура закритих+УСІх невенч"/>
      <sheetName val="Q_MT9_1"/>
      <sheetName val="Структура венчурних"/>
      <sheetName val="Структура_інструменти"/>
      <sheetName val="tblVocAkciiCateg_promej"/>
      <sheetName val="1_2_1_USI_types of securities"/>
      <sheetName val="1_2_1_nevench_types of securiti"/>
      <sheetName val="Типи ЦП"/>
      <sheetName val="1_1_1_USI_старе"/>
      <sheetName val="1_1_1_USI_змінити кв. в 1"/>
      <sheetName val="1_2_1_USI"/>
      <sheetName val="1_1_1_nevench_старе"/>
      <sheetName val="1_1_1_nevench_кв. в 1_1_nevench"/>
      <sheetName val="TBLCP"/>
      <sheetName val="1_2_1_nevench"/>
      <sheetName val="1_1_1_dyversyf_кв в1_1_dyversyf"/>
      <sheetName val="1_2_1_dyversyf"/>
      <sheetName val="emit_dyversyf"/>
      <sheetName val="Список ПФТС_31.12.2011"/>
      <sheetName val="Список УБ_31.12.2011"/>
      <sheetName val="Ренкінг_за_дох_Відкр"/>
      <sheetName val="Ренкінг_за_дох_Інтерв"/>
      <sheetName val="Ренкінг_за_дох_Закр"/>
      <sheetName val="ПФТС та УБ - обсяги торгів"/>
      <sheetName val="індекси+доходність фондів"/>
      <sheetName val="Депозити"/>
      <sheetName val="Індекси реальної зарплати"/>
      <sheetName val="Інфляція"/>
      <sheetName val="Нерухомість"/>
      <sheetName val="Доходність"/>
      <sheetName val="Інвестори_Q_SASHA_03_зам.кв..."/>
      <sheetName val="Fondi_31_12_11_NPF_1"/>
      <sheetName val="PER_F_Funds_NPF"/>
      <sheetName val="TBLINPF_kv_31_03_2012"/>
    </sheetNames>
    <sheetDataSet>
      <sheetData sheetId="13">
        <row r="45">
          <cell r="C45">
            <v>42</v>
          </cell>
        </row>
      </sheetData>
      <sheetData sheetId="14">
        <row r="41">
          <cell r="C41">
            <v>38</v>
          </cell>
        </row>
      </sheetData>
      <sheetData sheetId="15">
        <row r="5">
          <cell r="C5">
            <v>2</v>
          </cell>
        </row>
      </sheetData>
      <sheetData sheetId="16">
        <row r="16">
          <cell r="C16">
            <v>13</v>
          </cell>
        </row>
      </sheetData>
      <sheetData sheetId="17">
        <row r="42">
          <cell r="C42">
            <v>39</v>
          </cell>
        </row>
      </sheetData>
      <sheetData sheetId="18">
        <row r="794">
          <cell r="C794">
            <v>791</v>
          </cell>
        </row>
      </sheetData>
      <sheetData sheetId="19">
        <row r="127">
          <cell r="C127">
            <v>124</v>
          </cell>
        </row>
      </sheetData>
      <sheetData sheetId="20">
        <row r="112">
          <cell r="C112">
            <v>109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18"/>
  <sheetViews>
    <sheetView zoomScalePageLayoutView="0" workbookViewId="0" topLeftCell="A1">
      <selection activeCell="A1" sqref="A1"/>
    </sheetView>
  </sheetViews>
  <sheetFormatPr defaultColWidth="9.140625" defaultRowHeight="12.75" outlineLevelCol="1"/>
  <cols>
    <col min="1" max="1" width="32.00390625" style="27" customWidth="1"/>
    <col min="2" max="3" width="13.57421875" style="27" hidden="1" customWidth="1" outlineLevel="1"/>
    <col min="4" max="4" width="13.57421875" style="27" customWidth="1" collapsed="1"/>
    <col min="5" max="5" width="13.57421875" style="27" customWidth="1"/>
    <col min="6" max="8" width="18.00390625" style="27" customWidth="1"/>
    <col min="9" max="9" width="1.8515625" style="27" customWidth="1"/>
    <col min="10" max="13" width="19.28125" style="27" customWidth="1"/>
    <col min="14" max="16384" width="9.140625" style="27" customWidth="1"/>
  </cols>
  <sheetData>
    <row r="1" spans="1:12" ht="35.25" customHeight="1" thickBot="1">
      <c r="A1" s="52" t="s">
        <v>20</v>
      </c>
      <c r="B1" s="53">
        <v>40633</v>
      </c>
      <c r="C1" s="53">
        <v>40816</v>
      </c>
      <c r="D1" s="53">
        <v>40908</v>
      </c>
      <c r="E1" s="53">
        <v>40999</v>
      </c>
      <c r="F1" s="84" t="s">
        <v>81</v>
      </c>
      <c r="G1" s="84" t="s">
        <v>99</v>
      </c>
      <c r="H1" s="84" t="s">
        <v>131</v>
      </c>
      <c r="I1" s="85"/>
      <c r="J1" s="86" t="s">
        <v>20</v>
      </c>
      <c r="K1" s="84" t="s">
        <v>99</v>
      </c>
      <c r="L1" s="84" t="s">
        <v>81</v>
      </c>
    </row>
    <row r="2" spans="1:12" s="30" customFormat="1" ht="18" customHeight="1">
      <c r="A2" s="123" t="s">
        <v>24</v>
      </c>
      <c r="B2" s="270">
        <v>9755.1</v>
      </c>
      <c r="C2" s="87">
        <v>8700.29</v>
      </c>
      <c r="D2" s="87">
        <v>8455.35</v>
      </c>
      <c r="E2" s="87">
        <v>10083.56</v>
      </c>
      <c r="F2" s="124">
        <f aca="true" t="shared" si="0" ref="F2:F14">D2/C2-1</f>
        <v>-0.028153084552354102</v>
      </c>
      <c r="G2" s="124">
        <f aca="true" t="shared" si="1" ref="G2:G14">E2/D2-1</f>
        <v>0.19256565369854584</v>
      </c>
      <c r="H2" s="124">
        <f aca="true" t="shared" si="2" ref="H2:H14">E2/B2-1</f>
        <v>0.033670592818115574</v>
      </c>
      <c r="I2" s="88"/>
      <c r="J2" s="89" t="s">
        <v>33</v>
      </c>
      <c r="K2" s="91">
        <v>-0.025320967598209454</v>
      </c>
      <c r="L2" s="90">
        <v>0.011187124409972604</v>
      </c>
    </row>
    <row r="3" spans="1:12" s="30" customFormat="1" ht="18" customHeight="1">
      <c r="A3" s="54" t="s">
        <v>18</v>
      </c>
      <c r="B3" s="269">
        <v>2044.2</v>
      </c>
      <c r="C3" s="141">
        <v>1341.09</v>
      </c>
      <c r="D3" s="141">
        <v>1381.87</v>
      </c>
      <c r="E3" s="141">
        <v>1637.73</v>
      </c>
      <c r="F3" s="91">
        <f t="shared" si="0"/>
        <v>0.030408100873170252</v>
      </c>
      <c r="G3" s="91">
        <f t="shared" si="1"/>
        <v>0.18515489879655833</v>
      </c>
      <c r="H3" s="91">
        <f t="shared" si="2"/>
        <v>-0.19884062224831234</v>
      </c>
      <c r="I3" s="88"/>
      <c r="J3" s="93" t="s">
        <v>19</v>
      </c>
      <c r="K3" s="91">
        <v>-0.005220515315382701</v>
      </c>
      <c r="L3" s="90">
        <v>-0.04959809361217826</v>
      </c>
    </row>
    <row r="4" spans="1:12" ht="18" customHeight="1">
      <c r="A4" s="214" t="s">
        <v>36</v>
      </c>
      <c r="B4" s="267">
        <v>7041.31</v>
      </c>
      <c r="C4" s="92">
        <v>5502.02</v>
      </c>
      <c r="D4" s="92">
        <v>5898.35</v>
      </c>
      <c r="E4" s="92">
        <v>6946.83</v>
      </c>
      <c r="F4" s="91">
        <f t="shared" si="0"/>
        <v>0.07203354404382378</v>
      </c>
      <c r="G4" s="91">
        <f t="shared" si="1"/>
        <v>0.17775818661150988</v>
      </c>
      <c r="H4" s="91">
        <f t="shared" si="2"/>
        <v>-0.013417957737977826</v>
      </c>
      <c r="I4" s="85"/>
      <c r="J4" s="93" t="s">
        <v>41</v>
      </c>
      <c r="K4" s="91">
        <v>0.02881214138272803</v>
      </c>
      <c r="L4" s="90">
        <v>-0.067734251150804</v>
      </c>
    </row>
    <row r="5" spans="1:12" ht="18" customHeight="1">
      <c r="A5" s="55" t="s">
        <v>23</v>
      </c>
      <c r="B5" s="267">
        <v>1325.83</v>
      </c>
      <c r="C5" s="56">
        <v>1131.42</v>
      </c>
      <c r="D5" s="56">
        <v>1257.6</v>
      </c>
      <c r="E5" s="56">
        <v>1408.47</v>
      </c>
      <c r="F5" s="91">
        <f t="shared" si="0"/>
        <v>0.11152357214827369</v>
      </c>
      <c r="G5" s="91">
        <f t="shared" si="1"/>
        <v>0.1199666030534352</v>
      </c>
      <c r="H5" s="91">
        <f t="shared" si="2"/>
        <v>0.062330766387847625</v>
      </c>
      <c r="I5" s="85"/>
      <c r="J5" s="93" t="s">
        <v>37</v>
      </c>
      <c r="K5" s="91">
        <v>0.035204620011916044</v>
      </c>
      <c r="L5" s="90">
        <v>0.08653636165101553</v>
      </c>
    </row>
    <row r="6" spans="1:12" ht="18" customHeight="1">
      <c r="A6" s="55" t="s">
        <v>100</v>
      </c>
      <c r="B6" s="267">
        <v>23527.52</v>
      </c>
      <c r="C6" s="92">
        <v>17592.41</v>
      </c>
      <c r="D6" s="92">
        <v>18434.39</v>
      </c>
      <c r="E6" s="92">
        <v>20555.58</v>
      </c>
      <c r="F6" s="91">
        <f t="shared" si="0"/>
        <v>0.047860412530176255</v>
      </c>
      <c r="G6" s="91">
        <f t="shared" si="1"/>
        <v>0.11506700248828428</v>
      </c>
      <c r="H6" s="91">
        <f t="shared" si="2"/>
        <v>-0.1263176059355171</v>
      </c>
      <c r="I6" s="85"/>
      <c r="J6" s="93" t="s">
        <v>35</v>
      </c>
      <c r="K6" s="91">
        <v>0.06623983436544068</v>
      </c>
      <c r="L6" s="90">
        <v>-0.020217203583813403</v>
      </c>
    </row>
    <row r="7" spans="1:12" ht="18" customHeight="1">
      <c r="A7" s="55" t="s">
        <v>38</v>
      </c>
      <c r="B7" s="267">
        <v>3989.18</v>
      </c>
      <c r="C7" s="92">
        <v>2981.96</v>
      </c>
      <c r="D7" s="92">
        <v>3159.81</v>
      </c>
      <c r="E7" s="92">
        <v>3423.81</v>
      </c>
      <c r="F7" s="91">
        <f t="shared" si="0"/>
        <v>0.05964198044239355</v>
      </c>
      <c r="G7" s="91">
        <f t="shared" si="1"/>
        <v>0.0835493273329726</v>
      </c>
      <c r="H7" s="91">
        <f t="shared" si="2"/>
        <v>-0.14172586847422275</v>
      </c>
      <c r="I7" s="85"/>
      <c r="J7" s="93" t="s">
        <v>39</v>
      </c>
      <c r="K7" s="91">
        <v>0.08139759493712351</v>
      </c>
      <c r="L7" s="90">
        <v>0.11950284879661477</v>
      </c>
    </row>
    <row r="8" spans="1:12" ht="18" customHeight="1">
      <c r="A8" s="55" t="s">
        <v>34</v>
      </c>
      <c r="B8" s="267">
        <v>1813.59</v>
      </c>
      <c r="C8" s="92">
        <v>1366.54</v>
      </c>
      <c r="D8" s="92">
        <v>1402.23</v>
      </c>
      <c r="E8" s="92">
        <v>1517.34</v>
      </c>
      <c r="F8" s="91">
        <f t="shared" si="0"/>
        <v>0.026117054751416013</v>
      </c>
      <c r="G8" s="91">
        <f t="shared" si="1"/>
        <v>0.08209066986157754</v>
      </c>
      <c r="H8" s="91">
        <f t="shared" si="2"/>
        <v>-0.1633500405273518</v>
      </c>
      <c r="I8" s="85"/>
      <c r="J8" s="93" t="s">
        <v>34</v>
      </c>
      <c r="K8" s="91">
        <v>0.08209066986157754</v>
      </c>
      <c r="L8" s="90">
        <v>0.026117054751416013</v>
      </c>
    </row>
    <row r="9" spans="1:12" ht="18" customHeight="1">
      <c r="A9" s="55" t="s">
        <v>39</v>
      </c>
      <c r="B9" s="267">
        <v>12319.73</v>
      </c>
      <c r="C9" s="92">
        <v>10913.38</v>
      </c>
      <c r="D9" s="92">
        <v>12217.56</v>
      </c>
      <c r="E9" s="92">
        <v>13212.04</v>
      </c>
      <c r="F9" s="91">
        <f t="shared" si="0"/>
        <v>0.11950284879661477</v>
      </c>
      <c r="G9" s="91">
        <f t="shared" si="1"/>
        <v>0.08139759493712351</v>
      </c>
      <c r="H9" s="91">
        <f t="shared" si="2"/>
        <v>0.07242934707172966</v>
      </c>
      <c r="I9" s="85"/>
      <c r="J9" s="93" t="s">
        <v>38</v>
      </c>
      <c r="K9" s="91">
        <v>0.0835493273329726</v>
      </c>
      <c r="L9" s="90">
        <v>0.05964198044239355</v>
      </c>
    </row>
    <row r="10" spans="1:12" ht="18" customHeight="1">
      <c r="A10" s="54" t="s">
        <v>35</v>
      </c>
      <c r="B10" s="267">
        <v>2816.96</v>
      </c>
      <c r="C10" s="92">
        <v>2188.73</v>
      </c>
      <c r="D10" s="92">
        <v>2144.48</v>
      </c>
      <c r="E10" s="92">
        <v>2286.53</v>
      </c>
      <c r="F10" s="91">
        <f t="shared" si="0"/>
        <v>-0.020217203583813403</v>
      </c>
      <c r="G10" s="91">
        <f t="shared" si="1"/>
        <v>0.06623983436544068</v>
      </c>
      <c r="H10" s="91">
        <f t="shared" si="2"/>
        <v>-0.1882987333863455</v>
      </c>
      <c r="I10" s="85"/>
      <c r="J10" s="93" t="s">
        <v>40</v>
      </c>
      <c r="K10" s="91">
        <v>0.11506700248828428</v>
      </c>
      <c r="L10" s="90">
        <v>0.047860412530176255</v>
      </c>
    </row>
    <row r="11" spans="1:12" ht="18" customHeight="1">
      <c r="A11" s="55" t="s">
        <v>37</v>
      </c>
      <c r="B11" s="267">
        <v>5908.76</v>
      </c>
      <c r="C11" s="92">
        <v>5128.48</v>
      </c>
      <c r="D11" s="92">
        <v>5572.28</v>
      </c>
      <c r="E11" s="92">
        <v>5768.45</v>
      </c>
      <c r="F11" s="91">
        <f t="shared" si="0"/>
        <v>0.08653636165101553</v>
      </c>
      <c r="G11" s="91">
        <f t="shared" si="1"/>
        <v>0.035204620011916044</v>
      </c>
      <c r="H11" s="91">
        <f t="shared" si="2"/>
        <v>-0.023746099012313948</v>
      </c>
      <c r="I11" s="85"/>
      <c r="J11" s="93" t="s">
        <v>23</v>
      </c>
      <c r="K11" s="91">
        <v>0.1199666030534352</v>
      </c>
      <c r="L11" s="90">
        <v>0.11152357214827369</v>
      </c>
    </row>
    <row r="12" spans="1:12" ht="18" customHeight="1">
      <c r="A12" s="55" t="s">
        <v>41</v>
      </c>
      <c r="B12" s="267">
        <v>2928.111</v>
      </c>
      <c r="C12" s="92">
        <v>2359.22</v>
      </c>
      <c r="D12" s="92">
        <v>2199.42</v>
      </c>
      <c r="E12" s="92">
        <v>2262.79</v>
      </c>
      <c r="F12" s="91">
        <f t="shared" si="0"/>
        <v>-0.067734251150804</v>
      </c>
      <c r="G12" s="91">
        <f t="shared" si="1"/>
        <v>0.02881214138272803</v>
      </c>
      <c r="H12" s="91">
        <f t="shared" si="2"/>
        <v>-0.22721850367011354</v>
      </c>
      <c r="I12" s="85"/>
      <c r="J12" s="93" t="s">
        <v>36</v>
      </c>
      <c r="K12" s="91">
        <v>0.17775818661150988</v>
      </c>
      <c r="L12" s="90">
        <v>0.07203354404382378</v>
      </c>
    </row>
    <row r="13" spans="1:12" ht="18" customHeight="1">
      <c r="A13" s="55" t="s">
        <v>19</v>
      </c>
      <c r="B13" s="141">
        <v>1099.18</v>
      </c>
      <c r="C13" s="92">
        <v>562.32</v>
      </c>
      <c r="D13" s="92">
        <v>534.43</v>
      </c>
      <c r="E13" s="92">
        <v>531.64</v>
      </c>
      <c r="F13" s="91">
        <f t="shared" si="0"/>
        <v>-0.04959809361217826</v>
      </c>
      <c r="G13" s="91">
        <f t="shared" si="1"/>
        <v>-0.005220515315382701</v>
      </c>
      <c r="H13" s="91">
        <f t="shared" si="2"/>
        <v>-0.5163303553558107</v>
      </c>
      <c r="I13" s="85"/>
      <c r="J13" s="93" t="s">
        <v>18</v>
      </c>
      <c r="K13" s="91">
        <v>0.18515489879655833</v>
      </c>
      <c r="L13" s="90">
        <v>0.030408100873170252</v>
      </c>
    </row>
    <row r="14" spans="1:12" ht="18" customHeight="1" thickBot="1">
      <c r="A14" s="143" t="s">
        <v>33</v>
      </c>
      <c r="B14" s="268">
        <v>2812.83</v>
      </c>
      <c r="C14" s="140">
        <v>1442.73</v>
      </c>
      <c r="D14" s="140">
        <v>1458.87</v>
      </c>
      <c r="E14" s="140">
        <v>1421.93</v>
      </c>
      <c r="F14" s="95">
        <f t="shared" si="0"/>
        <v>0.011187124409972604</v>
      </c>
      <c r="G14" s="95">
        <f t="shared" si="1"/>
        <v>-0.025320967598209454</v>
      </c>
      <c r="H14" s="95">
        <f t="shared" si="2"/>
        <v>-0.49448420274243376</v>
      </c>
      <c r="I14" s="85"/>
      <c r="J14" s="96" t="s">
        <v>24</v>
      </c>
      <c r="K14" s="95">
        <v>0.19256565369854584</v>
      </c>
      <c r="L14" s="94">
        <v>-0.028153084552354102</v>
      </c>
    </row>
    <row r="15" spans="5:11" ht="12.75">
      <c r="E15" s="85"/>
      <c r="F15" s="85"/>
      <c r="G15" s="85"/>
      <c r="H15" s="85"/>
      <c r="I15" s="85"/>
      <c r="J15" s="85"/>
      <c r="K15" s="85"/>
    </row>
    <row r="16" ht="12.75">
      <c r="A16" s="97" t="s">
        <v>73</v>
      </c>
    </row>
    <row r="17" ht="16.5" customHeight="1"/>
    <row r="18" ht="15" customHeight="1">
      <c r="A18" s="142"/>
    </row>
  </sheetData>
  <sheetProtection/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N28"/>
  <sheetViews>
    <sheetView zoomScalePageLayoutView="0" workbookViewId="0" topLeftCell="A1">
      <selection activeCell="A1" sqref="A1"/>
    </sheetView>
  </sheetViews>
  <sheetFormatPr defaultColWidth="9.140625" defaultRowHeight="12.75" outlineLevelCol="1"/>
  <cols>
    <col min="1" max="1" width="38.8515625" style="0" customWidth="1"/>
    <col min="2" max="3" width="13.00390625" style="0" customWidth="1"/>
    <col min="4" max="4" width="12.7109375" style="0" customWidth="1" outlineLevel="1"/>
    <col min="5" max="5" width="2.140625" style="0" customWidth="1"/>
    <col min="6" max="6" width="15.421875" style="0" customWidth="1"/>
    <col min="7" max="14" width="13.00390625" style="0" customWidth="1"/>
    <col min="15" max="15" width="8.8515625" style="23" customWidth="1"/>
    <col min="16" max="17" width="11.8515625" style="23" customWidth="1"/>
    <col min="18" max="28" width="9.140625" style="23" customWidth="1"/>
    <col min="29" max="29" width="16.8515625" style="23" customWidth="1"/>
    <col min="30" max="16384" width="9.140625" style="23" customWidth="1"/>
  </cols>
  <sheetData>
    <row r="1" spans="1:14" ht="45" customHeight="1" thickBot="1">
      <c r="A1" s="228" t="s">
        <v>86</v>
      </c>
      <c r="B1" s="86" t="s">
        <v>85</v>
      </c>
      <c r="C1" s="86" t="s">
        <v>125</v>
      </c>
      <c r="D1" s="84" t="s">
        <v>126</v>
      </c>
      <c r="E1" s="211"/>
      <c r="F1" s="106"/>
      <c r="G1" s="106"/>
      <c r="H1" s="107"/>
      <c r="I1" s="72"/>
      <c r="J1" s="23"/>
      <c r="K1" s="23"/>
      <c r="L1" s="23"/>
      <c r="M1" s="23"/>
      <c r="N1" s="23"/>
    </row>
    <row r="2" spans="1:14" ht="15" customHeight="1">
      <c r="A2" s="192" t="s">
        <v>128</v>
      </c>
      <c r="B2" s="260">
        <v>0.0037041634587388034</v>
      </c>
      <c r="C2" s="260">
        <v>-0.04059080736635332</v>
      </c>
      <c r="D2" s="272">
        <v>-0.1693852466525131</v>
      </c>
      <c r="E2" s="212"/>
      <c r="F2" s="109"/>
      <c r="G2" s="109"/>
      <c r="H2" s="109"/>
      <c r="I2" s="72"/>
      <c r="J2" s="23"/>
      <c r="K2" s="23"/>
      <c r="L2" s="23"/>
      <c r="M2" s="23"/>
      <c r="N2" s="23"/>
    </row>
    <row r="3" spans="1:14" ht="15" customHeight="1">
      <c r="A3" s="193" t="s">
        <v>57</v>
      </c>
      <c r="B3" s="194">
        <v>0.011187124409972604</v>
      </c>
      <c r="C3" s="194">
        <v>-0.025320967598209454</v>
      </c>
      <c r="D3" s="273">
        <v>-0.49448420274243365</v>
      </c>
      <c r="E3" s="212"/>
      <c r="F3" s="109"/>
      <c r="G3" s="109"/>
      <c r="H3" s="109"/>
      <c r="I3" s="72"/>
      <c r="J3" s="23"/>
      <c r="K3" s="23"/>
      <c r="L3" s="23"/>
      <c r="M3" s="23"/>
      <c r="N3" s="23"/>
    </row>
    <row r="4" spans="1:14" ht="15" customHeight="1">
      <c r="A4" s="193" t="s">
        <v>4</v>
      </c>
      <c r="B4" s="194">
        <v>-0.015259380655200721</v>
      </c>
      <c r="C4" s="194">
        <v>-0.009589514138987922</v>
      </c>
      <c r="D4" s="273">
        <v>-0.18025700617151297</v>
      </c>
      <c r="E4" s="212"/>
      <c r="F4" s="83"/>
      <c r="G4" s="83"/>
      <c r="H4" s="83"/>
      <c r="I4" s="110"/>
      <c r="J4" s="111"/>
      <c r="K4" s="24"/>
      <c r="L4" s="23"/>
      <c r="M4" s="23"/>
      <c r="N4" s="23"/>
    </row>
    <row r="5" spans="1:14" ht="15" customHeight="1">
      <c r="A5" s="193" t="s">
        <v>58</v>
      </c>
      <c r="B5" s="194">
        <v>-0.04959809361217826</v>
      </c>
      <c r="C5" s="194">
        <v>-0.005220515315382701</v>
      </c>
      <c r="D5" s="273">
        <v>-0.5163303553558107</v>
      </c>
      <c r="E5" s="212"/>
      <c r="F5" s="83"/>
      <c r="G5" s="83"/>
      <c r="H5" s="83"/>
      <c r="I5" s="110"/>
      <c r="J5" s="111"/>
      <c r="K5" s="24"/>
      <c r="L5" s="23"/>
      <c r="M5" s="23"/>
      <c r="N5" s="23"/>
    </row>
    <row r="6" spans="1:14" ht="15" customHeight="1">
      <c r="A6" s="193" t="s">
        <v>8</v>
      </c>
      <c r="B6" s="194">
        <v>0</v>
      </c>
      <c r="C6" s="194">
        <v>-0.004366812227074357</v>
      </c>
      <c r="D6" s="273">
        <v>-0.017241379310344862</v>
      </c>
      <c r="E6" s="212"/>
      <c r="F6" s="24"/>
      <c r="G6" s="24"/>
      <c r="H6" s="83"/>
      <c r="I6" s="72"/>
      <c r="J6" s="23"/>
      <c r="K6" s="23"/>
      <c r="L6" s="23"/>
      <c r="M6" s="23"/>
      <c r="N6" s="23"/>
    </row>
    <row r="7" spans="1:14" ht="15" customHeight="1">
      <c r="A7" s="193" t="s">
        <v>64</v>
      </c>
      <c r="B7" s="194">
        <v>0.003001999999999949</v>
      </c>
      <c r="C7" s="194">
        <v>0.007016011999999794</v>
      </c>
      <c r="D7" s="273">
        <v>0.018948968364357555</v>
      </c>
      <c r="E7" s="212"/>
      <c r="F7" s="83"/>
      <c r="G7" s="83"/>
      <c r="H7" s="83"/>
      <c r="I7" s="72"/>
      <c r="J7" s="23"/>
      <c r="K7" s="23"/>
      <c r="L7" s="23"/>
      <c r="M7" s="23"/>
      <c r="N7" s="23"/>
    </row>
    <row r="8" spans="1:14" ht="15" customHeight="1">
      <c r="A8" s="193" t="s">
        <v>3</v>
      </c>
      <c r="B8" s="259">
        <v>-0.016572537093636423</v>
      </c>
      <c r="C8" s="259">
        <v>0.0081119002188562</v>
      </c>
      <c r="D8" s="274">
        <v>-0.2240350226483786</v>
      </c>
      <c r="E8" s="212"/>
      <c r="F8" s="83"/>
      <c r="G8" s="83"/>
      <c r="H8" s="83"/>
      <c r="I8" s="72"/>
      <c r="J8" s="23"/>
      <c r="K8" s="23"/>
      <c r="L8" s="23"/>
      <c r="M8" s="23"/>
      <c r="N8" s="23"/>
    </row>
    <row r="9" spans="1:14" ht="15" customHeight="1">
      <c r="A9" s="193" t="s">
        <v>59</v>
      </c>
      <c r="B9" s="194">
        <v>0.023140980730668614</v>
      </c>
      <c r="C9" s="194">
        <v>0.022245667532025948</v>
      </c>
      <c r="D9" s="273">
        <v>0.09413710579977286</v>
      </c>
      <c r="E9" s="212"/>
      <c r="F9" s="83"/>
      <c r="G9" s="83"/>
      <c r="H9" s="83"/>
      <c r="I9" s="72"/>
      <c r="J9" s="23"/>
      <c r="K9" s="23"/>
      <c r="L9" s="23"/>
      <c r="M9" s="23"/>
      <c r="N9" s="23"/>
    </row>
    <row r="10" spans="1:14" ht="15" customHeight="1">
      <c r="A10" s="193" t="s">
        <v>6</v>
      </c>
      <c r="B10" s="194">
        <v>0.04261762258492552</v>
      </c>
      <c r="C10" s="194">
        <v>0.04511372132796221</v>
      </c>
      <c r="D10" s="273">
        <v>0.17809376180339886</v>
      </c>
      <c r="E10" s="212"/>
      <c r="F10" s="112"/>
      <c r="G10" s="112"/>
      <c r="H10" s="83"/>
      <c r="I10" s="72"/>
      <c r="J10" s="72"/>
      <c r="K10" s="72"/>
      <c r="N10" s="23"/>
    </row>
    <row r="11" spans="1:14" ht="15" customHeight="1">
      <c r="A11" s="193" t="s">
        <v>61</v>
      </c>
      <c r="B11" s="194">
        <v>-0.014421018670447094</v>
      </c>
      <c r="C11" s="194">
        <v>0.05093359053334612</v>
      </c>
      <c r="D11" s="273">
        <v>0.1973633033003923</v>
      </c>
      <c r="E11" s="212"/>
      <c r="F11" s="83"/>
      <c r="G11" s="83"/>
      <c r="H11" s="83"/>
      <c r="I11" s="72"/>
      <c r="J11" s="23"/>
      <c r="K11" s="23"/>
      <c r="L11" s="23"/>
      <c r="M11" s="23"/>
      <c r="N11" s="23"/>
    </row>
    <row r="12" spans="1:14" ht="15" customHeight="1" thickBot="1">
      <c r="A12" s="195" t="s">
        <v>60</v>
      </c>
      <c r="B12" s="261">
        <v>-0.030644460436200394</v>
      </c>
      <c r="C12" s="261">
        <v>0.05697454154976733</v>
      </c>
      <c r="D12" s="275">
        <v>0.026455569451561356</v>
      </c>
      <c r="E12" s="212"/>
      <c r="F12" s="83"/>
      <c r="G12" s="83"/>
      <c r="H12" s="83"/>
      <c r="I12" s="72"/>
      <c r="J12" s="23"/>
      <c r="K12" s="24"/>
      <c r="L12" s="23"/>
      <c r="M12" s="23"/>
      <c r="N12" s="23"/>
    </row>
    <row r="13" spans="1:11" ht="12.75">
      <c r="A13" s="115" t="s">
        <v>77</v>
      </c>
      <c r="B13" s="114"/>
      <c r="C13" s="114"/>
      <c r="D13" s="114"/>
      <c r="E13" s="114"/>
      <c r="F13" s="72"/>
      <c r="G13" s="72"/>
      <c r="H13" s="72"/>
      <c r="I13" s="72"/>
      <c r="J13" s="72"/>
      <c r="K13" s="72"/>
    </row>
    <row r="14" spans="7:11" ht="12.75">
      <c r="G14" s="72"/>
      <c r="H14" s="72"/>
      <c r="I14" s="72"/>
      <c r="J14" s="72"/>
      <c r="K14" s="72"/>
    </row>
    <row r="15" spans="7:11" ht="12.75">
      <c r="G15" s="72"/>
      <c r="H15" s="72"/>
      <c r="I15" s="72"/>
      <c r="J15" s="72"/>
      <c r="K15" s="72"/>
    </row>
    <row r="16" spans="7:11" ht="12.75">
      <c r="G16" s="72"/>
      <c r="H16" s="72"/>
      <c r="I16" s="72"/>
      <c r="J16" s="72"/>
      <c r="K16" s="72"/>
    </row>
    <row r="17" spans="7:11" ht="12.75">
      <c r="G17" s="72"/>
      <c r="H17" s="72"/>
      <c r="I17" s="72"/>
      <c r="J17" s="72"/>
      <c r="K17" s="72"/>
    </row>
    <row r="18" spans="7:11" ht="12.75">
      <c r="G18" s="72"/>
      <c r="H18" s="72"/>
      <c r="I18" s="72"/>
      <c r="J18" s="72"/>
      <c r="K18" s="72"/>
    </row>
    <row r="19" spans="7:11" ht="12.75">
      <c r="G19" s="72"/>
      <c r="H19" s="72"/>
      <c r="I19" s="72"/>
      <c r="J19" s="72"/>
      <c r="K19" s="72"/>
    </row>
    <row r="20" spans="7:11" ht="12.75">
      <c r="G20" s="72"/>
      <c r="H20" s="72"/>
      <c r="I20" s="72"/>
      <c r="J20" s="72"/>
      <c r="K20" s="72"/>
    </row>
    <row r="21" spans="7:11" ht="12.75">
      <c r="G21" s="72"/>
      <c r="H21" s="72"/>
      <c r="I21" s="72"/>
      <c r="J21" s="72"/>
      <c r="K21" s="72"/>
    </row>
    <row r="22" spans="7:11" ht="12.75">
      <c r="G22" s="72"/>
      <c r="H22" s="72"/>
      <c r="I22" s="72"/>
      <c r="J22" s="72"/>
      <c r="K22" s="72"/>
    </row>
    <row r="23" spans="7:11" ht="12.75">
      <c r="G23" s="72"/>
      <c r="H23" s="72"/>
      <c r="I23" s="72"/>
      <c r="J23" s="72"/>
      <c r="K23" s="72"/>
    </row>
    <row r="24" spans="7:11" ht="12.75">
      <c r="G24" s="72"/>
      <c r="H24" s="72"/>
      <c r="I24" s="72"/>
      <c r="J24" s="72"/>
      <c r="K24" s="72"/>
    </row>
    <row r="25" spans="7:11" ht="12.75">
      <c r="G25" s="72"/>
      <c r="H25" s="72"/>
      <c r="I25" s="72"/>
      <c r="J25" s="72"/>
      <c r="K25" s="72"/>
    </row>
    <row r="26" spans="7:11" ht="12.75">
      <c r="G26" s="72"/>
      <c r="H26" s="72"/>
      <c r="I26" s="72"/>
      <c r="J26" s="72"/>
      <c r="K26" s="72"/>
    </row>
    <row r="27" spans="7:11" ht="12.75">
      <c r="G27" s="72"/>
      <c r="H27" s="72"/>
      <c r="I27" s="72"/>
      <c r="J27" s="72"/>
      <c r="K27" s="72"/>
    </row>
    <row r="28" ht="12.75">
      <c r="I28" s="10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G24"/>
  <sheetViews>
    <sheetView zoomScalePageLayoutView="0" workbookViewId="0" topLeftCell="A1">
      <selection activeCell="B54" sqref="B54"/>
    </sheetView>
  </sheetViews>
  <sheetFormatPr defaultColWidth="9.140625" defaultRowHeight="12.75" outlineLevelRow="1"/>
  <cols>
    <col min="1" max="1" width="15.8515625" style="8" customWidth="1"/>
    <col min="2" max="3" width="25.57421875" style="2" customWidth="1"/>
    <col min="4" max="4" width="2.140625" style="2" customWidth="1"/>
    <col min="5" max="5" width="10.57421875" style="2" customWidth="1"/>
    <col min="6" max="6" width="9.140625" style="2" customWidth="1"/>
    <col min="7" max="7" width="8.8515625" style="2" customWidth="1"/>
    <col min="8" max="8" width="9.140625" style="2" customWidth="1"/>
    <col min="9" max="9" width="11.28125" style="2" customWidth="1"/>
    <col min="10" max="10" width="11.57421875" style="2" customWidth="1"/>
    <col min="11" max="13" width="9.140625" style="2" customWidth="1"/>
    <col min="14" max="14" width="10.421875" style="2" bestFit="1" customWidth="1"/>
    <col min="15" max="16384" width="9.140625" style="2" customWidth="1"/>
  </cols>
  <sheetData>
    <row r="1" spans="1:4" ht="28.5" customHeight="1" thickBot="1">
      <c r="A1" s="52"/>
      <c r="B1" s="84" t="s">
        <v>42</v>
      </c>
      <c r="C1" s="84" t="s">
        <v>43</v>
      </c>
      <c r="D1" s="211"/>
    </row>
    <row r="2" spans="1:5" ht="12.75" hidden="1" outlineLevel="1">
      <c r="A2" s="50">
        <v>39447</v>
      </c>
      <c r="B2" s="2">
        <v>334</v>
      </c>
      <c r="C2" s="5">
        <v>2.5</v>
      </c>
      <c r="D2" s="5"/>
      <c r="E2" s="118"/>
    </row>
    <row r="3" spans="1:5" ht="12.75" collapsed="1">
      <c r="A3" s="50">
        <v>39538</v>
      </c>
      <c r="B3" s="2">
        <v>356</v>
      </c>
      <c r="C3" s="5">
        <v>2.8</v>
      </c>
      <c r="D3" s="5"/>
      <c r="E3" s="118"/>
    </row>
    <row r="4" spans="1:5" ht="12.75" hidden="1" outlineLevel="1">
      <c r="A4" s="50">
        <v>39629</v>
      </c>
      <c r="B4" s="2">
        <v>394</v>
      </c>
      <c r="C4" s="5">
        <v>2.8</v>
      </c>
      <c r="D4" s="5"/>
      <c r="E4" s="118"/>
    </row>
    <row r="5" spans="1:5" ht="12.75" hidden="1" outlineLevel="1">
      <c r="A5" s="50">
        <v>39721</v>
      </c>
      <c r="B5" s="2">
        <v>404</v>
      </c>
      <c r="C5" s="6">
        <v>2.87</v>
      </c>
      <c r="D5" s="6"/>
      <c r="E5" s="118"/>
    </row>
    <row r="6" spans="1:5" ht="12.75" hidden="1" outlineLevel="1">
      <c r="A6" s="50">
        <v>39813</v>
      </c>
      <c r="B6" s="2">
        <v>409</v>
      </c>
      <c r="C6" s="6">
        <v>3.04</v>
      </c>
      <c r="D6" s="6"/>
      <c r="E6" s="118"/>
    </row>
    <row r="7" spans="1:5" ht="12.75" collapsed="1">
      <c r="A7" s="50">
        <v>39903</v>
      </c>
      <c r="B7" s="2">
        <v>409</v>
      </c>
      <c r="C7" s="6">
        <v>3.09</v>
      </c>
      <c r="D7" s="6"/>
      <c r="E7" s="118"/>
    </row>
    <row r="8" spans="1:5" ht="12.75" hidden="1" outlineLevel="1">
      <c r="A8" s="50">
        <v>39994</v>
      </c>
      <c r="B8" s="2">
        <v>397</v>
      </c>
      <c r="C8" s="6">
        <v>3.17</v>
      </c>
      <c r="D8" s="6"/>
      <c r="E8" s="118"/>
    </row>
    <row r="9" spans="1:5" ht="12.75" hidden="1" outlineLevel="1">
      <c r="A9" s="50">
        <v>40086</v>
      </c>
      <c r="B9" s="2">
        <v>391</v>
      </c>
      <c r="C9" s="6">
        <v>3.2</v>
      </c>
      <c r="D9" s="6"/>
      <c r="E9" s="118"/>
    </row>
    <row r="10" spans="1:5" ht="12.75" hidden="1" outlineLevel="1">
      <c r="A10" s="50">
        <v>40178</v>
      </c>
      <c r="B10" s="2">
        <v>380</v>
      </c>
      <c r="C10" s="6">
        <v>3.16</v>
      </c>
      <c r="D10" s="6"/>
      <c r="E10" s="118"/>
    </row>
    <row r="11" spans="1:5" ht="12.75" collapsed="1">
      <c r="A11" s="50">
        <v>40268</v>
      </c>
      <c r="B11" s="2">
        <v>366</v>
      </c>
      <c r="C11" s="6">
        <v>3.29</v>
      </c>
      <c r="D11" s="6"/>
      <c r="E11" s="118"/>
    </row>
    <row r="12" spans="1:5" ht="12.75" hidden="1" outlineLevel="1">
      <c r="A12" s="50">
        <v>40359</v>
      </c>
      <c r="B12" s="67">
        <v>357</v>
      </c>
      <c r="C12" s="68">
        <v>3.48</v>
      </c>
      <c r="D12" s="68"/>
      <c r="E12" s="118"/>
    </row>
    <row r="13" spans="1:6" ht="12.75" hidden="1" outlineLevel="1">
      <c r="A13" s="50">
        <v>40451</v>
      </c>
      <c r="B13" s="2">
        <v>348</v>
      </c>
      <c r="C13" s="68">
        <v>3.64</v>
      </c>
      <c r="D13" s="68"/>
      <c r="E13" s="118"/>
      <c r="F13" s="118">
        <f>C13*B13</f>
        <v>1266.72</v>
      </c>
    </row>
    <row r="14" spans="1:7" ht="12.75" hidden="1" outlineLevel="1">
      <c r="A14" s="50">
        <v>40543</v>
      </c>
      <c r="B14" s="2">
        <v>339</v>
      </c>
      <c r="C14" s="6">
        <v>3.62</v>
      </c>
      <c r="D14" s="6"/>
      <c r="E14" s="118"/>
      <c r="F14" s="118"/>
      <c r="G14" s="118"/>
    </row>
    <row r="15" spans="1:7" ht="12.75" collapsed="1">
      <c r="A15" s="50">
        <v>40633</v>
      </c>
      <c r="B15" s="2">
        <v>344</v>
      </c>
      <c r="C15" s="6">
        <f>1328/B15</f>
        <v>3.86046511627907</v>
      </c>
      <c r="D15" s="6"/>
      <c r="E15" s="118"/>
      <c r="G15" s="118"/>
    </row>
    <row r="16" spans="1:7" ht="12.75" outlineLevel="1">
      <c r="A16" s="50">
        <v>40724</v>
      </c>
      <c r="B16" s="2">
        <v>347</v>
      </c>
      <c r="C16" s="6">
        <f>1375/B16</f>
        <v>3.962536023054755</v>
      </c>
      <c r="D16" s="6"/>
      <c r="E16" s="118"/>
      <c r="G16" s="118"/>
    </row>
    <row r="17" spans="1:7" ht="12.75" outlineLevel="1">
      <c r="A17" s="50">
        <v>40816</v>
      </c>
      <c r="B17" s="118">
        <v>345</v>
      </c>
      <c r="C17" s="138">
        <f>1415/B17</f>
        <v>4.101449275362318</v>
      </c>
      <c r="D17" s="138"/>
      <c r="E17" s="118"/>
      <c r="G17" s="118"/>
    </row>
    <row r="18" spans="1:7" ht="12.75" outlineLevel="1">
      <c r="A18" s="50">
        <v>40908</v>
      </c>
      <c r="B18" s="118">
        <v>341</v>
      </c>
      <c r="C18" s="6">
        <f>1451/B18</f>
        <v>4.255131964809384</v>
      </c>
      <c r="D18" s="6"/>
      <c r="E18" s="118"/>
      <c r="G18" s="118"/>
    </row>
    <row r="19" spans="1:4" ht="12.75">
      <c r="A19" s="50">
        <v>40999</v>
      </c>
      <c r="B19" s="118">
        <v>344</v>
      </c>
      <c r="C19" s="6">
        <f>1464/B19</f>
        <v>4.255813953488372</v>
      </c>
      <c r="D19" s="134"/>
    </row>
    <row r="20" spans="2:4" ht="12.75">
      <c r="B20" s="118"/>
      <c r="C20" s="134"/>
      <c r="D20" s="134"/>
    </row>
    <row r="21" spans="2:4" ht="12.75">
      <c r="B21" s="118"/>
      <c r="C21" s="134"/>
      <c r="D21" s="134"/>
    </row>
    <row r="22" spans="2:4" ht="12.75">
      <c r="B22" s="118"/>
      <c r="C22" s="134"/>
      <c r="D22" s="134"/>
    </row>
    <row r="23" spans="3:4" ht="12.75">
      <c r="C23" s="134"/>
      <c r="D23" s="134"/>
    </row>
    <row r="24" spans="3:4" ht="12.75">
      <c r="C24" s="134"/>
      <c r="D24" s="13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K1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0.140625" style="7" customWidth="1"/>
    <col min="2" max="2" width="8.421875" style="7" customWidth="1"/>
    <col min="3" max="10" width="10.8515625" style="7" customWidth="1"/>
    <col min="11" max="16384" width="9.140625" style="7" customWidth="1"/>
  </cols>
  <sheetData>
    <row r="1" spans="1:10" ht="17.25" customHeight="1">
      <c r="A1" s="277"/>
      <c r="B1" s="279" t="s">
        <v>14</v>
      </c>
      <c r="C1" s="279" t="s">
        <v>21</v>
      </c>
      <c r="D1" s="279"/>
      <c r="E1" s="279"/>
      <c r="F1" s="279"/>
      <c r="G1" s="279"/>
      <c r="H1" s="279" t="s">
        <v>22</v>
      </c>
      <c r="I1" s="279"/>
      <c r="J1" s="281"/>
    </row>
    <row r="2" spans="1:10" ht="17.25" customHeight="1" thickBot="1">
      <c r="A2" s="278"/>
      <c r="B2" s="280"/>
      <c r="C2" s="73" t="s">
        <v>49</v>
      </c>
      <c r="D2" s="73" t="s">
        <v>50</v>
      </c>
      <c r="E2" s="73" t="s">
        <v>51</v>
      </c>
      <c r="F2" s="73" t="s">
        <v>52</v>
      </c>
      <c r="G2" s="73" t="s">
        <v>53</v>
      </c>
      <c r="H2" s="73" t="s">
        <v>50</v>
      </c>
      <c r="I2" s="73" t="s">
        <v>52</v>
      </c>
      <c r="J2" s="74" t="s">
        <v>53</v>
      </c>
    </row>
    <row r="3" spans="1:10" ht="18.75" customHeight="1">
      <c r="A3" s="75">
        <v>40633</v>
      </c>
      <c r="B3" s="76">
        <f>SUM(C3:J3)</f>
        <v>1167</v>
      </c>
      <c r="C3" s="262">
        <v>40</v>
      </c>
      <c r="D3" s="262">
        <v>49</v>
      </c>
      <c r="E3" s="263">
        <v>9</v>
      </c>
      <c r="F3" s="263">
        <v>33</v>
      </c>
      <c r="G3" s="264">
        <v>809</v>
      </c>
      <c r="H3" s="265">
        <v>2</v>
      </c>
      <c r="I3" s="265">
        <v>134</v>
      </c>
      <c r="J3" s="266">
        <v>91</v>
      </c>
    </row>
    <row r="4" spans="1:10" ht="18.75" customHeight="1">
      <c r="A4" s="75">
        <v>40816</v>
      </c>
      <c r="B4" s="76">
        <f>SUM(C4:J4)</f>
        <v>1206</v>
      </c>
      <c r="C4" s="129">
        <v>43</v>
      </c>
      <c r="D4" s="129">
        <v>47</v>
      </c>
      <c r="E4" s="130">
        <v>10</v>
      </c>
      <c r="F4" s="130">
        <v>39</v>
      </c>
      <c r="G4" s="128">
        <v>844</v>
      </c>
      <c r="H4" s="131">
        <v>2</v>
      </c>
      <c r="I4" s="131">
        <v>127</v>
      </c>
      <c r="J4" s="132">
        <v>94</v>
      </c>
    </row>
    <row r="5" spans="1:10" ht="18.75" customHeight="1">
      <c r="A5" s="75">
        <v>40908</v>
      </c>
      <c r="B5" s="76">
        <f>SUM(C5:J5)</f>
        <v>1125</v>
      </c>
      <c r="C5" s="129">
        <v>43</v>
      </c>
      <c r="D5" s="129">
        <v>40</v>
      </c>
      <c r="E5" s="130">
        <v>10</v>
      </c>
      <c r="F5" s="130">
        <v>35</v>
      </c>
      <c r="G5" s="128">
        <v>772</v>
      </c>
      <c r="H5" s="131">
        <v>2</v>
      </c>
      <c r="I5" s="131">
        <v>128</v>
      </c>
      <c r="J5" s="132">
        <v>95</v>
      </c>
    </row>
    <row r="6" spans="1:10" ht="18.75" customHeight="1">
      <c r="A6" s="75">
        <v>40999</v>
      </c>
      <c r="B6" s="229">
        <f>SUM(C6:J6)</f>
        <v>1158</v>
      </c>
      <c r="C6" s="230">
        <f>'[19]В'!C45</f>
        <v>42</v>
      </c>
      <c r="D6" s="230">
        <f>'[19]ІПІФ'!C41</f>
        <v>38</v>
      </c>
      <c r="E6" s="231">
        <f>'[19]ЗДПІФ'!C16</f>
        <v>13</v>
      </c>
      <c r="F6" s="231">
        <f>'[19]ЗНПІФ'!C42</f>
        <v>39</v>
      </c>
      <c r="G6" s="230">
        <f>'[19]венчПІФ'!C794</f>
        <v>791</v>
      </c>
      <c r="H6" s="231">
        <f>'[19]ІКІФ'!C5</f>
        <v>2</v>
      </c>
      <c r="I6" s="231">
        <f>'[19]ЗНКІФ'!C127</f>
        <v>124</v>
      </c>
      <c r="J6" s="232">
        <f>'[19]венчКІФ'!C112</f>
        <v>109</v>
      </c>
    </row>
    <row r="7" spans="1:10" ht="30" customHeight="1">
      <c r="A7" s="77" t="s">
        <v>81</v>
      </c>
      <c r="B7" s="144">
        <f aca="true" t="shared" si="0" ref="B7:J7">B5/B4-1</f>
        <v>-0.06716417910447758</v>
      </c>
      <c r="C7" s="145">
        <f t="shared" si="0"/>
        <v>0</v>
      </c>
      <c r="D7" s="145">
        <f t="shared" si="0"/>
        <v>-0.14893617021276595</v>
      </c>
      <c r="E7" s="145">
        <f t="shared" si="0"/>
        <v>0</v>
      </c>
      <c r="F7" s="145">
        <f t="shared" si="0"/>
        <v>-0.10256410256410253</v>
      </c>
      <c r="G7" s="145">
        <f t="shared" si="0"/>
        <v>-0.08530805687203791</v>
      </c>
      <c r="H7" s="145">
        <f t="shared" si="0"/>
        <v>0</v>
      </c>
      <c r="I7" s="145">
        <f t="shared" si="0"/>
        <v>0.007874015748031482</v>
      </c>
      <c r="J7" s="146">
        <f t="shared" si="0"/>
        <v>0.010638297872340496</v>
      </c>
    </row>
    <row r="8" spans="1:10" ht="30" customHeight="1">
      <c r="A8" s="77" t="s">
        <v>99</v>
      </c>
      <c r="B8" s="144">
        <f aca="true" t="shared" si="1" ref="B8:J8">B6/B5-1</f>
        <v>0.029333333333333433</v>
      </c>
      <c r="C8" s="145">
        <f t="shared" si="1"/>
        <v>-0.023255813953488413</v>
      </c>
      <c r="D8" s="145">
        <f t="shared" si="1"/>
        <v>-0.050000000000000044</v>
      </c>
      <c r="E8" s="145">
        <f t="shared" si="1"/>
        <v>0.30000000000000004</v>
      </c>
      <c r="F8" s="145">
        <f t="shared" si="1"/>
        <v>0.11428571428571432</v>
      </c>
      <c r="G8" s="145">
        <f t="shared" si="1"/>
        <v>0.024611398963730657</v>
      </c>
      <c r="H8" s="145">
        <f t="shared" si="1"/>
        <v>0</v>
      </c>
      <c r="I8" s="145">
        <f t="shared" si="1"/>
        <v>-0.03125</v>
      </c>
      <c r="J8" s="146">
        <f t="shared" si="1"/>
        <v>0.1473684210526316</v>
      </c>
    </row>
    <row r="9" spans="1:10" ht="30" customHeight="1" thickBot="1">
      <c r="A9" s="77" t="s">
        <v>131</v>
      </c>
      <c r="B9" s="78">
        <f>B6/B3-1</f>
        <v>-0.007712082262210762</v>
      </c>
      <c r="C9" s="79">
        <f aca="true" t="shared" si="2" ref="C9:J9">C6/C3-1</f>
        <v>0.050000000000000044</v>
      </c>
      <c r="D9" s="79">
        <f t="shared" si="2"/>
        <v>-0.22448979591836737</v>
      </c>
      <c r="E9" s="79">
        <f t="shared" si="2"/>
        <v>0.4444444444444444</v>
      </c>
      <c r="F9" s="79">
        <f t="shared" si="2"/>
        <v>0.18181818181818188</v>
      </c>
      <c r="G9" s="79">
        <f t="shared" si="2"/>
        <v>-0.02224969097651419</v>
      </c>
      <c r="H9" s="79">
        <f t="shared" si="2"/>
        <v>0</v>
      </c>
      <c r="I9" s="79">
        <f t="shared" si="2"/>
        <v>-0.07462686567164178</v>
      </c>
      <c r="J9" s="80">
        <f t="shared" si="2"/>
        <v>0.19780219780219777</v>
      </c>
    </row>
    <row r="10" spans="1:10" ht="12.75">
      <c r="A10" s="276" t="s">
        <v>135</v>
      </c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</row>
    <row r="12" spans="5:11" ht="12.75">
      <c r="E12" s="136"/>
      <c r="G12" s="119"/>
      <c r="H12" s="120"/>
      <c r="I12" s="120"/>
      <c r="J12" s="119"/>
      <c r="K12" s="121"/>
    </row>
    <row r="13" spans="5:11" ht="12.75">
      <c r="E13" s="136"/>
      <c r="F13" s="136"/>
      <c r="G13" s="119"/>
      <c r="H13" s="120"/>
      <c r="I13" s="120"/>
      <c r="J13" s="119"/>
      <c r="K13" s="121"/>
    </row>
  </sheetData>
  <sheetProtection/>
  <mergeCells count="5">
    <mergeCell ref="A10:J10"/>
    <mergeCell ref="A1:A2"/>
    <mergeCell ref="B1:B2"/>
    <mergeCell ref="C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9:I27"/>
  <sheetViews>
    <sheetView tabSelected="1" zoomScale="80" zoomScaleNormal="80" zoomScalePageLayoutView="0" workbookViewId="0" topLeftCell="A1">
      <selection activeCell="H24" sqref="H24"/>
    </sheetView>
  </sheetViews>
  <sheetFormatPr defaultColWidth="9.140625" defaultRowHeight="12.75"/>
  <cols>
    <col min="1" max="1" width="29.00390625" style="2" customWidth="1"/>
    <col min="2" max="2" width="19.7109375" style="2" customWidth="1"/>
    <col min="3" max="3" width="18.8515625" style="2" customWidth="1"/>
    <col min="4" max="4" width="4.8515625" style="2" customWidth="1"/>
    <col min="5" max="5" width="29.421875" style="2" customWidth="1"/>
    <col min="6" max="6" width="18.7109375" style="2" customWidth="1"/>
    <col min="7" max="7" width="4.8515625" style="2" customWidth="1"/>
    <col min="8" max="8" width="29.421875" style="2" customWidth="1"/>
    <col min="9" max="9" width="21.7109375" style="2" customWidth="1"/>
    <col min="10" max="14" width="10.140625" style="2" customWidth="1"/>
    <col min="15" max="16384" width="9.140625" style="2" customWidth="1"/>
  </cols>
  <sheetData>
    <row r="18" ht="13.5" thickBot="1"/>
    <row r="19" spans="1:9" ht="30.75" customHeight="1" thickBot="1">
      <c r="A19" s="205" t="s">
        <v>54</v>
      </c>
      <c r="B19" s="206" t="s">
        <v>42</v>
      </c>
      <c r="C19" s="207" t="s">
        <v>95</v>
      </c>
      <c r="D19" s="191"/>
      <c r="E19" s="205" t="s">
        <v>54</v>
      </c>
      <c r="F19" s="207" t="s">
        <v>94</v>
      </c>
      <c r="G19" s="191"/>
      <c r="H19" s="205" t="s">
        <v>54</v>
      </c>
      <c r="I19" s="207" t="s">
        <v>96</v>
      </c>
    </row>
    <row r="20" spans="1:9" s="219" customFormat="1" ht="18.75" customHeight="1">
      <c r="A20" s="215" t="s">
        <v>48</v>
      </c>
      <c r="B20" s="216">
        <v>244</v>
      </c>
      <c r="C20" s="217">
        <v>0.7093023255813954</v>
      </c>
      <c r="D20" s="218"/>
      <c r="E20" s="215" t="s">
        <v>48</v>
      </c>
      <c r="F20" s="217">
        <v>0.7177700348432056</v>
      </c>
      <c r="G20" s="218"/>
      <c r="H20" s="215" t="s">
        <v>48</v>
      </c>
      <c r="I20" s="217">
        <v>0.7243474234272081</v>
      </c>
    </row>
    <row r="21" spans="1:9" s="219" customFormat="1" ht="18.75" customHeight="1">
      <c r="A21" s="220" t="s">
        <v>44</v>
      </c>
      <c r="B21" s="221">
        <v>24</v>
      </c>
      <c r="C21" s="222">
        <v>0.06976744186046512</v>
      </c>
      <c r="D21" s="223"/>
      <c r="E21" s="220" t="s">
        <v>44</v>
      </c>
      <c r="F21" s="222">
        <v>0.07456445993031359</v>
      </c>
      <c r="G21" s="224"/>
      <c r="H21" s="220" t="s">
        <v>44</v>
      </c>
      <c r="I21" s="222">
        <v>0.11097286449017693</v>
      </c>
    </row>
    <row r="22" spans="1:9" s="219" customFormat="1" ht="18.75" customHeight="1">
      <c r="A22" s="220" t="s">
        <v>47</v>
      </c>
      <c r="B22" s="221">
        <v>21</v>
      </c>
      <c r="C22" s="222">
        <v>0.061046511627906974</v>
      </c>
      <c r="D22" s="223"/>
      <c r="E22" s="220" t="s">
        <v>47</v>
      </c>
      <c r="F22" s="222">
        <v>0.06759581881533101</v>
      </c>
      <c r="G22" s="224"/>
      <c r="H22" s="220" t="s">
        <v>45</v>
      </c>
      <c r="I22" s="222">
        <v>0.06446230625807144</v>
      </c>
    </row>
    <row r="23" spans="1:9" s="219" customFormat="1" ht="18.75" customHeight="1">
      <c r="A23" s="220" t="s">
        <v>45</v>
      </c>
      <c r="B23" s="221">
        <v>13</v>
      </c>
      <c r="C23" s="222">
        <v>0.0377906976744186</v>
      </c>
      <c r="D23" s="223"/>
      <c r="E23" s="220" t="s">
        <v>45</v>
      </c>
      <c r="F23" s="222">
        <v>0.027177700348432057</v>
      </c>
      <c r="G23" s="224"/>
      <c r="H23" s="220" t="s">
        <v>47</v>
      </c>
      <c r="I23" s="222">
        <v>0.04415688766322459</v>
      </c>
    </row>
    <row r="24" spans="1:9" s="219" customFormat="1" ht="18.75" customHeight="1">
      <c r="A24" s="220" t="s">
        <v>46</v>
      </c>
      <c r="B24" s="221">
        <v>10</v>
      </c>
      <c r="C24" s="222">
        <v>0.029069767441860465</v>
      </c>
      <c r="D24" s="225"/>
      <c r="E24" s="220" t="s">
        <v>82</v>
      </c>
      <c r="F24" s="222">
        <v>0.024390243902439025</v>
      </c>
      <c r="G24" s="226"/>
      <c r="H24" s="220" t="s">
        <v>46</v>
      </c>
      <c r="I24" s="222">
        <v>0.015394424134747803</v>
      </c>
    </row>
    <row r="25" spans="1:9" s="227" customFormat="1" ht="18.75" customHeight="1" thickBot="1">
      <c r="A25" s="208" t="s">
        <v>97</v>
      </c>
      <c r="B25" s="209">
        <v>32</v>
      </c>
      <c r="C25" s="210">
        <v>0.09302325581395349</v>
      </c>
      <c r="D25" s="218"/>
      <c r="E25" s="208" t="s">
        <v>97</v>
      </c>
      <c r="F25" s="210">
        <v>0.08850174216027873</v>
      </c>
      <c r="G25" s="218"/>
      <c r="H25" s="208" t="s">
        <v>97</v>
      </c>
      <c r="I25" s="210">
        <v>0.040666094026571065</v>
      </c>
    </row>
    <row r="26" spans="1:9" ht="12.75" customHeight="1">
      <c r="A26" s="9"/>
      <c r="B26" s="118"/>
      <c r="C26" s="118"/>
      <c r="D26" s="6"/>
      <c r="E26" s="6"/>
      <c r="F26" s="6"/>
      <c r="G26" s="6"/>
      <c r="H26" s="6"/>
      <c r="I26" s="6"/>
    </row>
    <row r="27" ht="12.75" customHeight="1">
      <c r="A27" s="9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O109"/>
  <sheetViews>
    <sheetView zoomScale="80" zoomScaleNormal="80" zoomScalePageLayoutView="0" workbookViewId="0" topLeftCell="A31">
      <selection activeCell="I60" sqref="I60"/>
    </sheetView>
  </sheetViews>
  <sheetFormatPr defaultColWidth="9.140625" defaultRowHeight="12.75" outlineLevelRow="1" outlineLevelCol="1"/>
  <cols>
    <col min="1" max="1" width="22.57421875" style="27" customWidth="1"/>
    <col min="2" max="3" width="15.421875" style="27" customWidth="1" outlineLevel="1"/>
    <col min="4" max="5" width="15.421875" style="27" customWidth="1"/>
    <col min="6" max="7" width="16.28125" style="27" customWidth="1"/>
    <col min="8" max="8" width="13.57421875" style="27" customWidth="1"/>
    <col min="9" max="9" width="21.140625" style="27" customWidth="1" collapsed="1"/>
    <col min="10" max="11" width="21.140625" style="27" customWidth="1"/>
    <col min="12" max="12" width="24.8515625" style="27" bestFit="1" customWidth="1"/>
    <col min="13" max="13" width="22.00390625" style="27" customWidth="1"/>
    <col min="14" max="17" width="19.8515625" style="27" customWidth="1"/>
    <col min="18" max="18" width="13.421875" style="27" customWidth="1"/>
    <col min="19" max="19" width="12.7109375" style="27" bestFit="1" customWidth="1"/>
    <col min="20" max="21" width="9.140625" style="27" customWidth="1"/>
    <col min="22" max="22" width="12.140625" style="27" bestFit="1" customWidth="1"/>
    <col min="23" max="23" width="11.57421875" style="27" bestFit="1" customWidth="1"/>
    <col min="24" max="24" width="11.7109375" style="27" bestFit="1" customWidth="1"/>
    <col min="25" max="26" width="11.57421875" style="27" bestFit="1" customWidth="1"/>
    <col min="27" max="16384" width="9.140625" style="27" customWidth="1"/>
  </cols>
  <sheetData>
    <row r="1" spans="1:8" s="162" customFormat="1" ht="20.25">
      <c r="A1" s="282" t="s">
        <v>70</v>
      </c>
      <c r="B1" s="282"/>
      <c r="C1" s="282"/>
      <c r="D1" s="282"/>
      <c r="E1" s="282"/>
      <c r="F1" s="282"/>
      <c r="G1" s="282"/>
      <c r="H1" s="282"/>
    </row>
    <row r="2" spans="5:41" ht="16.5" outlineLevel="1" thickBot="1">
      <c r="E2" s="161" t="s">
        <v>67</v>
      </c>
      <c r="I2" s="58"/>
      <c r="J2" s="32"/>
      <c r="K2" s="32"/>
      <c r="L2" s="31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39" ht="33.75" customHeight="1" outlineLevel="1" thickBot="1">
      <c r="A3" s="33" t="s">
        <v>13</v>
      </c>
      <c r="B3" s="127" t="s">
        <v>1</v>
      </c>
      <c r="C3" s="127" t="s">
        <v>80</v>
      </c>
      <c r="D3" s="127" t="s">
        <v>0</v>
      </c>
      <c r="E3" s="127" t="s">
        <v>104</v>
      </c>
      <c r="F3" s="34" t="s">
        <v>103</v>
      </c>
      <c r="G3" s="34" t="s">
        <v>101</v>
      </c>
      <c r="H3" s="34" t="s">
        <v>102</v>
      </c>
      <c r="I3" s="35"/>
      <c r="J3" s="35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ht="17.25" customHeight="1" outlineLevel="1">
      <c r="A4" s="36" t="s">
        <v>25</v>
      </c>
      <c r="B4" s="65">
        <v>315.9858437255</v>
      </c>
      <c r="C4" s="65">
        <v>268.0067510439</v>
      </c>
      <c r="D4" s="65">
        <v>230.08182518160004</v>
      </c>
      <c r="E4" s="65">
        <v>210.05775076350002</v>
      </c>
      <c r="F4" s="10">
        <v>-0.1415073527610049</v>
      </c>
      <c r="G4" s="10">
        <v>-0.08703023110276231</v>
      </c>
      <c r="H4" s="234">
        <v>-0.3352305018259639</v>
      </c>
      <c r="I4" s="37"/>
      <c r="J4" s="37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ht="17.25" customHeight="1" outlineLevel="1">
      <c r="A5" s="38" t="s">
        <v>7</v>
      </c>
      <c r="B5" s="63">
        <v>260.8995916388001</v>
      </c>
      <c r="C5" s="63">
        <v>193.80753439550003</v>
      </c>
      <c r="D5" s="63">
        <v>186.1931227874</v>
      </c>
      <c r="E5" s="63">
        <v>184.9322326358001</v>
      </c>
      <c r="F5" s="51">
        <v>-0.0392885221508541</v>
      </c>
      <c r="G5" s="51">
        <v>-0.006771948032901487</v>
      </c>
      <c r="H5" s="51">
        <v>-0.29117469493080794</v>
      </c>
      <c r="I5" s="37"/>
      <c r="J5" s="37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7.25" customHeight="1" outlineLevel="1">
      <c r="A6" s="38" t="s">
        <v>127</v>
      </c>
      <c r="B6" s="63">
        <v>8824.435977898802</v>
      </c>
      <c r="C6" s="63">
        <v>9670.60080145519</v>
      </c>
      <c r="D6" s="63">
        <v>9471.916826505607</v>
      </c>
      <c r="E6" s="63">
        <v>9664.1880271533</v>
      </c>
      <c r="F6" s="51">
        <v>-0.02054515319458594</v>
      </c>
      <c r="G6" s="51">
        <v>0.020299080341336317</v>
      </c>
      <c r="H6" s="51">
        <v>0.09516212156308845</v>
      </c>
      <c r="I6" s="37"/>
      <c r="J6" s="3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ht="17.25" customHeight="1" outlineLevel="1">
      <c r="A7" s="62" t="s">
        <v>136</v>
      </c>
      <c r="B7" s="64">
        <v>9401.321413263102</v>
      </c>
      <c r="C7" s="64">
        <v>10132.41508689459</v>
      </c>
      <c r="D7" s="64">
        <v>9888.191774474608</v>
      </c>
      <c r="E7" s="64">
        <v>10059.1780105526</v>
      </c>
      <c r="F7" s="233">
        <v>-0.024103168921283613</v>
      </c>
      <c r="G7" s="233">
        <v>0.01729196196612759</v>
      </c>
      <c r="H7" s="233">
        <v>0.06997490760835112</v>
      </c>
      <c r="I7" s="41"/>
      <c r="J7" s="4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ht="17.25" customHeight="1" outlineLevel="1">
      <c r="A8" s="38" t="s">
        <v>65</v>
      </c>
      <c r="B8" s="63">
        <v>104156.50959531742</v>
      </c>
      <c r="C8" s="63">
        <v>108734.62737086132</v>
      </c>
      <c r="D8" s="63">
        <v>116901.40705092395</v>
      </c>
      <c r="E8" s="63">
        <v>121099.63374938638</v>
      </c>
      <c r="F8" s="10">
        <v>0.0751074416451365</v>
      </c>
      <c r="G8" s="10">
        <v>0.0359125420674673</v>
      </c>
      <c r="H8" s="51">
        <v>0.1626698534724198</v>
      </c>
      <c r="I8" s="41"/>
      <c r="J8" s="41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ht="17.25" customHeight="1" outlineLevel="1" thickBot="1">
      <c r="A9" s="39" t="s">
        <v>66</v>
      </c>
      <c r="B9" s="40">
        <v>113557.83100858053</v>
      </c>
      <c r="C9" s="40">
        <v>118867.0424577559</v>
      </c>
      <c r="D9" s="40">
        <v>126789.59882539856</v>
      </c>
      <c r="E9" s="40">
        <v>131158.81175993898</v>
      </c>
      <c r="F9" s="98">
        <v>0.06665057196538093</v>
      </c>
      <c r="G9" s="98">
        <v>0.03446034197613668</v>
      </c>
      <c r="H9" s="126">
        <v>0.15499574617648793</v>
      </c>
      <c r="I9" s="41"/>
      <c r="J9" s="41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5" ht="16.5" customHeight="1" outlineLevel="1">
      <c r="A10" s="66"/>
      <c r="B10" s="66"/>
      <c r="C10" s="66"/>
      <c r="D10" s="66"/>
      <c r="E10" s="66"/>
      <c r="F10" s="66"/>
      <c r="G10" s="66"/>
      <c r="H10" s="6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9" ht="20.25" customHeight="1" outlineLevel="1" thickBot="1">
      <c r="A11" s="283" t="s">
        <v>68</v>
      </c>
      <c r="B11" s="283"/>
      <c r="C11" s="283"/>
      <c r="D11" s="283"/>
      <c r="E11" s="21"/>
      <c r="F11" s="21"/>
      <c r="G11" s="21"/>
      <c r="H11" s="21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6" ht="15.75" outlineLevel="1" thickBot="1">
      <c r="A12" s="33" t="s">
        <v>13</v>
      </c>
      <c r="B12" s="127" t="s">
        <v>1</v>
      </c>
      <c r="C12" s="147">
        <v>40908</v>
      </c>
      <c r="D12" s="147">
        <v>40999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6" ht="18.75" customHeight="1" outlineLevel="1">
      <c r="A13" s="36" t="s">
        <v>25</v>
      </c>
      <c r="B13" s="148">
        <v>0.03361079042353734</v>
      </c>
      <c r="C13" s="148">
        <v>0.023268341718000816</v>
      </c>
      <c r="D13" s="148">
        <v>0.020882198380736332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6" ht="18.75" customHeight="1" outlineLevel="1">
      <c r="A14" s="38" t="s">
        <v>7</v>
      </c>
      <c r="B14" s="149">
        <v>0.027751374532385496</v>
      </c>
      <c r="C14" s="149">
        <v>0.018829845439288423</v>
      </c>
      <c r="D14" s="149">
        <v>0.0183844278768898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ht="18.75" customHeight="1" outlineLevel="1">
      <c r="A15" s="38" t="s">
        <v>127</v>
      </c>
      <c r="B15" s="149">
        <v>0.9386378350440772</v>
      </c>
      <c r="C15" s="149">
        <v>0.9579018128427107</v>
      </c>
      <c r="D15" s="149">
        <v>0.9607333737423739</v>
      </c>
      <c r="E15" s="122"/>
      <c r="G15" s="26" t="s">
        <v>12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ht="18.75" customHeight="1" outlineLevel="1" thickBot="1">
      <c r="A16" s="61" t="s">
        <v>136</v>
      </c>
      <c r="B16" s="150">
        <v>1</v>
      </c>
      <c r="C16" s="150">
        <v>1</v>
      </c>
      <c r="D16" s="150">
        <v>1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2:41" ht="12.75" outlineLevel="1"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2:41" ht="12.75" outlineLevel="1"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2:41" ht="12.75" outlineLevel="1"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2:41" ht="12.75" outlineLevel="1"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2:41" ht="12.75" outlineLevel="1"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2:41" ht="12.75" outlineLevel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2:41" ht="12.75" outlineLevel="1"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2:41" ht="12.75" outlineLevel="1"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</row>
    <row r="25" spans="12:41" ht="12.75" outlineLevel="1"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</row>
    <row r="26" spans="1:41" ht="12.75" outlineLevel="1">
      <c r="A26" s="26"/>
      <c r="B26" s="26"/>
      <c r="C26" s="26"/>
      <c r="D26" s="26"/>
      <c r="E26" s="26"/>
      <c r="F26" s="26"/>
      <c r="G26" s="26"/>
      <c r="H26" s="26"/>
      <c r="I26" s="26"/>
      <c r="J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2.75" outlineLevel="1">
      <c r="A27" s="26"/>
      <c r="B27" s="26"/>
      <c r="C27" s="26"/>
      <c r="D27" s="26"/>
      <c r="E27" s="26"/>
      <c r="F27" s="26"/>
      <c r="G27" s="26"/>
      <c r="H27" s="26"/>
      <c r="I27" s="26"/>
      <c r="J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2.75" outlineLevel="1">
      <c r="A28" s="26"/>
      <c r="B28" s="26"/>
      <c r="C28" s="26"/>
      <c r="D28" s="26"/>
      <c r="E28" s="26"/>
      <c r="F28" s="26"/>
      <c r="G28" s="26"/>
      <c r="H28" s="26"/>
      <c r="I28" s="26"/>
      <c r="J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</row>
    <row r="29" spans="1:41" ht="12.75" outlineLevel="1">
      <c r="A29" s="26"/>
      <c r="B29" s="26"/>
      <c r="C29" s="26"/>
      <c r="D29" s="26"/>
      <c r="E29" s="26"/>
      <c r="F29" s="26"/>
      <c r="G29" s="26"/>
      <c r="H29" s="26"/>
      <c r="I29" s="26"/>
      <c r="J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</row>
    <row r="30" spans="1:41" ht="12.75" outlineLevel="1">
      <c r="A30" s="26"/>
      <c r="B30" s="26"/>
      <c r="C30" s="26"/>
      <c r="D30" s="26"/>
      <c r="E30" s="26"/>
      <c r="F30" s="26"/>
      <c r="G30" s="26"/>
      <c r="H30" s="26"/>
      <c r="I30" s="26"/>
      <c r="J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</row>
    <row r="31" spans="1:41" ht="12.75" outlineLevel="1">
      <c r="A31" s="26"/>
      <c r="B31" s="26"/>
      <c r="C31" s="28"/>
      <c r="D31" s="28"/>
      <c r="E31" s="28"/>
      <c r="F31" s="28"/>
      <c r="G31" s="28"/>
      <c r="H31" s="26"/>
      <c r="I31" s="26"/>
      <c r="J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2.75" outlineLevel="1">
      <c r="A32" s="26"/>
      <c r="B32" s="11"/>
      <c r="C32" s="11"/>
      <c r="D32" s="42"/>
      <c r="E32" s="42"/>
      <c r="F32" s="42"/>
      <c r="G32" s="42"/>
      <c r="H32" s="1"/>
      <c r="I32" s="1"/>
      <c r="J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12.75" outlineLevel="1">
      <c r="A33" s="26"/>
      <c r="B33" s="11"/>
      <c r="C33" s="11"/>
      <c r="D33" s="42"/>
      <c r="E33" s="42"/>
      <c r="F33" s="42"/>
      <c r="G33" s="42"/>
      <c r="H33" s="1"/>
      <c r="I33" s="1"/>
      <c r="J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2.75" outlineLevel="1">
      <c r="A34" s="26"/>
      <c r="B34" s="11"/>
      <c r="C34" s="11"/>
      <c r="D34" s="42"/>
      <c r="E34" s="42"/>
      <c r="F34" s="42"/>
      <c r="G34" s="42"/>
      <c r="H34" s="1"/>
      <c r="I34" s="1"/>
      <c r="J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ht="12.75" outlineLevel="1">
      <c r="A35" s="26"/>
      <c r="B35" s="11"/>
      <c r="C35" s="11"/>
      <c r="D35" s="42"/>
      <c r="E35" s="42"/>
      <c r="F35" s="42"/>
      <c r="G35" s="42"/>
      <c r="H35" s="1"/>
      <c r="I35" s="1"/>
      <c r="J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ht="12.75" outlineLevel="1">
      <c r="A36" s="26"/>
      <c r="B36" s="11"/>
      <c r="C36" s="11"/>
      <c r="D36" s="42"/>
      <c r="E36" s="42"/>
      <c r="F36" s="42"/>
      <c r="G36" s="42"/>
      <c r="H36" s="1"/>
      <c r="I36" s="1"/>
      <c r="J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</row>
    <row r="37" spans="1:41" ht="12.75" outlineLevel="1">
      <c r="A37" s="26"/>
      <c r="B37" s="26"/>
      <c r="C37" s="26"/>
      <c r="D37" s="26"/>
      <c r="E37" s="26"/>
      <c r="F37" s="26"/>
      <c r="G37" s="26"/>
      <c r="H37" s="1"/>
      <c r="I37" s="26"/>
      <c r="J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2.75" outlineLevel="1">
      <c r="A38" s="26"/>
      <c r="B38" s="26"/>
      <c r="C38" s="26"/>
      <c r="D38" s="26"/>
      <c r="E38" s="26"/>
      <c r="F38" s="26"/>
      <c r="G38" s="26"/>
      <c r="H38" s="26"/>
      <c r="I38" s="26"/>
      <c r="J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ht="12.75" outlineLevel="1">
      <c r="A39" s="26"/>
      <c r="B39" s="28"/>
      <c r="C39" s="28"/>
      <c r="D39" s="28"/>
      <c r="E39" s="28"/>
      <c r="F39" s="28"/>
      <c r="G39" s="28"/>
      <c r="H39" s="26"/>
      <c r="I39" s="26"/>
      <c r="J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10" ht="12.75" outlineLevel="1">
      <c r="A40" s="26"/>
      <c r="B40" s="43"/>
      <c r="C40" s="43"/>
      <c r="D40" s="43"/>
      <c r="E40" s="43"/>
      <c r="F40" s="43"/>
      <c r="G40" s="43"/>
      <c r="H40" s="44"/>
      <c r="I40" s="44"/>
      <c r="J40" s="26"/>
    </row>
    <row r="41" spans="1:10" ht="12.75" outlineLevel="1">
      <c r="A41" s="26"/>
      <c r="B41" s="43"/>
      <c r="C41" s="43"/>
      <c r="D41" s="43"/>
      <c r="E41" s="43"/>
      <c r="F41" s="43"/>
      <c r="G41" s="43"/>
      <c r="H41" s="44"/>
      <c r="I41" s="44"/>
      <c r="J41" s="26"/>
    </row>
    <row r="42" spans="1:10" ht="18.75" outlineLevel="1" thickBot="1">
      <c r="A42" s="283" t="s">
        <v>79</v>
      </c>
      <c r="B42" s="283"/>
      <c r="C42" s="43"/>
      <c r="D42" s="43"/>
      <c r="E42" s="43"/>
      <c r="F42" s="43"/>
      <c r="G42" s="43"/>
      <c r="H42" s="44"/>
      <c r="I42" s="44"/>
      <c r="J42" s="26"/>
    </row>
    <row r="43" spans="1:10" ht="15.75" outlineLevel="1" thickBot="1">
      <c r="A43" s="33" t="s">
        <v>13</v>
      </c>
      <c r="B43" s="147">
        <v>40999</v>
      </c>
      <c r="C43" s="43"/>
      <c r="D43" s="43"/>
      <c r="E43" s="43"/>
      <c r="F43" s="43"/>
      <c r="G43" s="43"/>
      <c r="H43" s="44"/>
      <c r="I43" s="44"/>
      <c r="J43" s="26"/>
    </row>
    <row r="44" spans="1:10" ht="18.75" customHeight="1" outlineLevel="1">
      <c r="A44" s="36" t="s">
        <v>65</v>
      </c>
      <c r="B44" s="151">
        <v>0.9233053587816579</v>
      </c>
      <c r="C44" s="43"/>
      <c r="D44" s="43"/>
      <c r="E44" s="43"/>
      <c r="F44" s="43"/>
      <c r="G44" s="43"/>
      <c r="H44" s="44"/>
      <c r="I44" s="44"/>
      <c r="J44" s="26"/>
    </row>
    <row r="45" spans="1:10" ht="18.75" customHeight="1" outlineLevel="1">
      <c r="A45" s="36" t="s">
        <v>25</v>
      </c>
      <c r="B45" s="151">
        <v>0.0016015527126608193</v>
      </c>
      <c r="C45" s="44"/>
      <c r="D45" s="44"/>
      <c r="E45" s="44"/>
      <c r="F45" s="44"/>
      <c r="G45" s="44"/>
      <c r="H45" s="26"/>
      <c r="I45" s="26"/>
      <c r="J45" s="26"/>
    </row>
    <row r="46" spans="1:32" ht="18.75" customHeight="1" outlineLevel="1">
      <c r="A46" s="38" t="s">
        <v>7</v>
      </c>
      <c r="B46" s="151">
        <v>0.0014099871000225516</v>
      </c>
      <c r="C46" s="44"/>
      <c r="D46" s="26"/>
      <c r="E46" s="26"/>
      <c r="F46" s="26"/>
      <c r="G46" s="26"/>
      <c r="H46" s="26"/>
      <c r="I46" s="26"/>
      <c r="J46" s="26"/>
      <c r="K46" s="26"/>
      <c r="L46" s="4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ht="18.75" customHeight="1" outlineLevel="1" thickBot="1">
      <c r="A47" s="60" t="s">
        <v>127</v>
      </c>
      <c r="B47" s="152">
        <v>0.07368310140565881</v>
      </c>
      <c r="C47" s="137"/>
      <c r="D47" s="45"/>
      <c r="E47" s="45"/>
      <c r="F47" s="45"/>
      <c r="G47" s="45"/>
      <c r="H47" s="45"/>
      <c r="I47" s="45"/>
      <c r="L47" s="45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2:32" ht="17.25" customHeight="1" outlineLevel="1">
      <c r="B48" s="57"/>
      <c r="C48" s="45"/>
      <c r="D48" s="45"/>
      <c r="E48" s="45"/>
      <c r="F48" s="45"/>
      <c r="G48" s="45"/>
      <c r="H48" s="45"/>
      <c r="I48" s="45"/>
      <c r="L48" s="45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3:32" ht="17.25" customHeight="1" outlineLevel="1">
      <c r="C49" s="45"/>
      <c r="D49" s="45"/>
      <c r="E49" s="45"/>
      <c r="F49" s="45"/>
      <c r="G49" s="45"/>
      <c r="H49" s="45"/>
      <c r="I49" s="45"/>
      <c r="L49" s="45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3:32" ht="17.25" customHeight="1" outlineLevel="1">
      <c r="C50" s="45"/>
      <c r="D50" s="45"/>
      <c r="E50" s="45"/>
      <c r="F50" s="45"/>
      <c r="G50" s="45"/>
      <c r="H50" s="45"/>
      <c r="I50" s="45"/>
      <c r="L50" s="45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3:32" ht="16.5" customHeight="1" outlineLevel="1">
      <c r="C51" s="45"/>
      <c r="D51" s="45"/>
      <c r="E51" s="45"/>
      <c r="F51" s="45"/>
      <c r="G51" s="45"/>
      <c r="H51" s="45"/>
      <c r="I51" s="45"/>
      <c r="L51" s="45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3:32" ht="18.75" customHeight="1" outlineLevel="1">
      <c r="C52" s="45"/>
      <c r="D52" s="45"/>
      <c r="E52" s="45"/>
      <c r="F52" s="45"/>
      <c r="G52" s="45"/>
      <c r="H52" s="45"/>
      <c r="I52" s="45"/>
      <c r="L52" s="45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3:32" ht="18.75" customHeight="1" outlineLevel="1">
      <c r="C53" s="45"/>
      <c r="D53" s="45"/>
      <c r="E53" s="45"/>
      <c r="F53" s="45"/>
      <c r="G53" s="45"/>
      <c r="H53" s="45"/>
      <c r="I53" s="45"/>
      <c r="L53" s="45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3:32" ht="18.75" customHeight="1" outlineLevel="1">
      <c r="C54" s="45"/>
      <c r="D54" s="45"/>
      <c r="E54" s="45"/>
      <c r="F54" s="45"/>
      <c r="G54" s="45"/>
      <c r="H54" s="45"/>
      <c r="I54" s="45"/>
      <c r="L54" s="45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162" customFormat="1" ht="18.75" customHeight="1">
      <c r="A55" s="282" t="s">
        <v>71</v>
      </c>
      <c r="B55" s="282"/>
      <c r="C55" s="282"/>
      <c r="D55" s="282"/>
      <c r="E55" s="282"/>
      <c r="F55" s="282"/>
      <c r="G55" s="282"/>
      <c r="H55" s="282"/>
      <c r="I55" s="163"/>
      <c r="L55" s="163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</row>
    <row r="56" spans="5:36" ht="16.5" outlineLevel="1" thickBot="1">
      <c r="E56" s="161" t="s">
        <v>67</v>
      </c>
      <c r="I56" s="31"/>
      <c r="J56" s="32"/>
      <c r="K56" s="32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</row>
    <row r="57" spans="1:36" ht="34.5" customHeight="1" outlineLevel="1" thickBot="1">
      <c r="A57" s="33" t="s">
        <v>13</v>
      </c>
      <c r="B57" s="127" t="s">
        <v>1</v>
      </c>
      <c r="C57" s="127" t="s">
        <v>80</v>
      </c>
      <c r="D57" s="127" t="s">
        <v>0</v>
      </c>
      <c r="E57" s="127" t="s">
        <v>104</v>
      </c>
      <c r="F57" s="34" t="s">
        <v>103</v>
      </c>
      <c r="G57" s="34" t="s">
        <v>101</v>
      </c>
      <c r="H57" s="34" t="s">
        <v>102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ht="17.25" customHeight="1" outlineLevel="1">
      <c r="A58" s="36" t="s">
        <v>25</v>
      </c>
      <c r="B58" s="65">
        <v>305.65415224550003</v>
      </c>
      <c r="C58" s="65">
        <v>263.7237222239</v>
      </c>
      <c r="D58" s="65">
        <v>227.00851606160003</v>
      </c>
      <c r="E58" s="65">
        <v>206.40212973349995</v>
      </c>
      <c r="F58" s="81">
        <v>-0.13921844365266822</v>
      </c>
      <c r="G58" s="81">
        <v>-0.0907736268471463</v>
      </c>
      <c r="H58" s="81">
        <v>-0.32472002026748625</v>
      </c>
      <c r="I58" s="204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</row>
    <row r="59" spans="1:36" ht="17.25" customHeight="1" outlineLevel="1">
      <c r="A59" s="38" t="s">
        <v>7</v>
      </c>
      <c r="B59" s="63">
        <v>255.71319544880004</v>
      </c>
      <c r="C59" s="63">
        <v>188.42205518550008</v>
      </c>
      <c r="D59" s="63">
        <v>181.8497268274</v>
      </c>
      <c r="E59" s="63">
        <v>179.27241661580004</v>
      </c>
      <c r="F59" s="81">
        <v>-0.034880886696781244</v>
      </c>
      <c r="G59" s="81">
        <v>-0.014172747226869231</v>
      </c>
      <c r="H59" s="81">
        <v>-0.2989316945448961</v>
      </c>
      <c r="I59" s="204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</row>
    <row r="60" spans="1:36" ht="17.25" customHeight="1" outlineLevel="1">
      <c r="A60" s="38" t="s">
        <v>127</v>
      </c>
      <c r="B60" s="63">
        <v>8068.7242684788</v>
      </c>
      <c r="C60" s="63">
        <v>9013.7374497952</v>
      </c>
      <c r="D60" s="63">
        <v>8625.298262615603</v>
      </c>
      <c r="E60" s="63">
        <v>8987.081156313297</v>
      </c>
      <c r="F60" s="81">
        <v>-0.04309413152348074</v>
      </c>
      <c r="G60" s="81">
        <v>0.041944392261280994</v>
      </c>
      <c r="H60" s="81">
        <v>0.1138168633946437</v>
      </c>
      <c r="I60" s="204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ht="17.25" customHeight="1" outlineLevel="1">
      <c r="A61" s="62" t="s">
        <v>136</v>
      </c>
      <c r="B61" s="64">
        <v>8630.0916161731</v>
      </c>
      <c r="C61" s="64">
        <v>9465.883227204602</v>
      </c>
      <c r="D61" s="64">
        <v>9034.156505504603</v>
      </c>
      <c r="E61" s="64">
        <v>9372.755702662598</v>
      </c>
      <c r="F61" s="82">
        <v>-0.045608709862301255</v>
      </c>
      <c r="G61" s="82">
        <v>0.03747989056329537</v>
      </c>
      <c r="H61" s="82">
        <v>0.0860551798891358</v>
      </c>
      <c r="I61" s="204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ht="17.25" customHeight="1" outlineLevel="1">
      <c r="A62" s="38" t="s">
        <v>65</v>
      </c>
      <c r="B62" s="63">
        <v>92991.0781636976</v>
      </c>
      <c r="C62" s="63">
        <v>94821.96801922149</v>
      </c>
      <c r="D62" s="63">
        <v>103656.90971238408</v>
      </c>
      <c r="E62" s="63">
        <v>104928.5409880269</v>
      </c>
      <c r="F62" s="51">
        <v>0.09317399625550538</v>
      </c>
      <c r="G62" s="51">
        <v>0.012267694253776273</v>
      </c>
      <c r="H62" s="125">
        <v>0.1283721305318677</v>
      </c>
      <c r="I62" s="204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ht="17.25" customHeight="1" outlineLevel="1" thickBot="1">
      <c r="A63" s="39" t="s">
        <v>66</v>
      </c>
      <c r="B63" s="40">
        <v>101621.1697798707</v>
      </c>
      <c r="C63" s="40">
        <v>104287.85124642609</v>
      </c>
      <c r="D63" s="40">
        <v>112691.06621788869</v>
      </c>
      <c r="E63" s="40">
        <v>114301.2966906895</v>
      </c>
      <c r="F63" s="126">
        <v>0.08057712256057803</v>
      </c>
      <c r="G63" s="126">
        <v>0.01428889198445793</v>
      </c>
      <c r="H63" s="126">
        <v>0.12477839940522406</v>
      </c>
      <c r="I63" s="204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5" ht="15" outlineLevel="1">
      <c r="A64" s="66"/>
      <c r="B64" s="66"/>
      <c r="C64" s="66"/>
      <c r="D64" s="135"/>
      <c r="E64" s="66"/>
      <c r="F64" s="66"/>
      <c r="G64" s="213"/>
      <c r="H64" s="6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5" ht="18.75" outlineLevel="1" thickBot="1">
      <c r="A65" s="283" t="s">
        <v>69</v>
      </c>
      <c r="B65" s="283"/>
      <c r="C65" s="283"/>
      <c r="D65" s="283"/>
      <c r="E65" s="21"/>
      <c r="F65" s="21"/>
      <c r="G65" s="21"/>
      <c r="H65" s="21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3" ht="17.25" customHeight="1" outlineLevel="1" thickBot="1">
      <c r="A66" s="33" t="s">
        <v>13</v>
      </c>
      <c r="B66" s="127" t="s">
        <v>1</v>
      </c>
      <c r="C66" s="127" t="s">
        <v>0</v>
      </c>
      <c r="D66" s="147">
        <v>40999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ht="17.25" customHeight="1" outlineLevel="1">
      <c r="A67" s="36" t="s">
        <v>25</v>
      </c>
      <c r="B67" s="51">
        <v>0.03541725462945181</v>
      </c>
      <c r="C67" s="51">
        <v>0.025127804230896538</v>
      </c>
      <c r="D67" s="51">
        <v>0.022021498935992277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7" ht="17.25" customHeight="1" outlineLevel="1">
      <c r="A68" s="38" t="s">
        <v>7</v>
      </c>
      <c r="B68" s="51">
        <v>0.029630414927413327</v>
      </c>
      <c r="C68" s="51">
        <v>0.020129131780769693</v>
      </c>
      <c r="D68" s="51">
        <v>0.019126969943841873</v>
      </c>
      <c r="J68" s="22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</row>
    <row r="69" spans="1:36" ht="17.25" customHeight="1" outlineLevel="1">
      <c r="A69" s="38" t="s">
        <v>127</v>
      </c>
      <c r="B69" s="51">
        <v>0.9349523304431349</v>
      </c>
      <c r="C69" s="51">
        <v>0.9547430639883338</v>
      </c>
      <c r="D69" s="51">
        <v>0.9588515311201657</v>
      </c>
      <c r="H69" s="22"/>
      <c r="I69" s="22"/>
      <c r="J69" s="22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ht="17.25" customHeight="1" outlineLevel="1" thickBot="1">
      <c r="A70" s="61" t="s">
        <v>136</v>
      </c>
      <c r="B70" s="153">
        <v>1</v>
      </c>
      <c r="C70" s="150">
        <v>1</v>
      </c>
      <c r="D70" s="150">
        <v>1</v>
      </c>
      <c r="H70" s="22"/>
      <c r="I70" s="22"/>
      <c r="J70" s="22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</row>
    <row r="71" spans="1:11" ht="15" outlineLevel="1">
      <c r="A71" s="29"/>
      <c r="B71" s="29"/>
      <c r="C71" s="29"/>
      <c r="D71" s="29"/>
      <c r="E71" s="29"/>
      <c r="F71" s="29"/>
      <c r="G71" s="29"/>
      <c r="H71" s="29"/>
      <c r="I71" s="29"/>
      <c r="J71" s="46"/>
      <c r="K71" s="21"/>
    </row>
    <row r="72" ht="12.75" outlineLevel="1"/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spans="1:3" ht="18.75" outlineLevel="1" thickBot="1">
      <c r="A97" s="283" t="s">
        <v>88</v>
      </c>
      <c r="B97" s="283"/>
      <c r="C97" s="29"/>
    </row>
    <row r="98" spans="1:3" ht="15.75" outlineLevel="1" thickBot="1">
      <c r="A98" s="33" t="s">
        <v>13</v>
      </c>
      <c r="B98" s="147">
        <v>40999</v>
      </c>
      <c r="C98" s="29"/>
    </row>
    <row r="99" spans="1:3" ht="18.75" customHeight="1" outlineLevel="1">
      <c r="A99" s="38" t="s">
        <v>65</v>
      </c>
      <c r="B99" s="151">
        <v>0.9179995680361686</v>
      </c>
      <c r="C99" s="29"/>
    </row>
    <row r="100" spans="1:3" ht="18.75" customHeight="1" outlineLevel="1">
      <c r="A100" s="36" t="s">
        <v>25</v>
      </c>
      <c r="B100" s="151">
        <v>0.0018057724252424215</v>
      </c>
      <c r="C100" s="29"/>
    </row>
    <row r="101" spans="1:3" ht="18.75" customHeight="1" outlineLevel="1">
      <c r="A101" s="38" t="s">
        <v>7</v>
      </c>
      <c r="B101" s="151">
        <v>0.0015684197975542548</v>
      </c>
      <c r="C101" s="29"/>
    </row>
    <row r="102" spans="1:2" ht="18.75" customHeight="1" outlineLevel="1" thickBot="1">
      <c r="A102" s="60" t="s">
        <v>127</v>
      </c>
      <c r="B102" s="152">
        <v>0.07862623974103478</v>
      </c>
    </row>
    <row r="103" ht="18.75" customHeight="1" outlineLevel="1">
      <c r="B103" s="57"/>
    </row>
    <row r="104" ht="18.75" customHeight="1" outlineLevel="1"/>
    <row r="105" ht="18.75" customHeight="1" outlineLevel="1"/>
    <row r="106" ht="18.75" customHeight="1" outlineLevel="1"/>
    <row r="107" ht="18.75" customHeight="1" outlineLevel="1">
      <c r="C107" s="44"/>
    </row>
    <row r="108" ht="18.75" customHeight="1" outlineLevel="1">
      <c r="C108" s="137"/>
    </row>
    <row r="109" spans="2:3" ht="18.75" customHeight="1" outlineLevel="1">
      <c r="B109" s="57"/>
      <c r="C109" s="57"/>
    </row>
    <row r="110" ht="18.75" customHeight="1"/>
    <row r="111" ht="18.75" customHeight="1"/>
    <row r="112" ht="18.75" customHeight="1"/>
  </sheetData>
  <sheetProtection/>
  <mergeCells count="6">
    <mergeCell ref="A1:H1"/>
    <mergeCell ref="A55:H55"/>
    <mergeCell ref="A97:B97"/>
    <mergeCell ref="A65:D65"/>
    <mergeCell ref="A42:B42"/>
    <mergeCell ref="A11:D1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J28"/>
  <sheetViews>
    <sheetView zoomScalePageLayoutView="0" workbookViewId="0" topLeftCell="A1">
      <selection activeCell="B22" sqref="B22"/>
    </sheetView>
  </sheetViews>
  <sheetFormatPr defaultColWidth="9.140625" defaultRowHeight="12.75" outlineLevelRow="1"/>
  <cols>
    <col min="1" max="1" width="17.57421875" style="160" customWidth="1"/>
    <col min="2" max="2" width="33.7109375" style="160" customWidth="1"/>
    <col min="3" max="3" width="32.8515625" style="160" customWidth="1"/>
    <col min="4" max="4" width="16.00390625" style="160" customWidth="1"/>
    <col min="5" max="5" width="18.28125" style="160" customWidth="1"/>
    <col min="6" max="6" width="18.00390625" style="154" customWidth="1"/>
    <col min="7" max="21" width="10.57421875" style="154" customWidth="1"/>
    <col min="22" max="16384" width="9.140625" style="154" customWidth="1"/>
  </cols>
  <sheetData>
    <row r="1" spans="1:6" ht="15.75" thickBot="1">
      <c r="A1" s="284" t="s">
        <v>132</v>
      </c>
      <c r="B1" s="284"/>
      <c r="C1" s="284"/>
      <c r="D1" s="46"/>
      <c r="E1" s="46"/>
      <c r="F1" s="46"/>
    </row>
    <row r="2" spans="1:5" ht="30.75" customHeight="1" outlineLevel="1" thickBot="1">
      <c r="A2" s="52" t="s">
        <v>83</v>
      </c>
      <c r="B2" s="52" t="s">
        <v>84</v>
      </c>
      <c r="C2" s="155" t="s">
        <v>2</v>
      </c>
      <c r="D2" s="154"/>
      <c r="E2" s="154"/>
    </row>
    <row r="3" spans="1:5" ht="15" customHeight="1" outlineLevel="1">
      <c r="A3" s="244" t="s">
        <v>105</v>
      </c>
      <c r="B3" s="239">
        <v>15090.60199773951</v>
      </c>
      <c r="C3" s="156">
        <v>35</v>
      </c>
      <c r="D3" s="154"/>
      <c r="E3" s="154"/>
    </row>
    <row r="4" spans="1:5" ht="15" customHeight="1" outlineLevel="1">
      <c r="A4" s="245" t="s">
        <v>106</v>
      </c>
      <c r="B4" s="239">
        <v>7171.9974044081655</v>
      </c>
      <c r="C4" s="157">
        <v>35</v>
      </c>
      <c r="D4" s="154"/>
      <c r="E4" s="154"/>
    </row>
    <row r="5" spans="1:5" ht="15" customHeight="1" outlineLevel="1">
      <c r="A5" s="245" t="s">
        <v>107</v>
      </c>
      <c r="B5" s="239">
        <v>8682.42648596494</v>
      </c>
      <c r="C5" s="157">
        <v>35</v>
      </c>
      <c r="D5" s="154"/>
      <c r="E5" s="154"/>
    </row>
    <row r="6" spans="1:5" ht="15" customHeight="1" outlineLevel="1">
      <c r="A6" s="246" t="s">
        <v>108</v>
      </c>
      <c r="B6" s="239">
        <v>2504.858533968763</v>
      </c>
      <c r="C6" s="157">
        <v>33</v>
      </c>
      <c r="D6" s="158"/>
      <c r="E6" s="154"/>
    </row>
    <row r="7" spans="1:5" ht="15" customHeight="1" outlineLevel="1">
      <c r="A7" s="245" t="s">
        <v>109</v>
      </c>
      <c r="B7" s="239">
        <v>-43.50346646720527</v>
      </c>
      <c r="C7" s="157">
        <v>36</v>
      </c>
      <c r="D7" s="154"/>
      <c r="E7" s="154"/>
    </row>
    <row r="8" spans="1:5" ht="15" customHeight="1" outlineLevel="1">
      <c r="A8" s="245" t="s">
        <v>110</v>
      </c>
      <c r="B8" s="239">
        <v>-11040.638014020218</v>
      </c>
      <c r="C8" s="157">
        <v>38</v>
      </c>
      <c r="D8" s="154"/>
      <c r="E8" s="154"/>
    </row>
    <row r="9" spans="1:5" ht="15" customHeight="1" outlineLevel="1">
      <c r="A9" s="245" t="s">
        <v>111</v>
      </c>
      <c r="B9" s="239">
        <v>-6343.147043788078</v>
      </c>
      <c r="C9" s="157">
        <v>39</v>
      </c>
      <c r="D9" s="154"/>
      <c r="E9" s="154"/>
    </row>
    <row r="10" spans="1:5" ht="15" customHeight="1" outlineLevel="1">
      <c r="A10" s="245" t="s">
        <v>112</v>
      </c>
      <c r="B10" s="239">
        <v>-7217.029036609633</v>
      </c>
      <c r="C10" s="157">
        <v>40</v>
      </c>
      <c r="D10" s="154"/>
      <c r="E10" s="154"/>
    </row>
    <row r="11" spans="1:5" ht="15" customHeight="1" outlineLevel="1">
      <c r="A11" s="245" t="s">
        <v>113</v>
      </c>
      <c r="B11" s="239">
        <v>-23654.553215268974</v>
      </c>
      <c r="C11" s="157">
        <v>40</v>
      </c>
      <c r="D11" s="154"/>
      <c r="E11" s="154"/>
    </row>
    <row r="12" spans="1:5" ht="15" customHeight="1" outlineLevel="1">
      <c r="A12" s="245" t="s">
        <v>114</v>
      </c>
      <c r="B12" s="239">
        <v>-6137.972258754207</v>
      </c>
      <c r="C12" s="157">
        <v>38</v>
      </c>
      <c r="D12" s="154"/>
      <c r="E12" s="154"/>
    </row>
    <row r="13" spans="1:5" ht="15" customHeight="1" outlineLevel="1">
      <c r="A13" s="247" t="s">
        <v>115</v>
      </c>
      <c r="B13" s="239">
        <v>-7987.137722453444</v>
      </c>
      <c r="C13" s="157">
        <v>38</v>
      </c>
      <c r="D13" s="154"/>
      <c r="E13" s="154"/>
    </row>
    <row r="14" spans="1:5" ht="15" customHeight="1" outlineLevel="1">
      <c r="A14" s="247" t="s">
        <v>116</v>
      </c>
      <c r="B14" s="239">
        <v>-7951.993560330634</v>
      </c>
      <c r="C14" s="157">
        <v>38</v>
      </c>
      <c r="D14" s="154"/>
      <c r="E14" s="154"/>
    </row>
    <row r="15" spans="1:5" ht="15" customHeight="1" outlineLevel="1" thickBot="1">
      <c r="A15" s="248" t="s">
        <v>117</v>
      </c>
      <c r="B15" s="240">
        <v>-10031.732048831693</v>
      </c>
      <c r="C15" s="159">
        <v>38</v>
      </c>
      <c r="D15" s="154"/>
      <c r="E15" s="154"/>
    </row>
    <row r="16" spans="1:10" ht="6" customHeight="1">
      <c r="A16" s="187"/>
      <c r="B16" s="188"/>
      <c r="C16" s="189"/>
      <c r="D16" s="187"/>
      <c r="E16" s="187"/>
      <c r="F16" s="190"/>
      <c r="H16" s="188"/>
      <c r="I16" s="189"/>
      <c r="J16" s="190"/>
    </row>
    <row r="17" spans="1:6" ht="15.75" thickBot="1">
      <c r="A17" s="249" t="s">
        <v>134</v>
      </c>
      <c r="B17" s="249"/>
      <c r="C17" s="46"/>
      <c r="D17" s="46"/>
      <c r="E17" s="46"/>
      <c r="F17" s="46"/>
    </row>
    <row r="18" spans="1:2" ht="15" customHeight="1">
      <c r="A18" s="236" t="s">
        <v>133</v>
      </c>
      <c r="B18" s="241">
        <v>11552.1620652814</v>
      </c>
    </row>
    <row r="19" spans="1:2" ht="15" customHeight="1">
      <c r="A19" s="235" t="s">
        <v>118</v>
      </c>
      <c r="B19" s="242">
        <v>18359.28242434187</v>
      </c>
    </row>
    <row r="20" spans="1:2" ht="15" customHeight="1">
      <c r="A20" s="235" t="s">
        <v>119</v>
      </c>
      <c r="B20" s="242">
        <v>-17427.2885242755</v>
      </c>
    </row>
    <row r="21" spans="1:2" ht="15" customHeight="1">
      <c r="A21" s="235" t="s">
        <v>120</v>
      </c>
      <c r="B21" s="242">
        <v>-37009.55451063281</v>
      </c>
    </row>
    <row r="22" spans="1:2" ht="15" customHeight="1" thickBot="1">
      <c r="A22" s="237" t="s">
        <v>121</v>
      </c>
      <c r="B22" s="243">
        <v>-25970.863331615772</v>
      </c>
    </row>
    <row r="23" spans="1:5" ht="12.75">
      <c r="A23" s="238" t="s">
        <v>122</v>
      </c>
      <c r="B23" s="271">
        <f>SUM(B19:B22)</f>
        <v>-62048.42394218222</v>
      </c>
      <c r="E23" s="154"/>
    </row>
    <row r="24" ht="12.75">
      <c r="E24" s="154"/>
    </row>
    <row r="25" ht="12.75">
      <c r="E25" s="154"/>
    </row>
    <row r="26" ht="12.75">
      <c r="E26" s="154"/>
    </row>
    <row r="27" ht="12.75">
      <c r="E27" s="154"/>
    </row>
    <row r="28" ht="12.75">
      <c r="E28" s="15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J2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2.28125" style="2" customWidth="1"/>
    <col min="2" max="5" width="18.57421875" style="2" customWidth="1"/>
    <col min="6" max="6" width="15.57421875" style="2" customWidth="1"/>
    <col min="7" max="7" width="15.140625" style="2" customWidth="1"/>
    <col min="8" max="8" width="13.421875" style="2" customWidth="1"/>
    <col min="9" max="9" width="14.00390625" style="2" customWidth="1"/>
    <col min="10" max="10" width="12.140625" style="2" customWidth="1"/>
    <col min="11" max="11" width="12.8515625" style="2" customWidth="1"/>
    <col min="12" max="14" width="10.140625" style="2" bestFit="1" customWidth="1"/>
    <col min="15" max="15" width="10.00390625" style="2" customWidth="1"/>
    <col min="16" max="16" width="10.140625" style="2" bestFit="1" customWidth="1"/>
    <col min="17" max="17" width="12.8515625" style="2" bestFit="1" customWidth="1"/>
    <col min="18" max="16384" width="9.140625" style="2" customWidth="1"/>
  </cols>
  <sheetData>
    <row r="1" spans="1:5" ht="15.75" thickBot="1">
      <c r="A1" s="285" t="s">
        <v>130</v>
      </c>
      <c r="B1" s="285"/>
      <c r="C1" s="285"/>
      <c r="D1" s="285"/>
      <c r="E1" s="285"/>
    </row>
    <row r="2" spans="1:5" ht="15" customHeight="1">
      <c r="A2" s="286" t="s">
        <v>13</v>
      </c>
      <c r="B2" s="288" t="s">
        <v>9</v>
      </c>
      <c r="C2" s="289"/>
      <c r="D2" s="288" t="s">
        <v>10</v>
      </c>
      <c r="E2" s="290"/>
    </row>
    <row r="3" spans="1:5" ht="15" customHeight="1" thickBot="1">
      <c r="A3" s="287"/>
      <c r="B3" s="16" t="s">
        <v>55</v>
      </c>
      <c r="C3" s="16" t="s">
        <v>56</v>
      </c>
      <c r="D3" s="16" t="s">
        <v>55</v>
      </c>
      <c r="E3" s="17" t="s">
        <v>56</v>
      </c>
    </row>
    <row r="4" spans="1:5" ht="16.5" customHeight="1">
      <c r="A4" s="18" t="s">
        <v>25</v>
      </c>
      <c r="B4" s="199">
        <v>0.354914948582247</v>
      </c>
      <c r="C4" s="199">
        <v>0.1453232517554583</v>
      </c>
      <c r="D4" s="199">
        <v>0.4969847771174887</v>
      </c>
      <c r="E4" s="200">
        <v>0.0027770225448059908</v>
      </c>
    </row>
    <row r="5" spans="1:5" ht="16.5" customHeight="1">
      <c r="A5" s="4" t="s">
        <v>7</v>
      </c>
      <c r="B5" s="19">
        <v>0.5014785606373402</v>
      </c>
      <c r="C5" s="19">
        <v>0.021153776440630677</v>
      </c>
      <c r="D5" s="19">
        <v>0.47667039712823234</v>
      </c>
      <c r="E5" s="116">
        <v>0.0006972657937966905</v>
      </c>
    </row>
    <row r="6" spans="1:5" ht="16.5" customHeight="1">
      <c r="A6" s="4" t="s">
        <v>127</v>
      </c>
      <c r="B6" s="19">
        <v>0.6686641463832445</v>
      </c>
      <c r="C6" s="19">
        <v>0.09771851045267098</v>
      </c>
      <c r="D6" s="19">
        <v>0.2322914945746282</v>
      </c>
      <c r="E6" s="116">
        <v>0.0013258485894565106</v>
      </c>
    </row>
    <row r="7" spans="1:5" ht="16.5" customHeight="1">
      <c r="A7" s="201" t="s">
        <v>5</v>
      </c>
      <c r="B7" s="202">
        <v>0.658558122803177</v>
      </c>
      <c r="C7" s="202">
        <v>0.09730242611018068</v>
      </c>
      <c r="D7" s="202">
        <v>0.2427936702469363</v>
      </c>
      <c r="E7" s="203">
        <v>0.0013457808397060794</v>
      </c>
    </row>
    <row r="8" spans="1:5" ht="16.5" customHeight="1">
      <c r="A8" s="196" t="s">
        <v>65</v>
      </c>
      <c r="B8" s="197">
        <v>0.8274727321158472</v>
      </c>
      <c r="C8" s="197">
        <v>0.15499429456097769</v>
      </c>
      <c r="D8" s="197">
        <v>0.01603455739421993</v>
      </c>
      <c r="E8" s="198">
        <v>0.0014984159289552935</v>
      </c>
    </row>
    <row r="9" spans="1:5" ht="16.5" customHeight="1" thickBot="1">
      <c r="A9" s="20" t="s">
        <v>66</v>
      </c>
      <c r="B9" s="71">
        <v>0.813615696367573</v>
      </c>
      <c r="C9" s="71">
        <v>0.1502614991754251</v>
      </c>
      <c r="D9" s="71">
        <v>0.03463691006124491</v>
      </c>
      <c r="E9" s="117">
        <v>0.0014858943957571067</v>
      </c>
    </row>
    <row r="10" spans="2:10" s="69" customFormat="1" ht="6" customHeight="1">
      <c r="B10" s="70"/>
      <c r="C10" s="70"/>
      <c r="D10" s="70"/>
      <c r="E10" s="70"/>
      <c r="G10" s="59"/>
      <c r="H10" s="59"/>
      <c r="I10" s="59"/>
      <c r="J10" s="59"/>
    </row>
    <row r="11" spans="1:5" ht="15.75" thickBot="1">
      <c r="A11" s="285" t="s">
        <v>87</v>
      </c>
      <c r="B11" s="285"/>
      <c r="C11" s="285"/>
      <c r="D11" s="285"/>
      <c r="E11" s="285"/>
    </row>
    <row r="12" spans="1:5" ht="15" customHeight="1">
      <c r="A12" s="286" t="s">
        <v>13</v>
      </c>
      <c r="B12" s="288" t="s">
        <v>9</v>
      </c>
      <c r="C12" s="289"/>
      <c r="D12" s="288" t="s">
        <v>10</v>
      </c>
      <c r="E12" s="290"/>
    </row>
    <row r="13" spans="1:5" ht="15" customHeight="1" thickBot="1">
      <c r="A13" s="287"/>
      <c r="B13" s="16" t="s">
        <v>55</v>
      </c>
      <c r="C13" s="16" t="s">
        <v>56</v>
      </c>
      <c r="D13" s="16" t="s">
        <v>55</v>
      </c>
      <c r="E13" s="17" t="s">
        <v>56</v>
      </c>
    </row>
    <row r="14" spans="1:5" ht="16.5" customHeight="1">
      <c r="A14" s="18" t="s">
        <v>25</v>
      </c>
      <c r="B14" s="199">
        <v>0.3562736465121863</v>
      </c>
      <c r="C14" s="199">
        <v>0.13685304424754932</v>
      </c>
      <c r="D14" s="199">
        <v>0.5043873540185408</v>
      </c>
      <c r="E14" s="200">
        <v>0.0024859552217234614</v>
      </c>
    </row>
    <row r="15" spans="1:5" ht="16.5" customHeight="1">
      <c r="A15" s="4" t="s">
        <v>7</v>
      </c>
      <c r="B15" s="19">
        <v>0.48422804669796654</v>
      </c>
      <c r="C15" s="19">
        <v>0.021090250234163433</v>
      </c>
      <c r="D15" s="19">
        <v>0.4938621039634888</v>
      </c>
      <c r="E15" s="116">
        <v>0.0008195991043812638</v>
      </c>
    </row>
    <row r="16" spans="1:5" ht="16.5" customHeight="1">
      <c r="A16" s="4" t="s">
        <v>11</v>
      </c>
      <c r="B16" s="19">
        <v>0.65442092582768</v>
      </c>
      <c r="C16" s="19">
        <v>0.09566043599296216</v>
      </c>
      <c r="D16" s="19">
        <v>0.2485462336855791</v>
      </c>
      <c r="E16" s="116">
        <v>0.0013724044937789242</v>
      </c>
    </row>
    <row r="17" spans="1:5" ht="16.5" customHeight="1">
      <c r="A17" s="201" t="s">
        <v>5</v>
      </c>
      <c r="B17" s="202">
        <v>0.6435225993177784</v>
      </c>
      <c r="C17" s="202">
        <v>0.09520405924630707</v>
      </c>
      <c r="D17" s="202">
        <v>0.25988400707721804</v>
      </c>
      <c r="E17" s="203">
        <v>0.001389334358696564</v>
      </c>
    </row>
    <row r="18" spans="1:5" ht="16.5" customHeight="1">
      <c r="A18" s="196" t="s">
        <v>65</v>
      </c>
      <c r="B18" s="197">
        <v>0.8245224599850532</v>
      </c>
      <c r="C18" s="197">
        <v>0.1519302784215593</v>
      </c>
      <c r="D18" s="197">
        <v>0.023024530089006914</v>
      </c>
      <c r="E18" s="198">
        <v>0.0005227315043804649</v>
      </c>
    </row>
    <row r="19" spans="1:5" ht="16.5" customHeight="1" thickBot="1">
      <c r="A19" s="20" t="s">
        <v>66</v>
      </c>
      <c r="B19" s="71">
        <v>0.8100146793996834</v>
      </c>
      <c r="C19" s="71">
        <v>0.14738347082624853</v>
      </c>
      <c r="D19" s="71">
        <v>0.04200965697828794</v>
      </c>
      <c r="E19" s="117">
        <v>0.0005921927957799353</v>
      </c>
    </row>
    <row r="20" spans="2:10" s="69" customFormat="1" ht="12.75">
      <c r="B20" s="70"/>
      <c r="C20" s="70"/>
      <c r="D20" s="70"/>
      <c r="E20" s="70"/>
      <c r="G20" s="59"/>
      <c r="H20" s="59"/>
      <c r="I20" s="59"/>
      <c r="J20" s="59"/>
    </row>
  </sheetData>
  <sheetProtection/>
  <mergeCells count="8">
    <mergeCell ref="A1:E1"/>
    <mergeCell ref="A11:E11"/>
    <mergeCell ref="A12:A13"/>
    <mergeCell ref="B12:C12"/>
    <mergeCell ref="D12:E12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P8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 outlineLevelRow="1"/>
  <cols>
    <col min="1" max="1" width="4.140625" style="2" customWidth="1"/>
    <col min="2" max="2" width="42.7109375" style="2" customWidth="1"/>
    <col min="3" max="3" width="11.00390625" style="2" customWidth="1"/>
    <col min="4" max="4" width="2.28125" style="2" customWidth="1"/>
    <col min="5" max="5" width="42.421875" style="2" customWidth="1"/>
    <col min="6" max="6" width="10.00390625" style="2" bestFit="1" customWidth="1"/>
    <col min="7" max="7" width="2.7109375" style="2" customWidth="1"/>
    <col min="8" max="8" width="42.7109375" style="2" customWidth="1"/>
    <col min="9" max="9" width="10.00390625" style="2" bestFit="1" customWidth="1"/>
    <col min="10" max="10" width="2.00390625" style="2" customWidth="1"/>
    <col min="11" max="11" width="42.57421875" style="2" customWidth="1"/>
    <col min="12" max="12" width="10.00390625" style="2" bestFit="1" customWidth="1"/>
    <col min="13" max="13" width="2.28125" style="2" customWidth="1"/>
    <col min="14" max="14" width="9.00390625" style="2" customWidth="1"/>
    <col min="15" max="15" width="10.57421875" style="2" bestFit="1" customWidth="1"/>
    <col min="16" max="16384" width="9.140625" style="2" customWidth="1"/>
  </cols>
  <sheetData>
    <row r="1" spans="1:13" ht="16.5" thickBot="1">
      <c r="A1" s="25"/>
      <c r="B1" s="291" t="s">
        <v>3</v>
      </c>
      <c r="C1" s="291"/>
      <c r="D1" s="99"/>
      <c r="E1" s="291" t="s">
        <v>4</v>
      </c>
      <c r="F1" s="291"/>
      <c r="G1" s="99"/>
      <c r="H1" s="291" t="s">
        <v>128</v>
      </c>
      <c r="I1" s="291"/>
      <c r="J1" s="100"/>
      <c r="K1" s="291" t="s">
        <v>129</v>
      </c>
      <c r="L1" s="291"/>
      <c r="M1" s="99"/>
    </row>
    <row r="2" spans="1:13" ht="15">
      <c r="A2" s="25"/>
      <c r="B2" s="101" t="s">
        <v>26</v>
      </c>
      <c r="C2" s="102">
        <v>0.09862488408401932</v>
      </c>
      <c r="D2" s="99"/>
      <c r="E2" s="101" t="s">
        <v>26</v>
      </c>
      <c r="F2" s="102">
        <v>0.062027496594335804</v>
      </c>
      <c r="G2" s="99"/>
      <c r="H2" s="101" t="s">
        <v>26</v>
      </c>
      <c r="I2" s="102">
        <v>0.30481257251280514</v>
      </c>
      <c r="J2" s="102"/>
      <c r="K2" s="101" t="s">
        <v>26</v>
      </c>
      <c r="L2" s="102">
        <v>0.2960179869381657</v>
      </c>
      <c r="M2" s="99"/>
    </row>
    <row r="3" spans="1:13" ht="15">
      <c r="A3" s="25"/>
      <c r="B3" s="101" t="s">
        <v>30</v>
      </c>
      <c r="C3" s="139">
        <v>0.2524091231924821</v>
      </c>
      <c r="D3" s="99"/>
      <c r="E3" s="101" t="s">
        <v>30</v>
      </c>
      <c r="F3" s="102">
        <v>0.22815126762186824</v>
      </c>
      <c r="G3" s="99"/>
      <c r="H3" s="101" t="s">
        <v>27</v>
      </c>
      <c r="I3" s="102">
        <v>0.0023833701762168927</v>
      </c>
      <c r="J3" s="102"/>
      <c r="K3" s="101" t="s">
        <v>27</v>
      </c>
      <c r="L3" s="102">
        <v>0.0022895862915427835</v>
      </c>
      <c r="M3" s="99"/>
    </row>
    <row r="4" spans="1:13" ht="15">
      <c r="A4" s="25"/>
      <c r="B4" s="101" t="s">
        <v>76</v>
      </c>
      <c r="C4" s="102">
        <v>0.009549661766389635</v>
      </c>
      <c r="D4" s="99"/>
      <c r="E4" s="101" t="s">
        <v>76</v>
      </c>
      <c r="F4" s="102">
        <v>0.011637020350790893</v>
      </c>
      <c r="G4" s="99"/>
      <c r="H4" s="101" t="s">
        <v>30</v>
      </c>
      <c r="I4" s="102">
        <v>0.07272022728358916</v>
      </c>
      <c r="J4" s="102"/>
      <c r="K4" s="101" t="s">
        <v>30</v>
      </c>
      <c r="L4" s="102">
        <v>0.07932320843055557</v>
      </c>
      <c r="M4" s="99"/>
    </row>
    <row r="5" spans="1:13" ht="15">
      <c r="A5" s="25"/>
      <c r="B5" s="101" t="s">
        <v>28</v>
      </c>
      <c r="C5" s="139">
        <v>0.1720440751585902</v>
      </c>
      <c r="D5" s="99"/>
      <c r="E5" s="101" t="s">
        <v>28</v>
      </c>
      <c r="F5" s="102">
        <v>0.02610735100737305</v>
      </c>
      <c r="G5" s="99"/>
      <c r="H5" s="101" t="s">
        <v>76</v>
      </c>
      <c r="I5" s="102">
        <v>0.004903672415681861</v>
      </c>
      <c r="J5" s="102"/>
      <c r="K5" s="101" t="s">
        <v>76</v>
      </c>
      <c r="L5" s="102">
        <v>0.005124038610477766</v>
      </c>
      <c r="M5" s="99"/>
    </row>
    <row r="6" spans="1:13" ht="15">
      <c r="A6" s="25"/>
      <c r="B6" s="101" t="s">
        <v>15</v>
      </c>
      <c r="C6" s="139">
        <v>0.05273259686795016</v>
      </c>
      <c r="D6" s="99"/>
      <c r="E6" s="101" t="s">
        <v>15</v>
      </c>
      <c r="F6" s="102">
        <v>0.0034605037795672725</v>
      </c>
      <c r="G6" s="99"/>
      <c r="H6" s="101" t="s">
        <v>28</v>
      </c>
      <c r="I6" s="102">
        <v>0.013101096777577254</v>
      </c>
      <c r="J6" s="102"/>
      <c r="K6" s="101" t="s">
        <v>28</v>
      </c>
      <c r="L6" s="102">
        <v>0.016657853114956205</v>
      </c>
      <c r="M6" s="99"/>
    </row>
    <row r="7" spans="1:13" ht="15">
      <c r="A7" s="25"/>
      <c r="B7" s="101" t="s">
        <v>29</v>
      </c>
      <c r="C7" s="102">
        <v>0.3215792290299895</v>
      </c>
      <c r="D7" s="99"/>
      <c r="E7" s="101" t="s">
        <v>29</v>
      </c>
      <c r="F7" s="102">
        <v>0.559821451378284</v>
      </c>
      <c r="G7" s="99"/>
      <c r="H7" s="101" t="s">
        <v>15</v>
      </c>
      <c r="I7" s="102">
        <v>0.0003354843244064452</v>
      </c>
      <c r="J7" s="102"/>
      <c r="K7" s="101" t="s">
        <v>15</v>
      </c>
      <c r="L7" s="102">
        <v>0.0014869744477984687</v>
      </c>
      <c r="M7" s="99"/>
    </row>
    <row r="8" spans="1:13" ht="15">
      <c r="A8" s="25"/>
      <c r="B8" s="101" t="s">
        <v>16</v>
      </c>
      <c r="C8" s="139">
        <v>0.09306042990057904</v>
      </c>
      <c r="D8" s="99"/>
      <c r="E8" s="101" t="s">
        <v>16</v>
      </c>
      <c r="F8" s="102">
        <v>0.10411427578565183</v>
      </c>
      <c r="G8" s="99"/>
      <c r="H8" s="101" t="s">
        <v>29</v>
      </c>
      <c r="I8" s="102">
        <v>0.46931876477198226</v>
      </c>
      <c r="J8" s="102"/>
      <c r="K8" s="101" t="s">
        <v>29</v>
      </c>
      <c r="L8" s="102">
        <v>0.4678572197725628</v>
      </c>
      <c r="M8" s="99"/>
    </row>
    <row r="9" spans="1:13" ht="15">
      <c r="A9" s="13"/>
      <c r="B9" s="101"/>
      <c r="C9" s="102"/>
      <c r="D9" s="103"/>
      <c r="E9" s="99" t="s">
        <v>78</v>
      </c>
      <c r="F9" s="102">
        <v>0.0046806334821290286</v>
      </c>
      <c r="G9" s="99"/>
      <c r="H9" s="101" t="s">
        <v>16</v>
      </c>
      <c r="I9" s="102">
        <v>0.07076539295958352</v>
      </c>
      <c r="J9" s="102"/>
      <c r="K9" s="101" t="s">
        <v>16</v>
      </c>
      <c r="L9" s="102">
        <v>0.07183788029067109</v>
      </c>
      <c r="M9" s="99"/>
    </row>
    <row r="10" spans="1:13" ht="15">
      <c r="A10" s="13"/>
      <c r="D10" s="101"/>
      <c r="G10" s="99"/>
      <c r="H10" s="101" t="s">
        <v>17</v>
      </c>
      <c r="I10" s="102">
        <v>0.0006092076482440643</v>
      </c>
      <c r="J10" s="102"/>
      <c r="K10" s="101" t="s">
        <v>17</v>
      </c>
      <c r="L10" s="102">
        <v>0.0005852357699367696</v>
      </c>
      <c r="M10" s="99"/>
    </row>
    <row r="11" spans="1:13" ht="15">
      <c r="A11" s="3"/>
      <c r="B11" s="101"/>
      <c r="C11" s="101"/>
      <c r="D11" s="101"/>
      <c r="G11" s="102"/>
      <c r="H11" s="250" t="s">
        <v>62</v>
      </c>
      <c r="I11" s="251">
        <v>0.06096662682258979</v>
      </c>
      <c r="J11" s="99"/>
      <c r="K11" s="250" t="s">
        <v>62</v>
      </c>
      <c r="L11" s="251">
        <v>0.0586536776816626</v>
      </c>
      <c r="M11" s="99"/>
    </row>
    <row r="12" spans="1:13" ht="15">
      <c r="A12" s="3"/>
      <c r="B12" s="101"/>
      <c r="C12" s="101"/>
      <c r="D12" s="101"/>
      <c r="G12" s="102"/>
      <c r="H12" s="252" t="s">
        <v>78</v>
      </c>
      <c r="I12" s="253">
        <v>8.358430732377239E-05</v>
      </c>
      <c r="J12" s="99"/>
      <c r="K12" s="252" t="s">
        <v>78</v>
      </c>
      <c r="L12" s="253">
        <v>0.0001663386516704454</v>
      </c>
      <c r="M12" s="99"/>
    </row>
    <row r="13" spans="1:13" ht="15">
      <c r="A13" s="3"/>
      <c r="B13" s="101"/>
      <c r="C13" s="101"/>
      <c r="D13" s="101"/>
      <c r="G13" s="102"/>
      <c r="H13" s="254"/>
      <c r="I13" s="102"/>
      <c r="J13" s="99"/>
      <c r="K13" s="254"/>
      <c r="L13" s="102"/>
      <c r="M13" s="99"/>
    </row>
    <row r="14" spans="1:16" ht="15">
      <c r="A14" s="3"/>
      <c r="B14" s="104" t="s">
        <v>75</v>
      </c>
      <c r="C14" s="105">
        <f>SUM(C5:C8)</f>
        <v>0.6394163309571088</v>
      </c>
      <c r="D14" s="48"/>
      <c r="E14" s="104" t="s">
        <v>75</v>
      </c>
      <c r="F14" s="105">
        <f>SUM(F5:F9)</f>
        <v>0.6981842154330051</v>
      </c>
      <c r="G14" s="49"/>
      <c r="H14" s="104" t="s">
        <v>75</v>
      </c>
      <c r="I14" s="105">
        <f>SUM(I6:I12)</f>
        <v>0.6151801576117071</v>
      </c>
      <c r="J14" s="48"/>
      <c r="K14" s="104" t="s">
        <v>75</v>
      </c>
      <c r="L14" s="105">
        <f>SUM(L6:L12)</f>
        <v>0.6172451797292584</v>
      </c>
      <c r="M14" s="3"/>
      <c r="P14" s="3"/>
    </row>
    <row r="15" spans="1:16" ht="14.25" outlineLevel="1">
      <c r="A15" s="3"/>
      <c r="B15" s="48"/>
      <c r="C15" s="48"/>
      <c r="D15" s="15"/>
      <c r="E15" s="12"/>
      <c r="F15" s="12"/>
      <c r="G15" s="15"/>
      <c r="H15" s="12"/>
      <c r="I15" s="14"/>
      <c r="J15" s="15"/>
      <c r="K15" s="3"/>
      <c r="L15" s="3"/>
      <c r="M15" s="3"/>
      <c r="P15" s="3"/>
    </row>
    <row r="16" spans="1:16" ht="12.75" outlineLevel="1">
      <c r="A16" s="3"/>
      <c r="B16" s="12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P16" s="3"/>
    </row>
    <row r="17" spans="2:3" ht="12.75" outlineLevel="1">
      <c r="B17" s="12"/>
      <c r="C17" s="12"/>
    </row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2.75" outlineLevel="1"/>
    <row r="25" ht="14.25" outlineLevel="1">
      <c r="O25" s="47"/>
    </row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2.75" outlineLevel="1"/>
    <row r="68" ht="13.5" outlineLevel="1" thickBot="1"/>
    <row r="69" spans="2:3" ht="16.5" thickBot="1">
      <c r="B69" s="291" t="s">
        <v>98</v>
      </c>
      <c r="C69" s="291"/>
    </row>
    <row r="70" spans="2:3" ht="15">
      <c r="B70" s="101" t="s">
        <v>26</v>
      </c>
      <c r="C70" s="102">
        <v>0.6366475841967338</v>
      </c>
    </row>
    <row r="71" spans="2:3" ht="15">
      <c r="B71" s="101" t="s">
        <v>27</v>
      </c>
      <c r="C71" s="102">
        <v>0.02525840800400969</v>
      </c>
    </row>
    <row r="72" spans="2:3" ht="15">
      <c r="B72" s="101" t="s">
        <v>30</v>
      </c>
      <c r="C72" s="102">
        <v>0.026261737026614034</v>
      </c>
    </row>
    <row r="73" spans="2:3" ht="15">
      <c r="B73" s="101" t="s">
        <v>76</v>
      </c>
      <c r="C73" s="102">
        <v>0.00011464379901139515</v>
      </c>
    </row>
    <row r="74" spans="2:3" ht="15">
      <c r="B74" s="101" t="s">
        <v>28</v>
      </c>
      <c r="C74" s="102">
        <v>0.0001069798560213127</v>
      </c>
    </row>
    <row r="75" spans="2:3" ht="15">
      <c r="B75" s="101" t="s">
        <v>15</v>
      </c>
      <c r="C75" s="133">
        <v>1.4346407256986192E-05</v>
      </c>
    </row>
    <row r="76" spans="2:3" ht="15">
      <c r="B76" s="101" t="s">
        <v>29</v>
      </c>
      <c r="C76" s="102">
        <v>0.10008621930665827</v>
      </c>
    </row>
    <row r="77" spans="2:3" ht="15">
      <c r="B77" s="101" t="s">
        <v>16</v>
      </c>
      <c r="C77" s="102">
        <v>0.08262938337514712</v>
      </c>
    </row>
    <row r="78" spans="2:3" ht="15">
      <c r="B78" s="99" t="s">
        <v>17</v>
      </c>
      <c r="C78" s="102">
        <v>0.0016144265639848766</v>
      </c>
    </row>
    <row r="79" spans="2:3" ht="15">
      <c r="B79" s="255" t="s">
        <v>62</v>
      </c>
      <c r="C79" s="251">
        <v>0.1243130353380984</v>
      </c>
    </row>
    <row r="80" spans="2:3" ht="15">
      <c r="B80" s="256" t="s">
        <v>74</v>
      </c>
      <c r="C80" s="257">
        <v>0.0029171634870308206</v>
      </c>
    </row>
    <row r="81" spans="2:3" ht="15">
      <c r="B81" s="252" t="s">
        <v>78</v>
      </c>
      <c r="C81" s="258">
        <v>3.607263943315576E-05</v>
      </c>
    </row>
    <row r="82" spans="2:3" ht="15">
      <c r="B82" s="99"/>
      <c r="C82" s="102"/>
    </row>
    <row r="83" spans="2:3" ht="15">
      <c r="B83" s="104" t="s">
        <v>75</v>
      </c>
      <c r="C83" s="105">
        <f>SUM(C74:C81)</f>
        <v>0.311717626973631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</sheetData>
  <sheetProtection/>
  <mergeCells count="5">
    <mergeCell ref="K1:L1"/>
    <mergeCell ref="B69:C69"/>
    <mergeCell ref="B1:C1"/>
    <mergeCell ref="E1:F1"/>
    <mergeCell ref="H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C25"/>
  <sheetViews>
    <sheetView zoomScalePageLayoutView="0" workbookViewId="0" topLeftCell="A1">
      <selection activeCell="H36" sqref="H36"/>
    </sheetView>
  </sheetViews>
  <sheetFormatPr defaultColWidth="9.140625" defaultRowHeight="12.75" outlineLevelRow="1"/>
  <cols>
    <col min="1" max="1" width="28.421875" style="166" customWidth="1"/>
    <col min="2" max="2" width="21.421875" style="166" customWidth="1"/>
    <col min="3" max="3" width="21.7109375" style="166" customWidth="1"/>
    <col min="4" max="16384" width="9.140625" style="166" customWidth="1"/>
  </cols>
  <sheetData>
    <row r="1" spans="1:3" ht="36.75" customHeight="1" thickBot="1">
      <c r="A1" s="292" t="s">
        <v>123</v>
      </c>
      <c r="B1" s="292"/>
      <c r="C1" s="292"/>
    </row>
    <row r="2" spans="1:3" ht="32.25" customHeight="1" thickBot="1">
      <c r="A2" s="167" t="s">
        <v>32</v>
      </c>
      <c r="B2" s="168" t="s">
        <v>89</v>
      </c>
      <c r="C2" s="169" t="s">
        <v>90</v>
      </c>
    </row>
    <row r="3" spans="1:3" ht="16.5" customHeight="1">
      <c r="A3" s="170" t="s">
        <v>62</v>
      </c>
      <c r="B3" s="171">
        <v>17445481423.068092</v>
      </c>
      <c r="C3" s="172">
        <f aca="true" t="shared" si="0" ref="C3:C13">B3/$B$11</f>
        <v>0.38529285758294535</v>
      </c>
    </row>
    <row r="4" spans="1:3" ht="16.5" customHeight="1">
      <c r="A4" s="170" t="s">
        <v>31</v>
      </c>
      <c r="B4" s="173">
        <v>16535943874.073902</v>
      </c>
      <c r="C4" s="172">
        <f t="shared" si="0"/>
        <v>0.36520523071656513</v>
      </c>
    </row>
    <row r="5" spans="1:3" ht="16.5" customHeight="1">
      <c r="A5" s="170" t="s">
        <v>16</v>
      </c>
      <c r="B5" s="171">
        <v>10549613100.235203</v>
      </c>
      <c r="C5" s="172">
        <f t="shared" si="0"/>
        <v>0.2329938898911309</v>
      </c>
    </row>
    <row r="6" spans="1:3" ht="16.5" customHeight="1">
      <c r="A6" s="170" t="s">
        <v>72</v>
      </c>
      <c r="B6" s="171">
        <v>347506214.0399983</v>
      </c>
      <c r="C6" s="172">
        <f t="shared" si="0"/>
        <v>0.00767486198794475</v>
      </c>
    </row>
    <row r="7" spans="1:3" ht="16.5" customHeight="1">
      <c r="A7" s="170" t="s">
        <v>17</v>
      </c>
      <c r="B7" s="171">
        <v>197887500</v>
      </c>
      <c r="C7" s="172">
        <f t="shared" si="0"/>
        <v>0.004370452067555276</v>
      </c>
    </row>
    <row r="8" spans="1:3" ht="16.5" customHeight="1">
      <c r="A8" s="170" t="s">
        <v>63</v>
      </c>
      <c r="B8" s="171">
        <v>180301669.41000003</v>
      </c>
      <c r="C8" s="172">
        <f t="shared" si="0"/>
        <v>0.003982059522994644</v>
      </c>
    </row>
    <row r="9" spans="1:3" ht="16.5" customHeight="1">
      <c r="A9" s="170" t="s">
        <v>15</v>
      </c>
      <c r="B9" s="171">
        <v>16665219.360000001</v>
      </c>
      <c r="C9" s="172">
        <f>B9/$B$11</f>
        <v>0.00036806034948227767</v>
      </c>
    </row>
    <row r="10" spans="1:3" ht="16.5" customHeight="1">
      <c r="A10" s="174" t="s">
        <v>91</v>
      </c>
      <c r="B10" s="175">
        <f>SUM(B12:B13)</f>
        <v>5097810.028000001</v>
      </c>
      <c r="C10" s="176">
        <f t="shared" si="0"/>
        <v>0.00011258788138147495</v>
      </c>
    </row>
    <row r="11" spans="1:3" ht="16.5" customHeight="1" thickBot="1">
      <c r="A11" s="177" t="s">
        <v>14</v>
      </c>
      <c r="B11" s="178">
        <f>SUM(B3:B10)</f>
        <v>45278496810.2152</v>
      </c>
      <c r="C11" s="179">
        <f t="shared" si="0"/>
        <v>1</v>
      </c>
    </row>
    <row r="12" spans="1:3" ht="25.5" hidden="1" outlineLevel="1">
      <c r="A12" s="180" t="s">
        <v>93</v>
      </c>
      <c r="B12" s="181">
        <v>4290035.19</v>
      </c>
      <c r="C12" s="182">
        <f t="shared" si="0"/>
        <v>9.474773882140303E-05</v>
      </c>
    </row>
    <row r="13" spans="1:3" ht="12.75" hidden="1" outlineLevel="1">
      <c r="A13" s="170" t="s">
        <v>92</v>
      </c>
      <c r="B13" s="171">
        <v>807774.838</v>
      </c>
      <c r="C13" s="182">
        <f t="shared" si="0"/>
        <v>1.78401425600719E-05</v>
      </c>
    </row>
    <row r="14" ht="6" customHeight="1" collapsed="1"/>
    <row r="15" spans="1:3" s="165" customFormat="1" ht="36.75" customHeight="1" thickBot="1">
      <c r="A15" s="292" t="s">
        <v>124</v>
      </c>
      <c r="B15" s="292"/>
      <c r="C15" s="292"/>
    </row>
    <row r="16" spans="1:3" ht="32.25" customHeight="1" thickBot="1">
      <c r="A16" s="167" t="s">
        <v>32</v>
      </c>
      <c r="B16" s="168" t="s">
        <v>89</v>
      </c>
      <c r="C16" s="169" t="s">
        <v>90</v>
      </c>
    </row>
    <row r="17" spans="1:3" ht="17.25" customHeight="1">
      <c r="A17" s="183" t="s">
        <v>31</v>
      </c>
      <c r="B17" s="171">
        <v>4707549644.458099</v>
      </c>
      <c r="C17" s="184">
        <f aca="true" t="shared" si="1" ref="C17:C25">B17/$B$24</f>
        <v>0.7581164000891751</v>
      </c>
    </row>
    <row r="18" spans="1:3" ht="17.25" customHeight="1">
      <c r="A18" s="170" t="s">
        <v>16</v>
      </c>
      <c r="B18" s="171">
        <v>722692531.6902999</v>
      </c>
      <c r="C18" s="172">
        <f t="shared" si="1"/>
        <v>0.11638434044798077</v>
      </c>
    </row>
    <row r="19" spans="1:3" ht="17.25" customHeight="1">
      <c r="A19" s="170" t="s">
        <v>62</v>
      </c>
      <c r="B19" s="171">
        <v>590058819.1800001</v>
      </c>
      <c r="C19" s="172">
        <f t="shared" si="1"/>
        <v>0.09502465223372171</v>
      </c>
    </row>
    <row r="20" spans="1:3" ht="17.25" customHeight="1">
      <c r="A20" s="170" t="s">
        <v>63</v>
      </c>
      <c r="B20" s="171">
        <v>167578803.71</v>
      </c>
      <c r="C20" s="172">
        <f>B20/$B$24</f>
        <v>0.02698733927308379</v>
      </c>
    </row>
    <row r="21" spans="1:3" ht="17.25" customHeight="1">
      <c r="A21" s="170" t="s">
        <v>15</v>
      </c>
      <c r="B21" s="171">
        <v>14959034.480000002</v>
      </c>
      <c r="C21" s="172">
        <f t="shared" si="1"/>
        <v>0.0024090429682750397</v>
      </c>
    </row>
    <row r="22" spans="1:3" ht="17.25" customHeight="1">
      <c r="A22" s="170" t="s">
        <v>17</v>
      </c>
      <c r="B22" s="171">
        <v>5887500</v>
      </c>
      <c r="C22" s="172">
        <f t="shared" si="1"/>
        <v>0.0009481387648836607</v>
      </c>
    </row>
    <row r="23" spans="1:3" ht="17.25" customHeight="1">
      <c r="A23" s="174" t="s">
        <v>91</v>
      </c>
      <c r="B23" s="175">
        <f>SUM(B25)</f>
        <v>807774.838</v>
      </c>
      <c r="C23" s="176">
        <f t="shared" si="1"/>
        <v>0.00013008622287990134</v>
      </c>
    </row>
    <row r="24" spans="1:3" ht="17.25" customHeight="1" thickBot="1">
      <c r="A24" s="185" t="s">
        <v>14</v>
      </c>
      <c r="B24" s="178">
        <f>SUM(B17:B23)</f>
        <v>6209534108.3564</v>
      </c>
      <c r="C24" s="186">
        <f t="shared" si="1"/>
        <v>1</v>
      </c>
    </row>
    <row r="25" spans="1:3" ht="12.75" hidden="1" outlineLevel="1">
      <c r="A25" s="170" t="s">
        <v>92</v>
      </c>
      <c r="B25" s="171">
        <v>807774.838</v>
      </c>
      <c r="C25" s="182">
        <f t="shared" si="1"/>
        <v>0.00013008622287990134</v>
      </c>
    </row>
    <row r="26" ht="12.75" collapsed="1"/>
  </sheetData>
  <sheetProtection/>
  <mergeCells count="2">
    <mergeCell ref="A15:C15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2012-08-28T07:55:27Z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