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-2025\"/>
    </mc:Choice>
  </mc:AlternateContent>
  <xr:revisionPtr revIDLastSave="0" documentId="8_{7120A432-8065-4798-AFD6-98496AB2ED78}" xr6:coauthVersionLast="47" xr6:coauthVersionMax="47" xr10:uidLastSave="{00000000-0000-0000-0000-000000000000}"/>
  <bookViews>
    <workbookView xWindow="-120" yWindow="-120" windowWidth="29040" windowHeight="15840" tabRatio="904" xr2:uid="{9050C520-9A6C-4D9A-83DA-FC1AD3444842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ВЧА'!$B$43:$E$43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ВЧА'!$B$32:$E$32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0" l="1"/>
  <c r="E46" i="20"/>
  <c r="D46" i="20"/>
  <c r="C46" i="20"/>
  <c r="B46" i="20"/>
  <c r="E45" i="20"/>
  <c r="D45" i="20"/>
  <c r="C45" i="20"/>
  <c r="B45" i="20"/>
  <c r="F4" i="22"/>
  <c r="E4" i="22"/>
  <c r="E11" i="24"/>
  <c r="F11" i="24"/>
  <c r="G11" i="24"/>
  <c r="H11" i="24"/>
  <c r="F10" i="23"/>
  <c r="E10" i="23"/>
  <c r="C59" i="14"/>
  <c r="C60" i="14"/>
  <c r="C61" i="14"/>
  <c r="C62" i="14"/>
  <c r="D59" i="14"/>
  <c r="D60" i="14"/>
  <c r="D61" i="14"/>
  <c r="D62" i="14"/>
  <c r="D58" i="14"/>
  <c r="E59" i="14"/>
  <c r="E60" i="14"/>
  <c r="E61" i="14"/>
  <c r="E62" i="14"/>
  <c r="E63" i="14"/>
  <c r="D63" i="14"/>
  <c r="C63" i="14"/>
  <c r="B63" i="14"/>
  <c r="B59" i="14"/>
  <c r="B60" i="14"/>
  <c r="B61" i="14"/>
  <c r="B62" i="14"/>
  <c r="D54" i="14"/>
  <c r="D55" i="14"/>
  <c r="D64" i="14" s="1"/>
  <c r="D56" i="14"/>
  <c r="D57" i="14"/>
  <c r="E58" i="14"/>
  <c r="E57" i="14"/>
  <c r="E56" i="14"/>
  <c r="E55" i="14"/>
  <c r="E54" i="14"/>
  <c r="E64" i="14" s="1"/>
  <c r="E65" i="14" s="1"/>
  <c r="B58" i="14"/>
  <c r="B57" i="14"/>
  <c r="C58" i="14"/>
  <c r="C57" i="14"/>
  <c r="C56" i="14"/>
  <c r="C55" i="14"/>
  <c r="C54" i="14"/>
  <c r="C64" i="14" s="1"/>
  <c r="B56" i="14"/>
  <c r="B55" i="14"/>
  <c r="B54" i="14"/>
  <c r="C31" i="12"/>
  <c r="D31" i="12" s="1"/>
  <c r="C30" i="12"/>
  <c r="D30" i="12" s="1"/>
  <c r="C29" i="12"/>
  <c r="C28" i="12"/>
  <c r="C27" i="12"/>
  <c r="D27" i="12" s="1"/>
  <c r="C26" i="12"/>
  <c r="D26" i="12" s="1"/>
  <c r="C25" i="12"/>
  <c r="C24" i="12"/>
  <c r="C23" i="12"/>
  <c r="D23" i="12" s="1"/>
  <c r="B31" i="12"/>
  <c r="B30" i="12"/>
  <c r="B29" i="12"/>
  <c r="B28" i="12"/>
  <c r="B27" i="12"/>
  <c r="B26" i="12"/>
  <c r="B25" i="12"/>
  <c r="B24" i="12"/>
  <c r="B23" i="12"/>
  <c r="C22" i="12"/>
  <c r="B22" i="12"/>
  <c r="E44" i="20"/>
  <c r="D44" i="20"/>
  <c r="C44" i="20"/>
  <c r="B44" i="20"/>
  <c r="E33" i="17"/>
  <c r="D33" i="17"/>
  <c r="C33" i="17"/>
  <c r="B33" i="17"/>
  <c r="H19" i="21"/>
  <c r="G19" i="21"/>
  <c r="F19" i="21"/>
  <c r="E19" i="21"/>
  <c r="C18" i="12"/>
  <c r="C21" i="12"/>
  <c r="D21" i="12" s="1"/>
  <c r="D24" i="12"/>
  <c r="D25" i="12"/>
  <c r="D28" i="12"/>
  <c r="D29" i="12"/>
  <c r="D22" i="12"/>
  <c r="D18" i="12"/>
  <c r="C65" i="14" l="1"/>
</calcChain>
</file>

<file path=xl/sharedStrings.xml><?xml version="1.0" encoding="utf-8"?>
<sst xmlns="http://schemas.openxmlformats.org/spreadsheetml/2006/main" count="404" uniqueCount="135">
  <si>
    <t>Індекс ПФТС</t>
  </si>
  <si>
    <t>Індекс УБ</t>
  </si>
  <si>
    <t>Відкриті ІСІ</t>
  </si>
  <si>
    <t>Інтервальні ІСІ</t>
  </si>
  <si>
    <t>Закриті ІСІ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</si>
  <si>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</si>
  <si>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</si>
  <si>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</si>
  <si>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</si>
  <si>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</si>
  <si>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S&amp;P 500 (США)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</si>
  <si>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</si>
  <si>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</si>
  <si>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</si>
  <si>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</si>
  <si>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</si>
  <si>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</si>
  <si>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</si>
  <si>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ТАСК Ресурс</t>
  </si>
  <si>
    <t>ТОВ КУА "ТАСК-Інвест"</t>
  </si>
  <si>
    <t>н.д.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</si>
  <si>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</si>
  <si>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</si>
  <si>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</si>
  <si>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</si>
  <si>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</si>
  <si>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</si>
  <si>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</si>
  <si>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</si>
  <si>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</si>
  <si>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</si>
  <si>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</si>
  <si>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</si>
  <si>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</si>
  <si>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</si>
  <si>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</si>
  <si>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</si>
  <si>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</si>
  <si>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</si>
  <si>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</si>
  <si>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</si>
  <si>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</si>
  <si>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</si>
  <si>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</si>
  <si>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</si>
  <si>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</si>
  <si>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</si>
  <si>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</si>
  <si>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</si>
  <si>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</si>
  <si>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</si>
  <si>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Софіївський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</si>
  <si>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</si>
  <si>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</si>
  <si>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</si>
  <si>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</si>
  <si>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</si>
  <si>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</si>
  <si>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</si>
  <si>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</si>
  <si>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</si>
  <si>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</si>
  <si>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</si>
  <si>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</si>
  <si>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КІНТО-Класичний</t>
  </si>
  <si>
    <t>http://www.kinto.com/</t>
  </si>
  <si>
    <t>КІНТО-Еквіті</t>
  </si>
  <si>
    <t>ТОВ КУА "ІВЕКС ЕССЕТ МЕНЕДЖМЕНТ"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</si>
  <si>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</si>
  <si>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</si>
  <si>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</si>
  <si>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</si>
  <si>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</t>
  </si>
  <si>
    <t>http://www.am.eavex.com.ua/</t>
  </si>
  <si>
    <t>1 місяць*</t>
  </si>
  <si>
    <t>Назва фонду*</t>
  </si>
  <si>
    <t>1 рік</t>
  </si>
  <si>
    <t>Зміна за місяць</t>
  </si>
  <si>
    <t>Динаміка відкритих фондів. Ренкінг за чистим притоком</t>
  </si>
  <si>
    <t>Динаміка інтервальних фондів. Ренкінг за чистим притоком</t>
  </si>
  <si>
    <t>Динаміка закритих фондів. Ренкінг за чистим притоком</t>
  </si>
  <si>
    <t>Доходність відкритих фондів. Сортування за датою досягнення нормативів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</si>
  <si>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</si>
  <si>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</si>
  <si>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</si>
  <si>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Доходність інтервальних фондів. Сортування за датою досягнення нормативів</t>
  </si>
  <si>
    <t>Доходність закритих фондів. Сортування за датою досягнення нормативів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</si>
  <si>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</si>
  <si>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</si>
  <si>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</si>
  <si>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</si>
  <si>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</si>
  <si>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Відкриті фонди. Ренкінг за ВЧА</t>
  </si>
  <si>
    <t>Інтервальні фонди. Ренкінг за ВЧА</t>
  </si>
  <si>
    <t>Закриті фонди. Ренкінг за ВЧА</t>
  </si>
  <si>
    <t>КІНТО-Казначейський</t>
  </si>
  <si>
    <t>Середнє значення</t>
  </si>
  <si>
    <t>"Золотий" депозит (за офіційним курсом золота)</t>
  </si>
  <si>
    <t>травень</t>
  </si>
  <si>
    <t>червень</t>
  </si>
  <si>
    <t>3 місяці</t>
  </si>
  <si>
    <t>6 місяців  (з початку року)</t>
  </si>
  <si>
    <t>ОТП Фонд Акцій</t>
  </si>
  <si>
    <t>ТОВ КУА "ОТП Капітал"</t>
  </si>
  <si>
    <t>http://otpcapital.com.ua/</t>
  </si>
  <si>
    <t>ОТП Класичний</t>
  </si>
  <si>
    <t>Індекс Української Біржі</t>
  </si>
  <si>
    <t>DJI (США)</t>
  </si>
  <si>
    <t>КІНТО-Голд</t>
  </si>
  <si>
    <t>з початку 2025 року</t>
  </si>
  <si>
    <t>Індекс Перспектива</t>
  </si>
  <si>
    <t>SSE COMPOSITE (Китай)</t>
  </si>
  <si>
    <t>WIG20 (Польща)</t>
  </si>
  <si>
    <t>Первпектива</t>
  </si>
  <si>
    <t>Промінвест-Керамет</t>
  </si>
  <si>
    <t>диверс.</t>
  </si>
  <si>
    <t>ЗАТ КУА "ІНЕКО-ІНВЕСТ"</t>
  </si>
  <si>
    <t>http://www.ineko-invest.com/</t>
  </si>
  <si>
    <t>ІНЖУР ЕНЕРДЖІ</t>
  </si>
  <si>
    <t>закритий строковий недиверсифікований</t>
  </si>
  <si>
    <t>ТОВ «ІНЖУР»</t>
  </si>
  <si>
    <t>https://www.inzhur.reit/</t>
  </si>
  <si>
    <t>Інжур Оушен</t>
  </si>
  <si>
    <t>Інжур Житній</t>
  </si>
  <si>
    <t>ІНЕКО РІАЛ ІСТЕЙТ</t>
  </si>
  <si>
    <t>корпоративний</t>
  </si>
  <si>
    <t>ТОВ "КУА "ІНЕКО-ІНВЕСТ"</t>
  </si>
  <si>
    <t>www.ineko-invest.com</t>
  </si>
  <si>
    <t>Закритий строковий спеціалізований</t>
  </si>
  <si>
    <t>ПрАТ "КIНТО"</t>
  </si>
  <si>
    <t>www.kinto.com</t>
  </si>
  <si>
    <t>ІНЕКО-ПРЯМІ ІНВЕСТИЦІЇ</t>
  </si>
  <si>
    <t>н.д.**</t>
  </si>
  <si>
    <t>становив 31784,22 тис. грн.</t>
  </si>
  <si>
    <t>** За наявними даними чистий притік/відтік становив 4080,84 тис. грн. , але з урахуванням даних фондів, інформації за якими недостатньо для порівняння з минулим періодом, чистий притік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</si>
</sst>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#,##0.00&quot; грн.&quot;;\-#,##0.00&quot; грн.&quot;"/>
  </numFmts>
  <fonts count="22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4" fontId="18" fillId="0" borderId="17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1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 shrinkToFit="1"/>
    </xf>
    <xf numFmtId="4" fontId="18" fillId="0" borderId="0" xfId="0" applyNumberFormat="1" applyFont="1" applyFill="1" applyBorder="1" applyAlignment="1">
      <alignment horizontal="right" vertical="center" indent="1"/>
    </xf>
    <xf numFmtId="10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2" xfId="4" applyFont="1" applyFill="1" applyBorder="1" applyAlignment="1">
      <alignment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1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0" fontId="10" fillId="0" borderId="38" xfId="0" applyFont="1" applyFill="1" applyBorder="1" applyAlignment="1">
      <alignment horizontal="left" vertical="center" wrapText="1" shrinkToFit="1"/>
    </xf>
    <xf numFmtId="0" fontId="10" fillId="0" borderId="39" xfId="0" applyFont="1" applyFill="1" applyBorder="1" applyAlignment="1">
      <alignment horizontal="left" vertical="center" wrapText="1" shrinkToFit="1"/>
    </xf>
    <xf numFmtId="4" fontId="10" fillId="0" borderId="40" xfId="0" applyNumberFormat="1" applyFont="1" applyFill="1" applyBorder="1" applyAlignment="1">
      <alignment horizontal="right" vertical="center" indent="1"/>
    </xf>
    <xf numFmtId="10" fontId="10" fillId="0" borderId="40" xfId="10" applyNumberFormat="1" applyFont="1" applyFill="1" applyBorder="1" applyAlignment="1">
      <alignment horizontal="right" vertical="center" inden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2" xfId="0" applyFont="1" applyFill="1" applyBorder="1" applyAlignment="1">
      <alignment horizontal="left" vertical="center" wrapText="1" shrinkToFit="1"/>
    </xf>
    <xf numFmtId="4" fontId="10" fillId="0" borderId="43" xfId="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44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1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5" xfId="5" applyNumberFormat="1" applyFont="1" applyFill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0" fontId="15" fillId="0" borderId="46" xfId="4" applyFont="1" applyFill="1" applyBorder="1" applyAlignment="1">
      <alignment horizontal="left" vertical="center" wrapText="1"/>
    </xf>
    <xf numFmtId="10" fontId="15" fillId="0" borderId="47" xfId="5" applyNumberFormat="1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left"/>
    </xf>
    <xf numFmtId="0" fontId="15" fillId="0" borderId="48" xfId="4" applyFont="1" applyFill="1" applyBorder="1" applyAlignment="1">
      <alignment vertical="center" wrapText="1"/>
    </xf>
    <xf numFmtId="10" fontId="15" fillId="0" borderId="49" xfId="5" applyNumberFormat="1" applyFont="1" applyFill="1" applyBorder="1" applyAlignment="1">
      <alignment horizontal="center" vertical="center" wrapText="1"/>
    </xf>
    <xf numFmtId="10" fontId="15" fillId="0" borderId="50" xfId="5" applyNumberFormat="1" applyFont="1" applyFill="1" applyBorder="1" applyAlignment="1">
      <alignment horizontal="center" vertical="center" wrapText="1"/>
    </xf>
    <xf numFmtId="0" fontId="15" fillId="0" borderId="51" xfId="4" applyFont="1" applyFill="1" applyBorder="1" applyAlignment="1">
      <alignment vertical="center" wrapText="1"/>
    </xf>
    <xf numFmtId="10" fontId="15" fillId="0" borderId="51" xfId="5" applyNumberFormat="1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right" vertical="center" indent="1"/>
    </xf>
    <xf numFmtId="10" fontId="10" fillId="0" borderId="10" xfId="0" applyNumberFormat="1" applyFont="1" applyFill="1" applyBorder="1" applyAlignment="1">
      <alignment vertical="center" wrapText="1" shrinkToFit="1"/>
    </xf>
    <xf numFmtId="4" fontId="10" fillId="0" borderId="10" xfId="0" applyNumberFormat="1" applyFont="1" applyFill="1" applyBorder="1" applyAlignment="1">
      <alignment vertical="center" wrapText="1" shrinkToFit="1"/>
    </xf>
    <xf numFmtId="0" fontId="6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2" xfId="6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0" fillId="0" borderId="55" xfId="0" applyBorder="1" applyAlignment="1"/>
    <xf numFmtId="0" fontId="9" fillId="0" borderId="54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 xr:uid="{1FD1C9E5-2B5C-4791-8A3A-5927AAB5DC68}"/>
    <cellStyle name="Звичайний" xfId="0" builtinId="0"/>
    <cellStyle name="Обычный_Nastya_Otkrit" xfId="2" xr:uid="{E557F2DA-8BBB-4E0F-854A-DE02F8ED5B7B}"/>
    <cellStyle name="Обычный_Відкр_1" xfId="3" xr:uid="{C42B0E86-4404-4462-A5A6-7E58958B0182}"/>
    <cellStyle name="Обычный_Відкр_2" xfId="4" xr:uid="{522769CE-9F34-4CA9-A330-233530060085}"/>
    <cellStyle name="Обычный_З_2_28.10" xfId="5" xr:uid="{A4ABFF23-78F1-4442-987A-6A194C2596B3}"/>
    <cellStyle name="Обычный_Лист2" xfId="6" xr:uid="{8C112F87-E714-42F4-8D2B-19A8DBA7A791}"/>
    <cellStyle name="Обычный_Лист5" xfId="7" xr:uid="{F6865CF3-EBCD-4883-8809-4C0F073A1A6B}"/>
    <cellStyle name="Открывавшаяся гиперссылка" xfId="8" xr:uid="{5E613243-4747-4708-A547-258EF1061142}"/>
    <cellStyle name="Процентный 2" xfId="10" xr:uid="{7F9B6038-1923-4F32-8D68-EA39B3D3F74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3728174666710164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020720138467004E-2"/>
          <c:y val="0.29886131433291829"/>
          <c:w val="0.95241116309286478"/>
          <c:h val="0.321850646204681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8.7436286634612337E-4"/>
                  <c:y val="2.284073045428824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5-4F11-BD95-B6F1DDBFCACD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265-4F11-BD95-B6F1DDBFCACD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265-4F11-BD95-B6F1DDBFCAC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травень</c:v>
                </c:pt>
                <c:pt idx="1">
                  <c:v>червень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0</c:v>
                </c:pt>
                <c:pt idx="1">
                  <c:v>-2.5031323777561565E-2</c:v>
                </c:pt>
                <c:pt idx="2">
                  <c:v>-1.9753141428585974E-2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5-4F11-BD95-B6F1DDBFCACD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Індекс Перспектива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7.4161397878611535E-3"/>
                  <c:y val="1.024651079368987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5-4F11-BD95-B6F1DDBFCACD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265-4F11-BD95-B6F1DDBFCACD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265-4F11-BD95-B6F1DDBFCAC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травень</c:v>
                </c:pt>
                <c:pt idx="1">
                  <c:v>червень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-1.1188624769472577E-3</c:v>
                </c:pt>
                <c:pt idx="1">
                  <c:v>0.14395202117269923</c:v>
                </c:pt>
                <c:pt idx="2">
                  <c:v>0.18229459898617972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65-4F11-BD95-B6F1DDBFCACD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505951193128364E-3"/>
                  <c:y val="-2.137372580933538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65-4F11-BD95-B6F1DDBFCACD}"/>
                </c:ext>
              </c:extLst>
            </c:dLbl>
            <c:dLbl>
              <c:idx val="1"/>
              <c:layout>
                <c:manualLayout>
                  <c:x val="2.5453076956104548E-3"/>
                  <c:y val="-2.73669056572640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65-4F11-BD95-B6F1DDBFCACD}"/>
                </c:ext>
              </c:extLst>
            </c:dLbl>
            <c:dLbl>
              <c:idx val="2"/>
              <c:layout>
                <c:manualLayout>
                  <c:x val="1.4649800560448956E-3"/>
                  <c:y val="-1.626216861173909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65-4F11-BD95-B6F1DDBFCACD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265-4F11-BD95-B6F1DDBFCACD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265-4F11-BD95-B6F1DDBFCAC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травень</c:v>
                </c:pt>
                <c:pt idx="1">
                  <c:v>червень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8.119348048213822E-3</c:v>
                </c:pt>
                <c:pt idx="1">
                  <c:v>9.5719693753649384E-3</c:v>
                </c:pt>
                <c:pt idx="2">
                  <c:v>0.22923284643917738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65-4F11-BD95-B6F1DDBFCACD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8051451253479631E-3"/>
                  <c:y val="-1.325950297528033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65-4F11-BD95-B6F1DDBFCACD}"/>
                </c:ext>
              </c:extLst>
            </c:dLbl>
            <c:dLbl>
              <c:idx val="1"/>
              <c:layout>
                <c:manualLayout>
                  <c:x val="3.0788135955309714E-3"/>
                  <c:y val="-5.596392351359336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65-4F11-BD95-B6F1DDBFCACD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265-4F11-BD95-B6F1DDBFCACD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265-4F11-BD95-B6F1DDBFCAC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травень</c:v>
                </c:pt>
                <c:pt idx="1">
                  <c:v>червень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265-4F11-BD95-B6F1DDBFCACD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265-4F11-BD95-B6F1DDBFCACD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265-4F11-BD95-B6F1DDBFCACD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265-4F11-BD95-B6F1DDBFCAC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травень</c:v>
                </c:pt>
                <c:pt idx="1">
                  <c:v>червень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2.5779918249366207E-4</c:v>
                </c:pt>
                <c:pt idx="1">
                  <c:v>-4.9256865224308237E-3</c:v>
                </c:pt>
                <c:pt idx="2">
                  <c:v>3.5629764148674678E-2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265-4F11-BD95-B6F1DDBFCA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301944048"/>
        <c:axId val="1"/>
      </c:barChart>
      <c:catAx>
        <c:axId val="30194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23"/>
          <c:min val="-0.05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019440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1052205305726931E-3"/>
          <c:y val="0.76247950708013768"/>
          <c:w val="0.61742516779813295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17021822416364421"/>
          <c:y val="1.42861726869026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915917030683288"/>
          <c:y val="0.28000898466329138"/>
          <c:w val="0.64977533647083408"/>
          <c:h val="0.48287263681730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6A4-4F8F-9BEB-AE4543DC8DA9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6A4-4F8F-9BEB-AE4543DC8DA9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6A4-4F8F-9BEB-AE4543DC8DA9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A4-4F8F-9BEB-AE4543DC8DA9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A4-4F8F-9BEB-AE4543DC8DA9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6A4-4F8F-9BEB-AE4543DC8DA9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A4-4F8F-9BEB-AE4543DC8DA9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6A4-4F8F-9BEB-AE4543DC8DA9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6A4-4F8F-9BEB-AE4543DC8DA9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6A4-4F8F-9BEB-AE4543DC8DA9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6A4-4F8F-9BEB-AE4543DC8DA9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6A4-4F8F-9BEB-AE4543DC8DA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'інд+дох'!$A$23:$A$33</c:f>
              <c:strCache>
                <c:ptCount val="11"/>
                <c:pt idx="0">
                  <c:v>Індекс ПФТС</c:v>
                </c:pt>
                <c:pt idx="1">
                  <c:v>CAC 40 (Франція)</c:v>
                </c:pt>
                <c:pt idx="2">
                  <c:v>DAX (ФРН)</c:v>
                </c:pt>
                <c:pt idx="3">
                  <c:v>FTSE 100  (Великобританія)</c:v>
                </c:pt>
                <c:pt idx="4">
                  <c:v>Індекс УБ</c:v>
                </c:pt>
                <c:pt idx="5">
                  <c:v>WIG20 (Польща)</c:v>
                </c:pt>
                <c:pt idx="6">
                  <c:v>SSE COMPOSITE (Китай)</c:v>
                </c:pt>
                <c:pt idx="7">
                  <c:v>HANG SENG (Гонг-Конг)</c:v>
                </c:pt>
                <c:pt idx="8">
                  <c:v>DJI (США)</c:v>
                </c:pt>
                <c:pt idx="9">
                  <c:v>S&amp;P 500 (США)</c:v>
                </c:pt>
                <c:pt idx="10">
                  <c:v>NIKKEI 225 (Японія)</c:v>
                </c:pt>
              </c:strCache>
            </c:strRef>
          </c:cat>
          <c:val>
            <c:numRef>
              <c:f>'інд+дох'!$B$23:$B$33</c:f>
              <c:numCache>
                <c:formatCode>0.00%</c:formatCode>
                <c:ptCount val="11"/>
                <c:pt idx="0">
                  <c:v>-2.5031323777561565E-2</c:v>
                </c:pt>
                <c:pt idx="1">
                  <c:v>-1.1091488656314819E-2</c:v>
                </c:pt>
                <c:pt idx="2">
                  <c:v>-3.6616344716194904E-3</c:v>
                </c:pt>
                <c:pt idx="3">
                  <c:v>-1.301813190947021E-3</c:v>
                </c:pt>
                <c:pt idx="4">
                  <c:v>0</c:v>
                </c:pt>
                <c:pt idx="5">
                  <c:v>2.6520098417669002E-2</c:v>
                </c:pt>
                <c:pt idx="6">
                  <c:v>2.8959011079943586E-2</c:v>
                </c:pt>
                <c:pt idx="7">
                  <c:v>3.359887195107536E-2</c:v>
                </c:pt>
                <c:pt idx="8">
                  <c:v>4.3167659764935307E-2</c:v>
                </c:pt>
                <c:pt idx="9">
                  <c:v>4.960679602617879E-2</c:v>
                </c:pt>
                <c:pt idx="10">
                  <c:v>6.6437069835190821E-2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A4-4F8F-9BEB-AE4543DC8DA9}"/>
            </c:ext>
          </c:extLst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'інд+дох'!$A$23:$A$33</c:f>
              <c:strCache>
                <c:ptCount val="11"/>
                <c:pt idx="0">
                  <c:v>Індекс ПФТС</c:v>
                </c:pt>
                <c:pt idx="1">
                  <c:v>CAC 40 (Франція)</c:v>
                </c:pt>
                <c:pt idx="2">
                  <c:v>DAX (ФРН)</c:v>
                </c:pt>
                <c:pt idx="3">
                  <c:v>FTSE 100  (Великобританія)</c:v>
                </c:pt>
                <c:pt idx="4">
                  <c:v>Індекс УБ</c:v>
                </c:pt>
                <c:pt idx="5">
                  <c:v>WIG20 (Польща)</c:v>
                </c:pt>
                <c:pt idx="6">
                  <c:v>SSE COMPOSITE (Китай)</c:v>
                </c:pt>
                <c:pt idx="7">
                  <c:v>HANG SENG (Гонг-Конг)</c:v>
                </c:pt>
                <c:pt idx="8">
                  <c:v>DJI (США)</c:v>
                </c:pt>
                <c:pt idx="9">
                  <c:v>S&amp;P 500 (США)</c:v>
                </c:pt>
                <c:pt idx="10">
                  <c:v>NIKKEI 225 (Японія)</c:v>
                </c:pt>
              </c:strCache>
            </c:strRef>
          </c:cat>
          <c:val>
            <c:numRef>
              <c:f>'інд+дох'!$C$23:$C$33</c:f>
              <c:numCache>
                <c:formatCode>0.00%</c:formatCode>
                <c:ptCount val="11"/>
                <c:pt idx="0">
                  <c:v>-1.9753141428585974E-2</c:v>
                </c:pt>
                <c:pt idx="1">
                  <c:v>3.863704723374628E-2</c:v>
                </c:pt>
                <c:pt idx="2">
                  <c:v>0.20093635385556596</c:v>
                </c:pt>
                <c:pt idx="3">
                  <c:v>7.1936689253176755E-2</c:v>
                </c:pt>
                <c:pt idx="4">
                  <c:v>0</c:v>
                </c:pt>
                <c:pt idx="5">
                  <c:v>0.2980643336481128</c:v>
                </c:pt>
                <c:pt idx="6">
                  <c:v>2.7648160966178947E-2</c:v>
                </c:pt>
                <c:pt idx="7">
                  <c:v>0.20001694919478852</c:v>
                </c:pt>
                <c:pt idx="8">
                  <c:v>3.6445608827708975E-2</c:v>
                </c:pt>
                <c:pt idx="9">
                  <c:v>5.4971155955066742E-2</c:v>
                </c:pt>
                <c:pt idx="10">
                  <c:v>1.4860429522435936E-2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6A4-4F8F-9BEB-AE4543DC8D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301937328"/>
        <c:axId val="1"/>
      </c:barChart>
      <c:catAx>
        <c:axId val="301937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019373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221437353095107"/>
          <c:y val="0.87145653390105993"/>
          <c:w val="0.58430678871558628"/>
          <c:h val="6.85736288971325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4209854832418282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4251442348137229"/>
          <c:y val="0.31360699921798318"/>
          <c:w val="0.36177226255261408"/>
          <c:h val="0.3662403417440782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6F-4C37-BF8C-C5F5BB3D8B3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F6F-4C37-BF8C-C5F5BB3D8B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7F6F-4C37-BF8C-C5F5BB3D8B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F6F-4C37-BF8C-C5F5BB3D8B3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7F6F-4C37-BF8C-C5F5BB3D8B3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F6F-4C37-BF8C-C5F5BB3D8B3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7F6F-4C37-BF8C-C5F5BB3D8B3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F6F-4C37-BF8C-C5F5BB3D8B3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7F6F-4C37-BF8C-C5F5BB3D8B3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F6F-4C37-BF8C-C5F5BB3D8B3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7F6F-4C37-BF8C-C5F5BB3D8B3C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6919387184019594"/>
                  <c:y val="0.3640472858054909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6F-4C37-BF8C-C5F5BB3D8B3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8969933638300611"/>
                  <c:y val="0.1579000275782852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6F-4C37-BF8C-C5F5BB3D8B3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3867568437548958"/>
                  <c:y val="0.5065959218136650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6F-4C37-BF8C-C5F5BB3D8B3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00160006233006"/>
                  <c:y val="0.6337931662517282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6F-4C37-BF8C-C5F5BB3D8B3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7223293240261386"/>
                  <c:y val="0.7982723616457753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6F-4C37-BF8C-C5F5BB3D8B3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3467693903660093"/>
                  <c:y val="0.8574848719876323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6F-4C37-BF8C-C5F5BB3D8B3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26823418706372526"/>
                  <c:y val="0.7631834666283786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6F-4C37-BF8C-C5F5BB3D8B3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12655151389673192"/>
                  <c:y val="0.701777900347934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6F-4C37-BF8C-C5F5BB3D8B3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8.9411395687908415E-2"/>
                  <c:y val="0.6030903831115060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6F-4C37-BF8C-C5F5BB3D8B3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994561903807188"/>
                  <c:y val="0.5263334252609507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6F-4C37-BF8C-C5F5BB3D8B3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13480487349869269"/>
                  <c:y val="0.4473834114718081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6F-4C37-BF8C-C5F5BB3D8B3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В_ВЧА!$B$21:$B$31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УНIВЕР.УА/Михайло Грушевський: Фонд Державних Паперiв</c:v>
                </c:pt>
                <c:pt idx="4">
                  <c:v>КІНТО-Казначейський</c:v>
                </c:pt>
                <c:pt idx="5">
                  <c:v>ОТП Фонд Акцій</c:v>
                </c:pt>
                <c:pt idx="6">
                  <c:v>УНІВЕР.УА/Ярослав Мудрий: Фонд Акцiй</c:v>
                </c:pt>
                <c:pt idx="7">
                  <c:v>Альтус-Депозит</c:v>
                </c:pt>
                <c:pt idx="8">
                  <c:v>Альтус-Збалансований</c:v>
                </c:pt>
                <c:pt idx="9">
                  <c:v>ВСІ</c:v>
                </c:pt>
                <c:pt idx="10">
                  <c:v>КІНТО-Еквіті</c:v>
                </c:pt>
              </c:strCache>
            </c:strRef>
          </c:cat>
          <c:val>
            <c:numRef>
              <c:f>В_ВЧА!$C$21:$C$31</c:f>
              <c:numCache>
                <c:formatCode>#,##0.00</c:formatCode>
                <c:ptCount val="11"/>
                <c:pt idx="0">
                  <c:v>9223982.5100999773</c:v>
                </c:pt>
                <c:pt idx="1">
                  <c:v>92636150.150000006</c:v>
                </c:pt>
                <c:pt idx="2">
                  <c:v>33960430.100000001</c:v>
                </c:pt>
                <c:pt idx="3">
                  <c:v>13891307.73</c:v>
                </c:pt>
                <c:pt idx="4">
                  <c:v>11272900.73</c:v>
                </c:pt>
                <c:pt idx="5">
                  <c:v>11193015.939999999</c:v>
                </c:pt>
                <c:pt idx="6">
                  <c:v>9811223.2699999996</c:v>
                </c:pt>
                <c:pt idx="7">
                  <c:v>6730123.0599999996</c:v>
                </c:pt>
                <c:pt idx="8">
                  <c:v>5022432.5199999996</c:v>
                </c:pt>
                <c:pt idx="9">
                  <c:v>3348543.74</c:v>
                </c:pt>
                <c:pt idx="10">
                  <c:v>3160117.64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6F-4C37-BF8C-C5F5BB3D8B3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F6F-4C37-BF8C-C5F5BB3D8B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7F6F-4C37-BF8C-C5F5BB3D8B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F6F-4C37-BF8C-C5F5BB3D8B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F6F-4C37-BF8C-C5F5BB3D8B3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F6F-4C37-BF8C-C5F5BB3D8B3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F6F-4C37-BF8C-C5F5BB3D8B3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F6F-4C37-BF8C-C5F5BB3D8B3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F6F-4C37-BF8C-C5F5BB3D8B3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F6F-4C37-BF8C-C5F5BB3D8B3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F6F-4C37-BF8C-C5F5BB3D8B3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7F6F-4C37-BF8C-C5F5BB3D8B3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В_ВЧА!$B$21:$B$31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УНIВЕР.УА/Михайло Грушевський: Фонд Державних Паперiв</c:v>
                </c:pt>
                <c:pt idx="4">
                  <c:v>КІНТО-Казначейський</c:v>
                </c:pt>
                <c:pt idx="5">
                  <c:v>ОТП Фонд Акцій</c:v>
                </c:pt>
                <c:pt idx="6">
                  <c:v>УНІВЕР.УА/Ярослав Мудрий: Фонд Акцiй</c:v>
                </c:pt>
                <c:pt idx="7">
                  <c:v>Альтус-Депозит</c:v>
                </c:pt>
                <c:pt idx="8">
                  <c:v>Альтус-Збалансований</c:v>
                </c:pt>
                <c:pt idx="9">
                  <c:v>ВСІ</c:v>
                </c:pt>
                <c:pt idx="10">
                  <c:v>КІНТО-Еквіті</c:v>
                </c:pt>
              </c:strCache>
            </c:strRef>
          </c:cat>
          <c:val>
            <c:numRef>
              <c:f>В_ВЧА!$D$21:$D$31</c:f>
              <c:numCache>
                <c:formatCode>0.00%</c:formatCode>
                <c:ptCount val="11"/>
                <c:pt idx="0">
                  <c:v>4.6062282327056149E-2</c:v>
                </c:pt>
                <c:pt idx="1">
                  <c:v>0.46260197232904504</c:v>
                </c:pt>
                <c:pt idx="2">
                  <c:v>0.16958997022182132</c:v>
                </c:pt>
                <c:pt idx="3">
                  <c:v>6.936974759553638E-2</c:v>
                </c:pt>
                <c:pt idx="4">
                  <c:v>5.6294072056356191E-2</c:v>
                </c:pt>
                <c:pt idx="5">
                  <c:v>5.5895147215964475E-2</c:v>
                </c:pt>
                <c:pt idx="6">
                  <c:v>4.8994817123913285E-2</c:v>
                </c:pt>
                <c:pt idx="7">
                  <c:v>3.3608566380747718E-2</c:v>
                </c:pt>
                <c:pt idx="8">
                  <c:v>2.5080783105509222E-2</c:v>
                </c:pt>
                <c:pt idx="9">
                  <c:v>1.6721797441342362E-2</c:v>
                </c:pt>
                <c:pt idx="10">
                  <c:v>1.5780844202707912E-2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F6F-4C37-BF8C-C5F5BB3D8B3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39289642607150765"/>
          <c:y val="3.90155961617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421552146995101E-2"/>
          <c:y val="0.32033857901192142"/>
          <c:w val="0.8834491892590548"/>
          <c:h val="0.408637033483156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ВЧА'!$C$53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9B6-44AD-820B-1AA09BB91302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9B6-44AD-820B-1AA09BB91302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9B6-44AD-820B-1AA09BB91302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9B6-44AD-820B-1AA09BB91302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9B6-44AD-820B-1AA09BB91302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9B6-44AD-820B-1AA09BB91302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9B6-44AD-820B-1AA09BB91302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9B6-44AD-820B-1AA09BB9130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024892893284119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B6-44AD-820B-1AA09BB91302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9B6-44AD-820B-1AA09BB91302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D9B6-44AD-820B-1AA09BB91302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D9B6-44AD-820B-1AA09BB91302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D9B6-44AD-820B-1AA09BB91302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D9B6-44AD-820B-1AA09BB91302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9B6-44AD-820B-1AA09BB91302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D9B6-44AD-820B-1AA09BB91302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9B6-44AD-820B-1AA09BB91302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9B6-44AD-820B-1AA09BB91302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9B6-44AD-820B-1AA09BB91302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9B6-44AD-820B-1AA09BB91302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9B6-44AD-820B-1AA09BB9130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ВЧА'!$B$54:$B$64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КІНТО-Казначейський</c:v>
                </c:pt>
                <c:pt idx="2">
                  <c:v>КІНТО-Класичний</c:v>
                </c:pt>
                <c:pt idx="3">
                  <c:v>Софіївський</c:v>
                </c:pt>
                <c:pt idx="4">
                  <c:v>УНІВЕР.УА/Ярослав Мудрий: Фонд Акцiй</c:v>
                </c:pt>
                <c:pt idx="5">
                  <c:v>УНІВЕР.УА/Володимир Великий: Фонд Збалансований</c:v>
                </c:pt>
                <c:pt idx="6">
                  <c:v>ТАСК Ресурс</c:v>
                </c:pt>
                <c:pt idx="7">
                  <c:v>ОТП Фонд Акцій</c:v>
                </c:pt>
                <c:pt idx="8">
                  <c:v>КІНТО-Еквіті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ВЧА'!$C$54:$C$64</c:f>
              <c:numCache>
                <c:formatCode>#,##0.00</c:formatCode>
                <c:ptCount val="11"/>
                <c:pt idx="0">
                  <c:v>1381.8182599999998</c:v>
                </c:pt>
                <c:pt idx="1">
                  <c:v>166.1243300000001</c:v>
                </c:pt>
                <c:pt idx="2">
                  <c:v>217.49213000000267</c:v>
                </c:pt>
                <c:pt idx="3">
                  <c:v>132.26445000000018</c:v>
                </c:pt>
                <c:pt idx="4">
                  <c:v>115.45603999999911</c:v>
                </c:pt>
                <c:pt idx="5">
                  <c:v>1.7276699999999257</c:v>
                </c:pt>
                <c:pt idx="6">
                  <c:v>30.718879999998961</c:v>
                </c:pt>
                <c:pt idx="7">
                  <c:v>-66.068439999999953</c:v>
                </c:pt>
                <c:pt idx="8">
                  <c:v>-468.40653999999955</c:v>
                </c:pt>
                <c:pt idx="9">
                  <c:v>-35164.15028999999</c:v>
                </c:pt>
                <c:pt idx="10">
                  <c:v>119.34963000000425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9B6-44AD-820B-1AA09BB91302}"/>
            </c:ext>
          </c:extLst>
        </c:ser>
        <c:ser>
          <c:idx val="0"/>
          <c:order val="1"/>
          <c:tx>
            <c:strRef>
              <c:f>'В_динаміка ВЧА'!$E$53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0086078424873622E-2"/>
                  <c:y val="0.2628419109841406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9B6-44AD-820B-1AA09BB9130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7487297576593114"/>
                  <c:y val="0.277216077991085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9B6-44AD-820B-1AA09BB9130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5814582136875552"/>
                  <c:y val="0.3285523887301757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9B6-44AD-820B-1AA09BB9130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3839056349511354"/>
                  <c:y val="0.2813229828502130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9B6-44AD-820B-1AA09BB9130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636422801412176"/>
                  <c:y val="0.2792695304206494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9B6-44AD-820B-1AA09BB9130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660897014047978"/>
                  <c:y val="0.2792695304206494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9B6-44AD-820B-1AA09BB9130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7382560879037148"/>
                  <c:y val="0.2751626255615222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9B6-44AD-820B-1AA09BB9130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255629917849634"/>
                  <c:y val="0.277216077991085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9B6-44AD-820B-1AA09BB9130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290159119592714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9B6-44AD-820B-1AA09BB9130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0244742126358015"/>
                  <c:y val="0.7228152552063867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9B6-44AD-820B-1AA09BB9130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89783268077226985"/>
                  <c:y val="0.225879767251995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9B6-44AD-820B-1AA09BB9130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912478987418758"/>
                  <c:y val="0.35524727031450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9B6-44AD-820B-1AA09BB91302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681741962853244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9B6-44AD-820B-1AA09BB91302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375302351376076"/>
                  <c:y val="0.383995604328392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9B6-44AD-820B-1AA09BB91302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144565326810561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9B6-44AD-820B-1AA09BB91302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989530889156699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9B6-44AD-820B-1AA09BB91302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455983516944552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9B6-44AD-820B-1AA09BB91302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998138731644058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9B6-44AD-820B-1AA09BB91302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858970664138649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9B6-44AD-820B-1AA09BB91302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424250776647679"/>
                  <c:y val="0.46408024908137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9B6-44AD-820B-1AA09BB91302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906569774583964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9B6-44AD-820B-1AA09BB91302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2130048271488407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9B6-44AD-820B-1AA09BB9130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ВЧА'!$B$54:$B$64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КІНТО-Казначейський</c:v>
                </c:pt>
                <c:pt idx="2">
                  <c:v>КІНТО-Класичний</c:v>
                </c:pt>
                <c:pt idx="3">
                  <c:v>Софіївський</c:v>
                </c:pt>
                <c:pt idx="4">
                  <c:v>УНІВЕР.УА/Ярослав Мудрий: Фонд Акцiй</c:v>
                </c:pt>
                <c:pt idx="5">
                  <c:v>УНІВЕР.УА/Володимир Великий: Фонд Збалансований</c:v>
                </c:pt>
                <c:pt idx="6">
                  <c:v>ТАСК Ресурс</c:v>
                </c:pt>
                <c:pt idx="7">
                  <c:v>ОТП Фонд Акцій</c:v>
                </c:pt>
                <c:pt idx="8">
                  <c:v>КІНТО-Еквіті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ВЧА'!$E$54:$E$64</c:f>
              <c:numCache>
                <c:formatCode>#,##0.00</c:formatCode>
                <c:ptCount val="11"/>
                <c:pt idx="0">
                  <c:v>1183.456220484175</c:v>
                </c:pt>
                <c:pt idx="1">
                  <c:v>96.387204059369481</c:v>
                </c:pt>
                <c:pt idx="2">
                  <c:v>9.1429236494139161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-19.60060344341062</c:v>
                </c:pt>
                <c:pt idx="7">
                  <c:v>-69.832370960028513</c:v>
                </c:pt>
                <c:pt idx="8">
                  <c:v>-488.80984500813889</c:v>
                </c:pt>
                <c:pt idx="9">
                  <c:v>-36415.642850088137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9B6-44AD-820B-1AA09BB913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301958928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ВЧА'!$D$53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7.1160431696959001E-2"/>
                  <c:y val="0.273109173131958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9B6-44AD-820B-1AA09BB9130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5594732903801653"/>
                  <c:y val="0.34292655573712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9B6-44AD-820B-1AA09BB9130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527638159377357"/>
                  <c:y val="0.4743475112291913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9B6-44AD-820B-1AA09BB9130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719383915984917"/>
                  <c:y val="0.45791989179268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9B6-44AD-820B-1AA09BB9130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9441047780974081"/>
                  <c:y val="0.464080249081373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9B6-44AD-820B-1AA09BB9130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7541224580521541"/>
                  <c:y val="0.552378703552608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9B6-44AD-820B-1AA09BB9130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5565698793157348"/>
                  <c:y val="0.5297907268274084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9B6-44AD-820B-1AA09BB9130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3817280766528117"/>
                  <c:y val="0.5503252511230444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9B6-44AD-820B-1AA09BB9130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463242044605635"/>
                  <c:y val="0.572913227848244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9B6-44AD-820B-1AA09BB9130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33631108341811"/>
                  <c:y val="0.5626459657004260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9B6-44AD-820B-1AA09BB91302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D9B6-44AD-820B-1AA09BB9130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92806553892316"/>
                  <c:y val="1.02672621478179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9B6-44AD-820B-1AA09BB91302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410664355503485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9B6-44AD-820B-1AA09BB91302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D9B6-44AD-820B-1AA09BB91302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D9B6-44AD-820B-1AA09BB91302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D9B6-44AD-820B-1AA09BB91302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184905909594794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9B6-44AD-820B-1AA09BB91302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954168885029279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9B6-44AD-820B-1AA09BB91302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723431860463775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9B6-44AD-820B-1AA09BB91302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D9B6-44AD-820B-1AA09BB91302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D9B6-44AD-820B-1AA09BB91302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D9B6-44AD-820B-1AA09BB913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ВЧА'!$B$54:$B$63</c:f>
              <c:strCache>
                <c:ptCount val="10"/>
                <c:pt idx="0">
                  <c:v>УНIВЕР.УА/Михайло Грушевський: Фонд Державних Паперiв</c:v>
                </c:pt>
                <c:pt idx="1">
                  <c:v>КІНТО-Казначейський</c:v>
                </c:pt>
                <c:pt idx="2">
                  <c:v>КІНТО-Класичний</c:v>
                </c:pt>
                <c:pt idx="3">
                  <c:v>Софіївський</c:v>
                </c:pt>
                <c:pt idx="4">
                  <c:v>УНІВЕР.УА/Ярослав Мудрий: Фонд Акцiй</c:v>
                </c:pt>
                <c:pt idx="5">
                  <c:v>УНІВЕР.УА/Володимир Великий: Фонд Збалансований</c:v>
                </c:pt>
                <c:pt idx="6">
                  <c:v>ТАСК Ресурс</c:v>
                </c:pt>
                <c:pt idx="7">
                  <c:v>ОТП Фонд Акцій</c:v>
                </c:pt>
                <c:pt idx="8">
                  <c:v>КІНТО-Еквіті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ВЧА'!$D$54:$D$63</c:f>
              <c:numCache>
                <c:formatCode>0.00%</c:formatCode>
                <c:ptCount val="10"/>
                <c:pt idx="0">
                  <c:v>0.11046160303454812</c:v>
                </c:pt>
                <c:pt idx="1">
                  <c:v>1.4957024794340877E-2</c:v>
                </c:pt>
                <c:pt idx="2">
                  <c:v>6.445559962602234E-3</c:v>
                </c:pt>
                <c:pt idx="3">
                  <c:v>4.8159503190084774E-2</c:v>
                </c:pt>
                <c:pt idx="4">
                  <c:v>1.1907880754682588E-2</c:v>
                </c:pt>
                <c:pt idx="5">
                  <c:v>1.6967362414887117E-3</c:v>
                </c:pt>
                <c:pt idx="6">
                  <c:v>2.752021365752737E-3</c:v>
                </c:pt>
                <c:pt idx="7">
                  <c:v>-2.047880635576977E-2</c:v>
                </c:pt>
                <c:pt idx="8">
                  <c:v>-0.12271748533229508</c:v>
                </c:pt>
                <c:pt idx="9">
                  <c:v>-0.27514919893720396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D9B6-44AD-820B-1AA09BB913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0195892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1500"/>
          <c:min val="-370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01958928"/>
        <c:crosses val="autoZero"/>
        <c:crossBetween val="between"/>
        <c:majorUnit val="10000"/>
        <c:minorUnit val="1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2710776073497552"/>
          <c:y val="0.86655692527583872"/>
          <c:w val="0.48373953036549788"/>
          <c:h val="5.13363107390899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відкритих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31660810856587462"/>
          <c:y val="5.117869899898746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77661185041964"/>
          <c:y val="9.5192380138116678E-2"/>
          <c:w val="0.78178636516427935"/>
          <c:h val="0.869014309002807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E9C-4410-AE35-80E480C0B0AB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9C-4410-AE35-80E480C0B0AB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E9C-4410-AE35-80E480C0B0AB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9C-4410-AE35-80E480C0B0AB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E9C-4410-AE35-80E480C0B0AB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9C-4410-AE35-80E480C0B0AB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E9C-4410-AE35-80E480C0B0AB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9C-4410-AE35-80E480C0B0AB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КІНТО-Еквіті</c:v>
                </c:pt>
                <c:pt idx="1">
                  <c:v>УНІВЕР.УА/Володимир Великий: Фонд Збалансований</c:v>
                </c:pt>
                <c:pt idx="2">
                  <c:v>ТАСК Ресурс</c:v>
                </c:pt>
                <c:pt idx="3">
                  <c:v>Надбання</c:v>
                </c:pt>
                <c:pt idx="4">
                  <c:v>ОТП Фонд Акцій</c:v>
                </c:pt>
                <c:pt idx="5">
                  <c:v>ВСІ</c:v>
                </c:pt>
                <c:pt idx="6">
                  <c:v>КІНТО-Класичний</c:v>
                </c:pt>
                <c:pt idx="7">
                  <c:v>КІНТО-Казначейський</c:v>
                </c:pt>
                <c:pt idx="8">
                  <c:v>Альтус-Депозит</c:v>
                </c:pt>
                <c:pt idx="9">
                  <c:v>Альтус-Збалансований</c:v>
                </c:pt>
                <c:pt idx="10">
                  <c:v>ОТП Класичний</c:v>
                </c:pt>
                <c:pt idx="11">
                  <c:v>УНIВЕР.УА/Тарас Шевченко: Фонд Заощаджень</c:v>
                </c:pt>
                <c:pt idx="12">
                  <c:v>УНІВЕР.УА/Ярослав Мудрий: Фонд Акцiй</c:v>
                </c:pt>
                <c:pt idx="13">
                  <c:v>УНIВЕР.УА/Михайло Грушевський: Фонд Державних Паперiв</c:v>
                </c:pt>
                <c:pt idx="14">
                  <c:v>Софіївський</c:v>
                </c:pt>
                <c:pt idx="15">
                  <c:v>Середня доходність фондів</c:v>
                </c:pt>
                <c:pt idx="16">
                  <c:v>Індекс УБ</c:v>
                </c:pt>
                <c:pt idx="17">
                  <c:v>Первпектива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1.1948543080104734E-3</c:v>
                </c:pt>
                <c:pt idx="1">
                  <c:v>1.3974623730830249E-3</c:v>
                </c:pt>
                <c:pt idx="2">
                  <c:v>1.6967595251959899E-3</c:v>
                </c:pt>
                <c:pt idx="3">
                  <c:v>3.6629348341865597E-3</c:v>
                </c:pt>
                <c:pt idx="4">
                  <c:v>5.1546391751990939E-3</c:v>
                </c:pt>
                <c:pt idx="5">
                  <c:v>5.4923273805596029E-3</c:v>
                </c:pt>
                <c:pt idx="6">
                  <c:v>6.1729059479922466E-3</c:v>
                </c:pt>
                <c:pt idx="7">
                  <c:v>6.2868422196029616E-3</c:v>
                </c:pt>
                <c:pt idx="8">
                  <c:v>6.8565866637839701E-3</c:v>
                </c:pt>
                <c:pt idx="9">
                  <c:v>7.6928932014059814E-3</c:v>
                </c:pt>
                <c:pt idx="10">
                  <c:v>1.1291528430394049E-2</c:v>
                </c:pt>
                <c:pt idx="11">
                  <c:v>1.1748348112593066E-2</c:v>
                </c:pt>
                <c:pt idx="12">
                  <c:v>1.190794327742517E-2</c:v>
                </c:pt>
                <c:pt idx="13">
                  <c:v>1.486400362848328E-2</c:v>
                </c:pt>
                <c:pt idx="14">
                  <c:v>4.8159511552558598E-2</c:v>
                </c:pt>
                <c:pt idx="15">
                  <c:v>9.5719693753649384E-3</c:v>
                </c:pt>
                <c:pt idx="16">
                  <c:v>-2.5031323777561565E-2</c:v>
                </c:pt>
                <c:pt idx="17">
                  <c:v>0.14395202117269923</c:v>
                </c:pt>
                <c:pt idx="18">
                  <c:v>4.2883190635293778E-2</c:v>
                </c:pt>
                <c:pt idx="19">
                  <c:v>3.8051568091299615E-3</c:v>
                </c:pt>
                <c:pt idx="20">
                  <c:v>1.0973150684931508E-2</c:v>
                </c:pt>
                <c:pt idx="21">
                  <c:v>-2.8193717721985978E-3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9C-4410-AE35-80E480C0B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1943568"/>
        <c:axId val="1"/>
      </c:barChart>
      <c:catAx>
        <c:axId val="301943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5"/>
          <c:min val="-0.0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01943568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3847191114443059"/>
          <c:y val="6.6668901984669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881697522519888E-2"/>
          <c:y val="0.34134477816150738"/>
          <c:w val="0.94268623186506706"/>
          <c:h val="0.43734799701943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ВЧА'!$C$32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763-4328-9354-DA919CF05861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763-4328-9354-DA919CF0586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687297067892213"/>
                  <c:y val="0.597353361782637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63-4328-9354-DA919CF05861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763-4328-9354-DA919CF0586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1121060668158242"/>
                  <c:y val="0.4186807044637239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63-4328-9354-DA919CF05861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763-4328-9354-DA919CF0586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5036958133124056"/>
                  <c:y val="0.5386847280361287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63-4328-9354-DA919CF05861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763-4328-9354-DA919CF05861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763-4328-9354-DA919CF05861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763-4328-9354-DA919CF05861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763-4328-9354-DA919CF05861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763-4328-9354-DA919CF05861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763-4328-9354-DA919CF05861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763-4328-9354-DA919CF05861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763-4328-9354-DA919CF0586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ВЧА'!$B$33:$B$33</c:f>
              <c:strCache>
                <c:ptCount val="1"/>
                <c:pt idx="0">
                  <c:v>Промінвест-Керамет</c:v>
                </c:pt>
              </c:strCache>
            </c:strRef>
          </c:cat>
          <c:val>
            <c:numRef>
              <c:f>'І_динаміка ВЧА'!$C$33:$C$33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763-4328-9354-DA919CF05861}"/>
            </c:ext>
          </c:extLst>
        </c:ser>
        <c:ser>
          <c:idx val="0"/>
          <c:order val="1"/>
          <c:tx>
            <c:strRef>
              <c:f>'І_динаміка ВЧА'!$E$32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65176822559216796"/>
                  <c:y val="0.701356848878722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763-4328-9354-DA919CF0586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6784650528021504"/>
                  <c:y val="0.592019849623864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63-4328-9354-DA919CF0586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384841697696668"/>
                  <c:y val="0.5840195813857039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763-4328-9354-DA919CF0586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0910957563388235"/>
                  <c:y val="0.4080136801461767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763-4328-9354-DA919CF05861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9763-4328-9354-DA919CF0586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813604103258939"/>
                  <c:y val="0.4106804362255635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763-4328-9354-DA919CF0586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888322985067441"/>
                  <c:y val="0.5493517523536759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763-4328-9354-DA919CF0586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8743671890212574"/>
                  <c:y val="0.5520185084330626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63-4328-9354-DA919CF0586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8743671890212574"/>
                  <c:y val="0.3520118024790544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63-4328-9354-DA919CF0586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5945770437095965"/>
                  <c:y val="0.51201716724226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763-4328-9354-DA919CF0586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169430932591987"/>
                  <c:y val="0.39201314366985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763-4328-9354-DA919CF0586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6784956993652402"/>
                  <c:y val="0.3786793632729222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763-4328-9354-DA919CF05861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9763-4328-9354-DA919CF05861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763-4328-9354-DA919CF05861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763-4328-9354-DA919CF05861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763-4328-9354-DA919CF0586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ВЧА'!$B$33:$B$33</c:f>
              <c:strCache>
                <c:ptCount val="1"/>
                <c:pt idx="0">
                  <c:v>Промінвест-Керамет</c:v>
                </c:pt>
              </c:strCache>
            </c:strRef>
          </c:cat>
          <c:val>
            <c:numRef>
              <c:f>'І_динаміка ВЧА'!$E$33:$E$33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763-4328-9354-DA919CF05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301957488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ВЧА'!$D$32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49232277984644451"/>
                  <c:y val="0.693356580640561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763-4328-9354-DA919CF0586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448853319146562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763-4328-9354-DA919CF0586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722416407230847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763-4328-9354-DA919CF0586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8323465680672548"/>
                  <c:y val="0.3813461193523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763-4328-9354-DA919CF0586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757535746569481"/>
                  <c:y val="0.4800160942896197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763-4328-9354-DA919CF0586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596722303125918"/>
                  <c:y val="3.20010729526413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763-4328-9354-DA919CF0586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7554517802793379"/>
                  <c:y val="0.536017971956742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763-4328-9354-DA919CF0586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7904485333656137"/>
                  <c:y val="0.5173506794010346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763-4328-9354-DA919CF0586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678556992491421"/>
                  <c:y val="0.322677485605799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763-4328-9354-DA919CF0586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4686990602261309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763-4328-9354-DA919CF0586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931600115108149"/>
                  <c:y val="0.58668633746509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763-4328-9354-DA919CF0586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4826855028354049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763-4328-9354-DA919CF05861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9763-4328-9354-DA919CF05861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9763-4328-9354-DA919CF05861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9763-4328-9354-DA919CF058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ВЧА'!$D$33:$D$33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9763-4328-9354-DA919CF05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0195748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019574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4196239248413101"/>
          <c:y val="0.81602736029235357"/>
          <c:w val="0.47064379380206983"/>
          <c:h val="6.93356580640561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004933184341652"/>
          <c:y val="9.634212745339014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0759222340995E-2"/>
          <c:y val="0.17341582941610226"/>
          <c:w val="0.89004769465871292"/>
          <c:h val="0.759175964332714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E1B-446F-8A2A-DD30F3A7180C}"/>
              </c:ext>
            </c:extLst>
          </c:dPt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E1B-446F-8A2A-DD30F3A7180C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1B-446F-8A2A-DD30F3A7180C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1B-446F-8A2A-DD30F3A7180C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E1B-446F-8A2A-DD30F3A7180C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1B-446F-8A2A-DD30F3A7180C}"/>
              </c:ext>
            </c:extLst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1B-446F-8A2A-DD30F3A7180C}"/>
              </c:ext>
            </c:extLst>
          </c:dPt>
          <c:dPt>
            <c:idx val="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E1B-446F-8A2A-DD30F3A7180C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E1B-446F-8A2A-DD30F3A7180C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E1B-446F-8A2A-DD30F3A7180C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E1B-446F-8A2A-DD30F3A7180C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E1B-446F-8A2A-DD30F3A7180C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E1B-446F-8A2A-DD30F3A7180C}"/>
              </c:ext>
            </c:extLst>
          </c:dPt>
          <c:dPt>
            <c:idx val="1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E1B-446F-8A2A-DD30F3A7180C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E1B-446F-8A2A-DD30F3A7180C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E1B-446F-8A2A-DD30F3A7180C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E1B-446F-8A2A-DD30F3A7180C}"/>
              </c:ext>
            </c:extLst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E1B-446F-8A2A-DD30F3A7180C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E1B-446F-8A2A-DD30F3A7180C}"/>
              </c:ext>
            </c:extLst>
          </c:dPt>
          <c:cat>
            <c:strRef>
              <c:f>'І_діаграма(дох)'!$A$2:$A$9</c:f>
              <c:strCache>
                <c:ptCount val="8"/>
                <c:pt idx="0">
                  <c:v>Промінвест-Керамет</c:v>
                </c:pt>
                <c:pt idx="1">
                  <c:v>Середня доходність фондів</c:v>
                </c:pt>
                <c:pt idx="2">
                  <c:v>Індекс УБ</c:v>
                </c:pt>
                <c:pt idx="3">
                  <c:v>Первпектива</c:v>
                </c:pt>
                <c:pt idx="4">
                  <c:v>Депозити у євро</c:v>
                </c:pt>
                <c:pt idx="5">
                  <c:v>Депозити у дол. США</c:v>
                </c:pt>
                <c:pt idx="6">
                  <c:v>Депозити у грн.</c:v>
                </c:pt>
                <c:pt idx="7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-2.5031323777561565E-2</c:v>
                </c:pt>
                <c:pt idx="3">
                  <c:v>0.14395202117269923</c:v>
                </c:pt>
                <c:pt idx="4">
                  <c:v>4.2883190635293778E-2</c:v>
                </c:pt>
                <c:pt idx="5">
                  <c:v>3.8051568091299615E-3</c:v>
                </c:pt>
                <c:pt idx="6">
                  <c:v>1.0973150684931508E-2</c:v>
                </c:pt>
                <c:pt idx="7">
                  <c:v>-2.8193717721985978E-3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E1B-446F-8A2A-DD30F3A7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1941168"/>
        <c:axId val="1"/>
      </c:barChart>
      <c:catAx>
        <c:axId val="301941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5"/>
          <c:min val="-0.0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01941168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6700992116757697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675572228788018E-2"/>
          <c:y val="0.32841310088411774"/>
          <c:w val="0.92036984106752828"/>
          <c:h val="0.458594870603948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ВЧА'!$C$43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73154571492176"/>
                  <c:y val="0.2810742755314520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78-4D2A-A7C4-C2E7192DD85B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578-4D2A-A7C4-C2E7192DD85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4966755215237624"/>
                  <c:y val="0.7159997334590674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78-4D2A-A7C4-C2E7192DD85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854159843772954"/>
                  <c:y val="0.51185104912569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78-4D2A-A7C4-C2E7192DD85B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578-4D2A-A7C4-C2E7192DD85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50591112937112"/>
                  <c:y val="0.505933695956613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78-4D2A-A7C4-C2E7192DD85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637442396833511"/>
                  <c:y val="0.467470900357572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78-4D2A-A7C4-C2E7192DD85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674675166588587"/>
                  <c:y val="0.4704295769421145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78-4D2A-A7C4-C2E7192DD85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783033890058308"/>
                  <c:y val="0.461553547188489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78-4D2A-A7C4-C2E7192DD85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251259030096207"/>
                  <c:y val="0.4704295769421145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78-4D2A-A7C4-C2E7192DD85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5648525959759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578-4D2A-A7C4-C2E7192DD85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757598026532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578-4D2A-A7C4-C2E7192DD85B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7385110573418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78-4D2A-A7C4-C2E7192DD85B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9446148310805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78-4D2A-A7C4-C2E7192DD85B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578-4D2A-A7C4-C2E7192DD85B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2137081383998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78-4D2A-A7C4-C2E7192DD85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ВЧА'!$B$44:$B$46</c:f>
              <c:strCache>
                <c:ptCount val="3"/>
                <c:pt idx="0">
                  <c:v>Інжур Житній</c:v>
                </c:pt>
                <c:pt idx="1">
                  <c:v>КІНТО-Голд</c:v>
                </c:pt>
                <c:pt idx="2">
                  <c:v>Індекс Української Біржі</c:v>
                </c:pt>
              </c:strCache>
            </c:strRef>
          </c:cat>
          <c:val>
            <c:numRef>
              <c:f>'3_динаміка ВЧА'!$C$44:$C$46</c:f>
              <c:numCache>
                <c:formatCode>#,##0.00</c:formatCode>
                <c:ptCount val="3"/>
                <c:pt idx="0">
                  <c:v>4419.4386600000043</c:v>
                </c:pt>
                <c:pt idx="1">
                  <c:v>-27.221950000000188</c:v>
                </c:pt>
                <c:pt idx="2">
                  <c:v>-59.547449999999721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578-4D2A-A7C4-C2E7192DD85B}"/>
            </c:ext>
          </c:extLst>
        </c:ser>
        <c:ser>
          <c:idx val="0"/>
          <c:order val="1"/>
          <c:tx>
            <c:strRef>
              <c:f>'3_динаміка ВЧА'!$E$43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578-4D2A-A7C4-C2E7192DD85B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1578-4D2A-A7C4-C2E7192DD85B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1578-4D2A-A7C4-C2E7192DD85B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1578-4D2A-A7C4-C2E7192DD85B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1578-4D2A-A7C4-C2E7192DD85B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1578-4D2A-A7C4-C2E7192DD85B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1578-4D2A-A7C4-C2E7192DD85B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578-4D2A-A7C4-C2E7192DD85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268205622075997"/>
                  <c:y val="0.470429576942114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578-4D2A-A7C4-C2E7192DD85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66530480839925"/>
                  <c:y val="0.4526775174348649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578-4D2A-A7C4-C2E7192DD85B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1578-4D2A-A7C4-C2E7192DD85B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578-4D2A-A7C4-C2E7192DD85B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1578-4D2A-A7C4-C2E7192DD85B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1578-4D2A-A7C4-C2E7192DD85B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1578-4D2A-A7C4-C2E7192DD85B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578-4D2A-A7C4-C2E7192DD85B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8701933979969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578-4D2A-A7C4-C2E7192DD85B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ВЧА'!$B$44:$B$46</c:f>
              <c:strCache>
                <c:ptCount val="3"/>
                <c:pt idx="0">
                  <c:v>Інжур Житній</c:v>
                </c:pt>
                <c:pt idx="1">
                  <c:v>КІНТО-Голд</c:v>
                </c:pt>
                <c:pt idx="2">
                  <c:v>Індекс Української Біржі</c:v>
                </c:pt>
              </c:strCache>
            </c:strRef>
          </c:cat>
          <c:val>
            <c:numRef>
              <c:f>'3_динаміка ВЧА'!$E$44:$E$46</c:f>
              <c:numCache>
                <c:formatCode>#,##0.00</c:formatCode>
                <c:ptCount val="3"/>
                <c:pt idx="0">
                  <c:v>4080.8426185073158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578-4D2A-A7C4-C2E7192DD8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301965648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ВЧА'!$D$43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701889178957135"/>
                  <c:y val="0.3875866325749497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578-4D2A-A7C4-C2E7192DD85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50143797368825926"/>
                  <c:y val="0.6094873764155698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578-4D2A-A7C4-C2E7192DD85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81225839142126532"/>
                  <c:y val="0.713041056874525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578-4D2A-A7C4-C2E7192DD85B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1578-4D2A-A7C4-C2E7192DD85B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1578-4D2A-A7C4-C2E7192DD85B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1578-4D2A-A7C4-C2E7192DD85B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1578-4D2A-A7C4-C2E7192DD85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7461407745161"/>
                  <c:y val="0.535520461802029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578-4D2A-A7C4-C2E7192DD85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21049149492652"/>
                  <c:y val="0.535520461802029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578-4D2A-A7C4-C2E7192DD85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8281919247729"/>
                  <c:y val="0.529603108632946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578-4D2A-A7C4-C2E7192DD85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90285924250166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578-4D2A-A7C4-C2E7192DD85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5591239699678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578-4D2A-A7C4-C2E7192DD85B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4274416293128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578-4D2A-A7C4-C2E7192DD85B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4083546601223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578-4D2A-A7C4-C2E7192DD85B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4026260341131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578-4D2A-A7C4-C2E7192DD85B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71774352911839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578-4D2A-A7C4-C2E7192DD85B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4923322540572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578-4D2A-A7C4-C2E7192DD8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ВЧА'!$D$44:$D$46</c:f>
              <c:numCache>
                <c:formatCode>0.00%</c:formatCode>
                <c:ptCount val="3"/>
                <c:pt idx="0">
                  <c:v>6.9110901433661318E-2</c:v>
                </c:pt>
                <c:pt idx="1">
                  <c:v>-4.0944659680222503E-3</c:v>
                </c:pt>
                <c:pt idx="2">
                  <c:v>-1.5305748267090767E-2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1578-4D2A-A7C4-C2E7192DD8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0196564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019656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8706125826952083"/>
          <c:y val="0.86097488610160589"/>
          <c:w val="0.43884713441937018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357604846466067"/>
          <c:y val="9.82350272226864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8293546497469"/>
          <c:y val="0.20825825771209519"/>
          <c:w val="0.84170982583150167"/>
          <c:h val="0.72300980035897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E85-4E19-90BA-6C24FB5898EF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85-4E19-90BA-6C24FB5898EF}"/>
              </c:ext>
            </c:extLst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E85-4E19-90BA-6C24FB5898EF}"/>
              </c:ext>
            </c:extLst>
          </c:dPt>
          <c:dPt>
            <c:idx val="6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E85-4E19-90BA-6C24FB5898EF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85-4E19-90BA-6C24FB5898EF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E85-4E19-90BA-6C24FB5898EF}"/>
              </c:ext>
            </c:extLst>
          </c:dPt>
          <c:dPt>
            <c:idx val="9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85-4E19-90BA-6C24FB5898EF}"/>
              </c:ext>
            </c:extLst>
          </c:dPt>
          <c:cat>
            <c:strRef>
              <c:f>'З_діаграма(дох)'!$A$2:$A$11</c:f>
              <c:strCache>
                <c:ptCount val="10"/>
                <c:pt idx="0">
                  <c:v>Індекс Української Біржі</c:v>
                </c:pt>
                <c:pt idx="1">
                  <c:v>КІНТО-Голд</c:v>
                </c:pt>
                <c:pt idx="2">
                  <c:v>Інжур Житній</c:v>
                </c:pt>
                <c:pt idx="3">
                  <c:v>Середня доходність фондів</c:v>
                </c:pt>
                <c:pt idx="4">
                  <c:v>Індекс УБ</c:v>
                </c:pt>
                <c:pt idx="5">
                  <c:v>Первпектива</c:v>
                </c:pt>
                <c:pt idx="6">
                  <c:v>Депозити у євро</c:v>
                </c:pt>
                <c:pt idx="7">
                  <c:v>Депозити у дол. США</c:v>
                </c:pt>
                <c:pt idx="8">
                  <c:v>Депозити у грн.</c:v>
                </c:pt>
                <c:pt idx="9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'З_діаграма(дох)'!$B$2:$B$11</c:f>
              <c:numCache>
                <c:formatCode>0.00%</c:formatCode>
                <c:ptCount val="10"/>
                <c:pt idx="0">
                  <c:v>-1.5308684598725697E-2</c:v>
                </c:pt>
                <c:pt idx="1">
                  <c:v>-4.0949705571616812E-3</c:v>
                </c:pt>
                <c:pt idx="2">
                  <c:v>4.6265955885949062E-3</c:v>
                </c:pt>
                <c:pt idx="3">
                  <c:v>-4.9256865224308203E-3</c:v>
                </c:pt>
                <c:pt idx="4">
                  <c:v>-2.5031323777561565E-2</c:v>
                </c:pt>
                <c:pt idx="5">
                  <c:v>0.14395202117269923</c:v>
                </c:pt>
                <c:pt idx="6">
                  <c:v>4.2883190635293778E-2</c:v>
                </c:pt>
                <c:pt idx="7">
                  <c:v>3.8051568091299615E-3</c:v>
                </c:pt>
                <c:pt idx="8">
                  <c:v>1.0973150684931508E-2</c:v>
                </c:pt>
                <c:pt idx="9">
                  <c:v>-2.8193717721985978E-3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85-4E19-90BA-6C24FB589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1952208"/>
        <c:axId val="1"/>
      </c:barChart>
      <c:catAx>
        <c:axId val="301952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5"/>
          <c:min val="-0.0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01952208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7576E2C9-6E27-7786-5A56-11698708D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38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1A33B2E2-7B90-CB1C-65C0-5DF091036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31</xdr:row>
      <xdr:rowOff>104775</xdr:rowOff>
    </xdr:from>
    <xdr:to>
      <xdr:col>4</xdr:col>
      <xdr:colOff>533400</xdr:colOff>
      <xdr:row>55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06BCC5D8-2496-908A-5179-77126E362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24</xdr:row>
      <xdr:rowOff>38100</xdr:rowOff>
    </xdr:from>
    <xdr:to>
      <xdr:col>7</xdr:col>
      <xdr:colOff>9525</xdr:colOff>
      <xdr:row>49</xdr:row>
      <xdr:rowOff>76200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29D277D1-456F-8160-C638-1C642A25B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171450</xdr:colOff>
      <xdr:row>55</xdr:row>
      <xdr:rowOff>123825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5E603326-6357-1856-CBD0-4763D8FF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104775</xdr:rowOff>
    </xdr:from>
    <xdr:to>
      <xdr:col>9</xdr:col>
      <xdr:colOff>542925</xdr:colOff>
      <xdr:row>29</xdr:row>
      <xdr:rowOff>57150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9974A163-9915-7E75-1FCD-494757EFA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238125</xdr:colOff>
      <xdr:row>30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44F5BC76-4A1A-BAB8-28EA-67773277D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9525</xdr:rowOff>
    </xdr:from>
    <xdr:to>
      <xdr:col>9</xdr:col>
      <xdr:colOff>571500</xdr:colOff>
      <xdr:row>33</xdr:row>
      <xdr:rowOff>152400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73CA9F4E-58AB-2ABB-72D6-EACAFAFAF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371475</xdr:colOff>
      <xdr:row>29</xdr:row>
      <xdr:rowOff>114300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DDB9D65D-9F66-7447-D530-BAD4396C4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FFCA-A598-454C-A0D3-26925B2489C9}">
  <sheetPr>
    <tabColor indexed="9"/>
  </sheetPr>
  <dimension ref="A1:N34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2" width="17.7109375" customWidth="1"/>
    <col min="3" max="3" width="22.5703125" customWidth="1"/>
    <col min="4" max="6" width="16.7109375" customWidth="1"/>
  </cols>
  <sheetData>
    <row r="1" spans="1:14" ht="16.5" thickBot="1" x14ac:dyDescent="0.25">
      <c r="A1" s="76" t="s">
        <v>87</v>
      </c>
      <c r="B1" s="76"/>
      <c r="C1" s="76"/>
      <c r="D1" s="77"/>
      <c r="E1" s="77"/>
      <c r="F1" s="77"/>
    </row>
    <row r="2" spans="1:14" ht="15.75" thickBot="1" x14ac:dyDescent="0.25">
      <c r="A2" s="25" t="s">
        <v>50</v>
      </c>
      <c r="B2" s="25" t="s">
        <v>0</v>
      </c>
      <c r="C2" s="25" t="s">
        <v>110</v>
      </c>
      <c r="D2" s="25" t="s">
        <v>2</v>
      </c>
      <c r="E2" s="25" t="s">
        <v>3</v>
      </c>
      <c r="F2" s="25" t="s">
        <v>4</v>
      </c>
      <c r="G2" s="2"/>
      <c r="I2" s="1"/>
    </row>
    <row r="3" spans="1:14" ht="14.25" x14ac:dyDescent="0.2">
      <c r="A3" s="89" t="s">
        <v>98</v>
      </c>
      <c r="B3" s="90">
        <v>0</v>
      </c>
      <c r="C3" s="90">
        <v>-1.1188624769472577E-3</v>
      </c>
      <c r="D3" s="90">
        <v>8.119348048213822E-3</v>
      </c>
      <c r="E3" s="90" t="s">
        <v>20</v>
      </c>
      <c r="F3" s="90">
        <v>2.5779918249366207E-4</v>
      </c>
      <c r="G3" s="59"/>
      <c r="H3" s="59"/>
      <c r="I3" s="2"/>
      <c r="J3" s="2"/>
      <c r="K3" s="2"/>
      <c r="L3" s="2"/>
    </row>
    <row r="4" spans="1:14" ht="14.25" x14ac:dyDescent="0.2">
      <c r="A4" s="89" t="s">
        <v>99</v>
      </c>
      <c r="B4" s="90">
        <v>-2.5031323777561565E-2</v>
      </c>
      <c r="C4" s="90">
        <v>0.14395202117269923</v>
      </c>
      <c r="D4" s="90">
        <v>9.5719693753649384E-3</v>
      </c>
      <c r="E4" s="90" t="s">
        <v>20</v>
      </c>
      <c r="F4" s="90">
        <v>-4.9256865224308237E-3</v>
      </c>
      <c r="G4" s="59"/>
      <c r="H4" s="59"/>
      <c r="I4" s="2"/>
      <c r="J4" s="2"/>
      <c r="K4" s="2"/>
      <c r="L4" s="2"/>
    </row>
    <row r="5" spans="1:14" ht="15" thickBot="1" x14ac:dyDescent="0.25">
      <c r="A5" s="80" t="s">
        <v>109</v>
      </c>
      <c r="B5" s="81">
        <v>-1.9753141428585974E-2</v>
      </c>
      <c r="C5" s="81">
        <v>0.18229459898617972</v>
      </c>
      <c r="D5" s="81">
        <v>0.22923284643917738</v>
      </c>
      <c r="E5" s="81" t="s">
        <v>20</v>
      </c>
      <c r="F5" s="81">
        <v>3.5629764148674678E-2</v>
      </c>
      <c r="G5" s="59"/>
      <c r="H5" s="59"/>
      <c r="I5" s="2"/>
      <c r="J5" s="2"/>
      <c r="K5" s="2"/>
      <c r="L5" s="2"/>
    </row>
    <row r="6" spans="1:14" ht="14.25" x14ac:dyDescent="0.2">
      <c r="A6" s="74"/>
      <c r="B6" s="73"/>
      <c r="C6" s="73"/>
      <c r="D6" s="75"/>
      <c r="E6" s="75"/>
      <c r="F6" s="75"/>
      <c r="G6" s="10"/>
      <c r="J6" s="2"/>
      <c r="K6" s="2"/>
      <c r="L6" s="2"/>
      <c r="M6" s="2"/>
      <c r="N6" s="2"/>
    </row>
    <row r="7" spans="1:14" ht="14.25" x14ac:dyDescent="0.2">
      <c r="A7" s="74"/>
      <c r="B7" s="75"/>
      <c r="C7" s="75"/>
      <c r="D7" s="75"/>
      <c r="E7" s="75"/>
      <c r="F7" s="75"/>
      <c r="J7" s="4"/>
      <c r="K7" s="4"/>
      <c r="L7" s="4"/>
      <c r="M7" s="4"/>
      <c r="N7" s="4"/>
    </row>
    <row r="8" spans="1:14" ht="14.25" x14ac:dyDescent="0.2">
      <c r="A8" s="74"/>
      <c r="B8" s="75"/>
      <c r="C8" s="75"/>
      <c r="D8" s="75"/>
      <c r="E8" s="75"/>
      <c r="F8" s="75"/>
    </row>
    <row r="9" spans="1:14" ht="14.25" x14ac:dyDescent="0.2">
      <c r="A9" s="74"/>
      <c r="B9" s="75"/>
      <c r="C9" s="75"/>
      <c r="D9" s="75"/>
      <c r="E9" s="75"/>
      <c r="F9" s="75"/>
    </row>
    <row r="10" spans="1:14" ht="14.25" x14ac:dyDescent="0.2">
      <c r="A10" s="74"/>
      <c r="B10" s="75"/>
      <c r="C10" s="75"/>
      <c r="D10" s="75"/>
      <c r="E10" s="75"/>
      <c r="F10" s="75"/>
      <c r="N10" s="10"/>
    </row>
    <row r="11" spans="1:14" ht="14.25" x14ac:dyDescent="0.2">
      <c r="A11" s="74"/>
      <c r="B11" s="75"/>
      <c r="C11" s="75"/>
      <c r="D11" s="75"/>
      <c r="E11" s="75"/>
      <c r="F11" s="75"/>
    </row>
    <row r="12" spans="1:14" ht="14.25" x14ac:dyDescent="0.2">
      <c r="A12" s="74"/>
      <c r="B12" s="75"/>
      <c r="C12" s="75"/>
      <c r="D12" s="75"/>
      <c r="E12" s="75"/>
      <c r="F12" s="75"/>
    </row>
    <row r="13" spans="1:14" ht="14.25" x14ac:dyDescent="0.2">
      <c r="A13" s="74"/>
      <c r="B13" s="75"/>
      <c r="C13" s="75"/>
      <c r="D13" s="75"/>
      <c r="E13" s="75"/>
      <c r="F13" s="75"/>
    </row>
    <row r="14" spans="1:14" ht="14.25" x14ac:dyDescent="0.2">
      <c r="A14" s="74"/>
      <c r="B14" s="75"/>
      <c r="C14" s="75"/>
      <c r="D14" s="75"/>
      <c r="E14" s="75"/>
      <c r="F14" s="75"/>
    </row>
    <row r="15" spans="1:14" ht="14.25" x14ac:dyDescent="0.2">
      <c r="A15" s="74"/>
      <c r="B15" s="75"/>
      <c r="C15" s="75"/>
      <c r="D15" s="75"/>
      <c r="E15" s="75"/>
      <c r="F15" s="75"/>
    </row>
    <row r="16" spans="1:14" ht="14.25" x14ac:dyDescent="0.2">
      <c r="A16" s="74"/>
      <c r="B16" s="75"/>
      <c r="C16" s="75"/>
      <c r="D16" s="75"/>
      <c r="E16" s="75"/>
      <c r="F16" s="75"/>
    </row>
    <row r="17" spans="1:6" ht="14.25" x14ac:dyDescent="0.2">
      <c r="A17" s="74"/>
      <c r="B17" s="75"/>
      <c r="C17" s="75"/>
      <c r="D17" s="75"/>
      <c r="E17" s="75"/>
      <c r="F17" s="75"/>
    </row>
    <row r="18" spans="1:6" ht="14.25" x14ac:dyDescent="0.2">
      <c r="A18" s="74"/>
      <c r="B18" s="75"/>
      <c r="C18" s="75"/>
      <c r="D18" s="75"/>
      <c r="E18" s="75"/>
      <c r="F18" s="75"/>
    </row>
    <row r="19" spans="1:6" ht="14.25" x14ac:dyDescent="0.2">
      <c r="A19" s="74"/>
      <c r="B19" s="75"/>
      <c r="C19" s="75"/>
      <c r="D19" s="75"/>
      <c r="E19" s="75"/>
      <c r="F19" s="75"/>
    </row>
    <row r="20" spans="1:6" ht="14.25" x14ac:dyDescent="0.2">
      <c r="A20" s="74"/>
      <c r="B20" s="75"/>
      <c r="C20" s="75"/>
      <c r="D20" s="75"/>
      <c r="E20" s="75"/>
      <c r="F20" s="75"/>
    </row>
    <row r="21" spans="1:6" ht="15" thickBot="1" x14ac:dyDescent="0.25">
      <c r="A21" s="74"/>
      <c r="B21" s="75"/>
      <c r="C21" s="75"/>
      <c r="D21" s="75"/>
      <c r="E21" s="75"/>
      <c r="F21" s="75"/>
    </row>
    <row r="22" spans="1:6" ht="30.75" thickBot="1" x14ac:dyDescent="0.25">
      <c r="A22" s="25" t="s">
        <v>72</v>
      </c>
      <c r="B22" s="18" t="s">
        <v>77</v>
      </c>
      <c r="C22" s="18" t="s">
        <v>60</v>
      </c>
      <c r="D22" s="79"/>
      <c r="E22" s="75"/>
      <c r="F22" s="75"/>
    </row>
    <row r="23" spans="1:6" ht="14.25" x14ac:dyDescent="0.2">
      <c r="A23" s="27" t="s">
        <v>0</v>
      </c>
      <c r="B23" s="28">
        <v>-2.5031323777561565E-2</v>
      </c>
      <c r="C23" s="66">
        <v>-1.9753141428585974E-2</v>
      </c>
      <c r="D23" s="79"/>
      <c r="E23" s="75"/>
      <c r="F23" s="75"/>
    </row>
    <row r="24" spans="1:6" ht="14.25" x14ac:dyDescent="0.2">
      <c r="A24" s="27" t="s">
        <v>5</v>
      </c>
      <c r="B24" s="28">
        <v>-1.1091488656314819E-2</v>
      </c>
      <c r="C24" s="66">
        <v>3.863704723374628E-2</v>
      </c>
      <c r="D24" s="79"/>
      <c r="E24" s="75"/>
      <c r="F24" s="75"/>
    </row>
    <row r="25" spans="1:6" ht="14.25" x14ac:dyDescent="0.2">
      <c r="A25" s="27" t="s">
        <v>9</v>
      </c>
      <c r="B25" s="28">
        <v>-3.6616344716194904E-3</v>
      </c>
      <c r="C25" s="66">
        <v>0.20093635385556596</v>
      </c>
      <c r="D25" s="79"/>
      <c r="E25" s="75"/>
      <c r="F25" s="75"/>
    </row>
    <row r="26" spans="1:6" ht="14.25" x14ac:dyDescent="0.2">
      <c r="A26" s="27" t="s">
        <v>6</v>
      </c>
      <c r="B26" s="28">
        <v>-1.301813190947021E-3</v>
      </c>
      <c r="C26" s="66">
        <v>7.1936689253176755E-2</v>
      </c>
      <c r="D26" s="79"/>
      <c r="E26" s="75"/>
      <c r="F26" s="75"/>
    </row>
    <row r="27" spans="1:6" ht="14.25" x14ac:dyDescent="0.2">
      <c r="A27" s="27" t="s">
        <v>1</v>
      </c>
      <c r="B27" s="28">
        <v>0</v>
      </c>
      <c r="C27" s="66">
        <v>0</v>
      </c>
      <c r="D27" s="79"/>
      <c r="E27" s="75"/>
      <c r="F27" s="75"/>
    </row>
    <row r="28" spans="1:6" ht="14.25" x14ac:dyDescent="0.2">
      <c r="A28" s="27" t="s">
        <v>112</v>
      </c>
      <c r="B28" s="28">
        <v>2.6520098417669002E-2</v>
      </c>
      <c r="C28" s="66">
        <v>0.2980643336481128</v>
      </c>
      <c r="D28" s="79"/>
      <c r="E28" s="75"/>
      <c r="F28" s="75"/>
    </row>
    <row r="29" spans="1:6" ht="14.25" x14ac:dyDescent="0.2">
      <c r="A29" s="27" t="s">
        <v>111</v>
      </c>
      <c r="B29" s="28">
        <v>2.8959011079943586E-2</v>
      </c>
      <c r="C29" s="66">
        <v>2.7648160966178947E-2</v>
      </c>
      <c r="D29" s="79"/>
      <c r="E29" s="75"/>
      <c r="F29" s="75"/>
    </row>
    <row r="30" spans="1:6" ht="14.25" x14ac:dyDescent="0.2">
      <c r="A30" s="27" t="s">
        <v>7</v>
      </c>
      <c r="B30" s="28">
        <v>3.359887195107536E-2</v>
      </c>
      <c r="C30" s="66">
        <v>0.20001694919478852</v>
      </c>
      <c r="D30" s="79"/>
      <c r="E30" s="75"/>
      <c r="F30" s="75"/>
    </row>
    <row r="31" spans="1:6" ht="14.25" x14ac:dyDescent="0.2">
      <c r="A31" s="153" t="s">
        <v>107</v>
      </c>
      <c r="B31" s="28">
        <v>4.3167659764935307E-2</v>
      </c>
      <c r="C31" s="66">
        <v>3.6445608827708975E-2</v>
      </c>
      <c r="D31" s="79"/>
      <c r="E31" s="75"/>
      <c r="F31" s="75"/>
    </row>
    <row r="32" spans="1:6" ht="14.25" x14ac:dyDescent="0.2">
      <c r="A32" s="154" t="s">
        <v>10</v>
      </c>
      <c r="B32" s="155">
        <v>4.960679602617879E-2</v>
      </c>
      <c r="C32" s="156">
        <v>5.4971155955066742E-2</v>
      </c>
      <c r="D32" s="79"/>
      <c r="E32" s="75"/>
      <c r="F32" s="75"/>
    </row>
    <row r="33" spans="1:6" ht="15" thickBot="1" x14ac:dyDescent="0.25">
      <c r="A33" s="157" t="s">
        <v>8</v>
      </c>
      <c r="B33" s="158">
        <v>6.6437069835190821E-2</v>
      </c>
      <c r="C33" s="158">
        <v>1.4860429522435936E-2</v>
      </c>
      <c r="D33" s="79"/>
      <c r="E33" s="75"/>
      <c r="F33" s="75"/>
    </row>
    <row r="34" spans="1:6" ht="14.25" x14ac:dyDescent="0.2">
      <c r="A34" s="74"/>
      <c r="B34" s="75"/>
      <c r="C34" s="75"/>
      <c r="D34" s="79"/>
      <c r="E34" s="75"/>
      <c r="F34" s="75"/>
    </row>
  </sheetData>
  <autoFilter ref="A22:C22" xr:uid="{058DBCD8-C6A8-41B6-9AAD-C4D4014800AE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CB443-6A0D-4E64-94EC-949989D47455}">
  <sheetPr>
    <tabColor indexed="43"/>
    <pageSetUpPr fitToPage="1"/>
  </sheetPr>
  <dimension ref="A1:K10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46" style="29" bestFit="1" customWidth="1"/>
    <col min="3" max="3" width="16" style="31" bestFit="1" customWidth="1"/>
    <col min="4" max="4" width="42.42578125" style="31" bestFit="1" customWidth="1"/>
    <col min="5" max="5" width="19.28515625" style="6" bestFit="1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9" bestFit="1" customWidth="1"/>
    <col min="10" max="10" width="22.28515625" style="29" bestFit="1" customWidth="1"/>
    <col min="11" max="11" width="35.85546875" style="29" customWidth="1"/>
    <col min="12" max="16384" width="9.140625" style="29"/>
  </cols>
  <sheetData>
    <row r="1" spans="1:11" ht="16.5" thickBot="1" x14ac:dyDescent="0.25">
      <c r="A1" s="162" t="s">
        <v>94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1" ht="30.75" thickBot="1" x14ac:dyDescent="0.25">
      <c r="A2" s="15" t="s">
        <v>35</v>
      </c>
      <c r="B2" s="48" t="s">
        <v>22</v>
      </c>
      <c r="C2" s="18" t="s">
        <v>32</v>
      </c>
      <c r="D2" s="18" t="s">
        <v>33</v>
      </c>
      <c r="E2" s="17" t="s">
        <v>36</v>
      </c>
      <c r="F2" s="17" t="s">
        <v>55</v>
      </c>
      <c r="G2" s="17" t="s">
        <v>56</v>
      </c>
      <c r="H2" s="18" t="s">
        <v>57</v>
      </c>
      <c r="I2" s="18" t="s">
        <v>14</v>
      </c>
      <c r="J2" s="18" t="s">
        <v>15</v>
      </c>
    </row>
    <row r="3" spans="1:11" ht="14.25" customHeight="1" x14ac:dyDescent="0.2">
      <c r="A3" s="21">
        <v>1</v>
      </c>
      <c r="B3" s="85" t="s">
        <v>118</v>
      </c>
      <c r="C3" s="112" t="s">
        <v>34</v>
      </c>
      <c r="D3" s="113" t="s">
        <v>119</v>
      </c>
      <c r="E3" s="86">
        <v>655962634.04999995</v>
      </c>
      <c r="F3" s="87">
        <v>106538</v>
      </c>
      <c r="G3" s="86">
        <v>6157.08</v>
      </c>
      <c r="H3" s="52">
        <v>4000</v>
      </c>
      <c r="I3" s="85" t="s">
        <v>120</v>
      </c>
      <c r="J3" s="88" t="s">
        <v>121</v>
      </c>
      <c r="K3" s="49"/>
    </row>
    <row r="4" spans="1:11" ht="14.25" customHeight="1" x14ac:dyDescent="0.2">
      <c r="A4" s="21">
        <v>2</v>
      </c>
      <c r="B4" s="85" t="s">
        <v>122</v>
      </c>
      <c r="C4" s="112" t="s">
        <v>34</v>
      </c>
      <c r="D4" s="113" t="s">
        <v>119</v>
      </c>
      <c r="E4" s="86">
        <v>592530269.01999998</v>
      </c>
      <c r="F4" s="87">
        <v>143447</v>
      </c>
      <c r="G4" s="86">
        <v>4130.66</v>
      </c>
      <c r="H4" s="52">
        <v>4000</v>
      </c>
      <c r="I4" s="85" t="s">
        <v>120</v>
      </c>
      <c r="J4" s="88" t="s">
        <v>121</v>
      </c>
      <c r="K4" s="49"/>
    </row>
    <row r="5" spans="1:11" ht="14.25" customHeight="1" x14ac:dyDescent="0.2">
      <c r="A5" s="21">
        <v>3</v>
      </c>
      <c r="B5" s="85" t="s">
        <v>123</v>
      </c>
      <c r="C5" s="112" t="s">
        <v>34</v>
      </c>
      <c r="D5" s="113" t="s">
        <v>119</v>
      </c>
      <c r="E5" s="86">
        <v>68366494.310000002</v>
      </c>
      <c r="F5" s="87">
        <v>66564</v>
      </c>
      <c r="G5" s="86">
        <v>1027.08</v>
      </c>
      <c r="H5" s="52">
        <v>1000</v>
      </c>
      <c r="I5" s="85" t="s">
        <v>120</v>
      </c>
      <c r="J5" s="88" t="s">
        <v>121</v>
      </c>
      <c r="K5" s="49"/>
    </row>
    <row r="6" spans="1:11" ht="14.25" customHeight="1" x14ac:dyDescent="0.2">
      <c r="A6" s="21">
        <v>4</v>
      </c>
      <c r="B6" s="85" t="s">
        <v>124</v>
      </c>
      <c r="C6" s="112" t="s">
        <v>125</v>
      </c>
      <c r="D6" s="113" t="s">
        <v>119</v>
      </c>
      <c r="E6" s="86">
        <v>19564140.420000002</v>
      </c>
      <c r="F6" s="87">
        <v>7548</v>
      </c>
      <c r="G6" s="86">
        <v>2591.9634999999998</v>
      </c>
      <c r="H6" s="52">
        <v>100</v>
      </c>
      <c r="I6" s="85" t="s">
        <v>126</v>
      </c>
      <c r="J6" s="88" t="s">
        <v>127</v>
      </c>
      <c r="K6" s="49"/>
    </row>
    <row r="7" spans="1:11" ht="14.25" customHeight="1" x14ac:dyDescent="0.2">
      <c r="A7" s="21">
        <v>5</v>
      </c>
      <c r="B7" s="85" t="s">
        <v>108</v>
      </c>
      <c r="C7" s="112" t="s">
        <v>34</v>
      </c>
      <c r="D7" s="113" t="s">
        <v>128</v>
      </c>
      <c r="E7" s="86">
        <v>6621251.9199999999</v>
      </c>
      <c r="F7" s="87">
        <v>181502</v>
      </c>
      <c r="G7" s="86">
        <v>36.4803</v>
      </c>
      <c r="H7" s="52">
        <v>10</v>
      </c>
      <c r="I7" s="85" t="s">
        <v>129</v>
      </c>
      <c r="J7" s="88" t="s">
        <v>130</v>
      </c>
      <c r="K7" s="49"/>
    </row>
    <row r="8" spans="1:11" ht="14.25" customHeight="1" x14ac:dyDescent="0.2">
      <c r="A8" s="21">
        <v>6</v>
      </c>
      <c r="B8" s="85" t="s">
        <v>106</v>
      </c>
      <c r="C8" s="112" t="s">
        <v>34</v>
      </c>
      <c r="D8" s="113" t="s">
        <v>119</v>
      </c>
      <c r="E8" s="86">
        <v>3830981.06</v>
      </c>
      <c r="F8" s="87">
        <v>152637</v>
      </c>
      <c r="G8" s="86">
        <v>25.098600000000001</v>
      </c>
      <c r="H8" s="52">
        <v>100</v>
      </c>
      <c r="I8" s="85" t="s">
        <v>129</v>
      </c>
      <c r="J8" s="88" t="s">
        <v>130</v>
      </c>
      <c r="K8" s="49"/>
    </row>
    <row r="9" spans="1:11" ht="14.25" customHeight="1" x14ac:dyDescent="0.2">
      <c r="A9" s="21">
        <v>7</v>
      </c>
      <c r="B9" s="85" t="s">
        <v>131</v>
      </c>
      <c r="C9" s="112" t="s">
        <v>125</v>
      </c>
      <c r="D9" s="113" t="s">
        <v>119</v>
      </c>
      <c r="E9" s="86">
        <v>372831.24</v>
      </c>
      <c r="F9" s="87">
        <v>8107</v>
      </c>
      <c r="G9" s="86">
        <v>45.988799999999998</v>
      </c>
      <c r="H9" s="52">
        <v>100</v>
      </c>
      <c r="I9" s="85" t="s">
        <v>126</v>
      </c>
      <c r="J9" s="88" t="s">
        <v>127</v>
      </c>
      <c r="K9" s="49"/>
    </row>
    <row r="10" spans="1:11" ht="15.75" thickBot="1" x14ac:dyDescent="0.25">
      <c r="A10" s="163" t="s">
        <v>42</v>
      </c>
      <c r="B10" s="164"/>
      <c r="C10" s="114" t="s">
        <v>43</v>
      </c>
      <c r="D10" s="114" t="s">
        <v>43</v>
      </c>
      <c r="E10" s="100">
        <f>SUM(E3:E9)</f>
        <v>1347248602.02</v>
      </c>
      <c r="F10" s="101">
        <f>SUM(F3:F9)</f>
        <v>666343</v>
      </c>
      <c r="G10" s="114" t="s">
        <v>43</v>
      </c>
      <c r="H10" s="114" t="s">
        <v>43</v>
      </c>
      <c r="I10" s="114" t="s">
        <v>43</v>
      </c>
      <c r="J10" s="114" t="s">
        <v>43</v>
      </c>
    </row>
  </sheetData>
  <mergeCells count="2">
    <mergeCell ref="A1:J1"/>
    <mergeCell ref="A10:B10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80EC-C72F-4E13-A767-EBD9818F5BBF}">
  <sheetPr>
    <tabColor indexed="43"/>
    <pageSetUpPr fitToPage="1"/>
  </sheetPr>
  <dimension ref="A1:J16"/>
  <sheetViews>
    <sheetView zoomScale="85" workbookViewId="0">
      <selection activeCell="B4" sqref="B4"/>
    </sheetView>
  </sheetViews>
  <sheetFormatPr defaultRowHeight="14.25" x14ac:dyDescent="0.2"/>
  <cols>
    <col min="1" max="1" width="4.42578125" style="31" customWidth="1"/>
    <col min="2" max="2" width="46.7109375" style="3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6384" width="9.140625" style="31"/>
  </cols>
  <sheetData>
    <row r="1" spans="1:10" s="50" customFormat="1" ht="16.5" thickBot="1" x14ac:dyDescent="0.25">
      <c r="A1" s="174" t="s">
        <v>86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s="22" customFormat="1" ht="15.75" customHeight="1" thickBot="1" x14ac:dyDescent="0.25">
      <c r="A2" s="167" t="s">
        <v>35</v>
      </c>
      <c r="B2" s="104"/>
      <c r="C2" s="105"/>
      <c r="D2" s="106"/>
      <c r="E2" s="169" t="s">
        <v>59</v>
      </c>
      <c r="F2" s="169"/>
      <c r="G2" s="169"/>
      <c r="H2" s="169"/>
      <c r="I2" s="169"/>
      <c r="J2" s="169"/>
    </row>
    <row r="3" spans="1:10" s="22" customFormat="1" ht="60.75" thickBot="1" x14ac:dyDescent="0.25">
      <c r="A3" s="168"/>
      <c r="B3" s="107" t="s">
        <v>22</v>
      </c>
      <c r="C3" s="26" t="s">
        <v>11</v>
      </c>
      <c r="D3" s="26" t="s">
        <v>12</v>
      </c>
      <c r="E3" s="17" t="s">
        <v>82</v>
      </c>
      <c r="F3" s="17" t="s">
        <v>100</v>
      </c>
      <c r="G3" s="17" t="s">
        <v>101</v>
      </c>
      <c r="H3" s="17" t="s">
        <v>76</v>
      </c>
      <c r="I3" s="17" t="s">
        <v>44</v>
      </c>
      <c r="J3" s="17" t="s">
        <v>83</v>
      </c>
    </row>
    <row r="4" spans="1:10" s="22" customFormat="1" collapsed="1" x14ac:dyDescent="0.2">
      <c r="A4" s="21">
        <v>1</v>
      </c>
      <c r="B4" s="27" t="s">
        <v>131</v>
      </c>
      <c r="C4" s="108">
        <v>39311</v>
      </c>
      <c r="D4" s="108">
        <v>39563</v>
      </c>
      <c r="E4" s="102" t="s">
        <v>20</v>
      </c>
      <c r="F4" s="102">
        <v>0</v>
      </c>
      <c r="G4" s="102">
        <v>0</v>
      </c>
      <c r="H4" s="102" t="s">
        <v>20</v>
      </c>
      <c r="I4" s="102">
        <v>-0.54011200000000004</v>
      </c>
      <c r="J4" s="109">
        <v>-4.4177230896390918E-2</v>
      </c>
    </row>
    <row r="5" spans="1:10" s="22" customFormat="1" x14ac:dyDescent="0.2">
      <c r="A5" s="21">
        <v>2</v>
      </c>
      <c r="B5" s="27" t="s">
        <v>124</v>
      </c>
      <c r="C5" s="108">
        <v>39311</v>
      </c>
      <c r="D5" s="108">
        <v>39563</v>
      </c>
      <c r="E5" s="102" t="s">
        <v>20</v>
      </c>
      <c r="F5" s="102">
        <v>0</v>
      </c>
      <c r="G5" s="102">
        <v>0</v>
      </c>
      <c r="H5" s="102" t="s">
        <v>20</v>
      </c>
      <c r="I5" s="102">
        <v>24.919635</v>
      </c>
      <c r="J5" s="109">
        <v>0.20844536026344529</v>
      </c>
    </row>
    <row r="6" spans="1:10" s="22" customFormat="1" x14ac:dyDescent="0.2">
      <c r="A6" s="21">
        <v>3</v>
      </c>
      <c r="B6" s="27" t="s">
        <v>106</v>
      </c>
      <c r="C6" s="108">
        <v>40555</v>
      </c>
      <c r="D6" s="108">
        <v>40626</v>
      </c>
      <c r="E6" s="102">
        <v>-1.5308684598725697E-2</v>
      </c>
      <c r="F6" s="102">
        <v>-1.7071021559067145E-2</v>
      </c>
      <c r="G6" s="102">
        <v>-1.1375721814758433E-2</v>
      </c>
      <c r="H6" s="102">
        <v>0.12981944388175393</v>
      </c>
      <c r="I6" s="102">
        <v>-0.74901400000000007</v>
      </c>
      <c r="J6" s="109">
        <v>-9.2269276556033897E-2</v>
      </c>
    </row>
    <row r="7" spans="1:10" s="22" customFormat="1" x14ac:dyDescent="0.2">
      <c r="A7" s="21">
        <v>4</v>
      </c>
      <c r="B7" s="27" t="s">
        <v>108</v>
      </c>
      <c r="C7" s="108">
        <v>41848</v>
      </c>
      <c r="D7" s="108">
        <v>42032</v>
      </c>
      <c r="E7" s="102">
        <v>-4.0949705571616812E-3</v>
      </c>
      <c r="F7" s="102">
        <v>6.7187189178436579E-2</v>
      </c>
      <c r="G7" s="102">
        <v>0.24138811094814994</v>
      </c>
      <c r="H7" s="102">
        <v>0.44752755755541274</v>
      </c>
      <c r="I7" s="102">
        <v>2.6480299999999999</v>
      </c>
      <c r="J7" s="109">
        <v>0.13214507064643555</v>
      </c>
    </row>
    <row r="8" spans="1:10" s="22" customFormat="1" x14ac:dyDescent="0.2">
      <c r="A8" s="21">
        <v>5</v>
      </c>
      <c r="B8" s="27" t="s">
        <v>122</v>
      </c>
      <c r="C8" s="108">
        <v>45218</v>
      </c>
      <c r="D8" s="108">
        <v>45264</v>
      </c>
      <c r="E8" s="102" t="s">
        <v>20</v>
      </c>
      <c r="F8" s="102">
        <v>3.8446209330131875E-3</v>
      </c>
      <c r="G8" s="102">
        <v>4.9045128329887611E-3</v>
      </c>
      <c r="H8" s="102" t="s">
        <v>20</v>
      </c>
      <c r="I8" s="102">
        <v>3.2664999999999944E-2</v>
      </c>
      <c r="J8" s="109">
        <v>2.0649574121761161E-2</v>
      </c>
    </row>
    <row r="9" spans="1:10" s="22" customFormat="1" x14ac:dyDescent="0.2">
      <c r="A9" s="21">
        <v>6</v>
      </c>
      <c r="B9" s="27" t="s">
        <v>123</v>
      </c>
      <c r="C9" s="108">
        <v>45407</v>
      </c>
      <c r="D9" s="108">
        <v>45449</v>
      </c>
      <c r="E9" s="102">
        <v>4.6265955885949062E-3</v>
      </c>
      <c r="F9" s="102">
        <v>6.9016901297986877E-3</v>
      </c>
      <c r="G9" s="102">
        <v>7.9293424926398792E-3</v>
      </c>
      <c r="H9" s="102" t="s">
        <v>20</v>
      </c>
      <c r="I9" s="102">
        <v>2.7079999999999993E-2</v>
      </c>
      <c r="J9" s="109">
        <v>2.5388228929826395E-2</v>
      </c>
    </row>
    <row r="10" spans="1:10" s="22" customFormat="1" x14ac:dyDescent="0.2">
      <c r="A10" s="21">
        <v>7</v>
      </c>
      <c r="B10" s="27" t="s">
        <v>118</v>
      </c>
      <c r="C10" s="108">
        <v>45471</v>
      </c>
      <c r="D10" s="108">
        <v>45513</v>
      </c>
      <c r="E10" s="102" t="s">
        <v>20</v>
      </c>
      <c r="F10" s="102">
        <v>4.2357745987269269E-3</v>
      </c>
      <c r="G10" s="102">
        <v>6.562104581702588E-3</v>
      </c>
      <c r="H10" s="102" t="s">
        <v>20</v>
      </c>
      <c r="I10" s="102">
        <v>0.53926999999999992</v>
      </c>
      <c r="J10" s="109">
        <v>0.62318841737007347</v>
      </c>
    </row>
    <row r="11" spans="1:10" s="22" customFormat="1" ht="15.75" collapsed="1" thickBot="1" x14ac:dyDescent="0.25">
      <c r="A11" s="21"/>
      <c r="B11" s="147" t="s">
        <v>96</v>
      </c>
      <c r="C11" s="148" t="s">
        <v>43</v>
      </c>
      <c r="D11" s="148" t="s">
        <v>43</v>
      </c>
      <c r="E11" s="149">
        <f>AVERAGE(E4:E10)</f>
        <v>-4.9256865224308237E-3</v>
      </c>
      <c r="F11" s="149">
        <f>AVERAGE(F4:F10)</f>
        <v>9.2997504687011758E-3</v>
      </c>
      <c r="G11" s="149">
        <f>AVERAGE(G4:G10)</f>
        <v>3.5629764148674678E-2</v>
      </c>
      <c r="H11" s="149">
        <f>AVERAGE(H4:H10)</f>
        <v>0.28867350071858333</v>
      </c>
      <c r="I11" s="148" t="s">
        <v>43</v>
      </c>
      <c r="J11" s="148" t="s">
        <v>43</v>
      </c>
    </row>
    <row r="12" spans="1:10" s="22" customFormat="1" x14ac:dyDescent="0.2">
      <c r="A12" s="176" t="s">
        <v>84</v>
      </c>
      <c r="B12" s="176"/>
      <c r="C12" s="176"/>
      <c r="D12" s="176"/>
      <c r="E12" s="176"/>
      <c r="F12" s="176"/>
      <c r="G12" s="176"/>
      <c r="H12" s="176"/>
      <c r="I12" s="176"/>
      <c r="J12" s="176"/>
    </row>
    <row r="13" spans="1:10" s="22" customFormat="1" ht="15.75" customHeight="1" x14ac:dyDescent="0.2">
      <c r="C13" s="65"/>
      <c r="D13" s="65"/>
    </row>
    <row r="14" spans="1:10" x14ac:dyDescent="0.2">
      <c r="B14" s="29"/>
      <c r="C14" s="110"/>
      <c r="E14" s="110"/>
      <c r="F14" s="110"/>
      <c r="G14" s="110"/>
      <c r="H14" s="110"/>
    </row>
    <row r="15" spans="1:10" x14ac:dyDescent="0.2">
      <c r="B15" s="29"/>
      <c r="C15" s="110"/>
      <c r="E15" s="110"/>
    </row>
    <row r="16" spans="1:10" x14ac:dyDescent="0.2">
      <c r="E16" s="110"/>
      <c r="F16" s="110"/>
    </row>
  </sheetData>
  <mergeCells count="4">
    <mergeCell ref="A1:J1"/>
    <mergeCell ref="A2:A3"/>
    <mergeCell ref="E2:J2"/>
    <mergeCell ref="A12:J12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22AD-1E1F-403E-9202-76106CDC5FAB}">
  <sheetPr>
    <tabColor indexed="43"/>
  </sheetPr>
  <dimension ref="A1:G122"/>
  <sheetViews>
    <sheetView zoomScale="85" workbookViewId="0">
      <selection activeCell="B4" sqref="B4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7" s="29" customFormat="1" ht="16.5" thickBot="1" x14ac:dyDescent="0.25">
      <c r="A1" s="171" t="s">
        <v>80</v>
      </c>
      <c r="B1" s="171"/>
      <c r="C1" s="171"/>
      <c r="D1" s="171"/>
      <c r="E1" s="171"/>
      <c r="F1" s="171"/>
      <c r="G1" s="171"/>
    </row>
    <row r="2" spans="1:7" s="29" customFormat="1" ht="15.75" customHeight="1" thickBot="1" x14ac:dyDescent="0.25">
      <c r="A2" s="180" t="s">
        <v>35</v>
      </c>
      <c r="B2" s="92"/>
      <c r="C2" s="172" t="s">
        <v>23</v>
      </c>
      <c r="D2" s="177"/>
      <c r="E2" s="178" t="s">
        <v>58</v>
      </c>
      <c r="F2" s="179"/>
      <c r="G2" s="93"/>
    </row>
    <row r="3" spans="1:7" s="29" customFormat="1" ht="45.75" thickBot="1" x14ac:dyDescent="0.25">
      <c r="A3" s="168"/>
      <c r="B3" s="35" t="s">
        <v>22</v>
      </c>
      <c r="C3" s="35" t="s">
        <v>45</v>
      </c>
      <c r="D3" s="35" t="s">
        <v>25</v>
      </c>
      <c r="E3" s="35" t="s">
        <v>26</v>
      </c>
      <c r="F3" s="35" t="s">
        <v>25</v>
      </c>
      <c r="G3" s="36" t="s">
        <v>90</v>
      </c>
    </row>
    <row r="4" spans="1:7" s="29" customFormat="1" x14ac:dyDescent="0.2">
      <c r="A4" s="21">
        <v>1</v>
      </c>
      <c r="B4" s="37" t="s">
        <v>123</v>
      </c>
      <c r="C4" s="38">
        <v>4419.4386600000043</v>
      </c>
      <c r="D4" s="102">
        <v>6.9110901433661318E-2</v>
      </c>
      <c r="E4" s="39">
        <v>4015</v>
      </c>
      <c r="F4" s="102">
        <v>6.4189675294569051E-2</v>
      </c>
      <c r="G4" s="40">
        <v>4080.8426185073158</v>
      </c>
    </row>
    <row r="5" spans="1:7" s="29" customFormat="1" x14ac:dyDescent="0.2">
      <c r="A5" s="21">
        <v>2</v>
      </c>
      <c r="B5" s="37" t="s">
        <v>108</v>
      </c>
      <c r="C5" s="38">
        <v>-27.221950000000188</v>
      </c>
      <c r="D5" s="102">
        <v>-4.0944659680222503E-3</v>
      </c>
      <c r="E5" s="39">
        <v>0</v>
      </c>
      <c r="F5" s="102">
        <v>0</v>
      </c>
      <c r="G5" s="40">
        <v>0</v>
      </c>
    </row>
    <row r="6" spans="1:7" s="29" customFormat="1" x14ac:dyDescent="0.2">
      <c r="A6" s="21">
        <v>3</v>
      </c>
      <c r="B6" s="37" t="s">
        <v>106</v>
      </c>
      <c r="C6" s="38">
        <v>-59.547449999999721</v>
      </c>
      <c r="D6" s="102">
        <v>-1.5305748267090767E-2</v>
      </c>
      <c r="E6" s="39">
        <v>0</v>
      </c>
      <c r="F6" s="102">
        <v>0</v>
      </c>
      <c r="G6" s="40">
        <v>0</v>
      </c>
    </row>
    <row r="7" spans="1:7" s="29" customFormat="1" x14ac:dyDescent="0.2">
      <c r="A7" s="21">
        <v>4</v>
      </c>
      <c r="B7" s="37" t="s">
        <v>131</v>
      </c>
      <c r="C7" s="38" t="s">
        <v>20</v>
      </c>
      <c r="D7" s="102" t="s">
        <v>20</v>
      </c>
      <c r="E7" s="39" t="s">
        <v>20</v>
      </c>
      <c r="F7" s="102" t="s">
        <v>20</v>
      </c>
      <c r="G7" s="40" t="s">
        <v>20</v>
      </c>
    </row>
    <row r="8" spans="1:7" s="29" customFormat="1" x14ac:dyDescent="0.2">
      <c r="A8" s="21">
        <v>5</v>
      </c>
      <c r="B8" s="37" t="s">
        <v>124</v>
      </c>
      <c r="C8" s="38" t="s">
        <v>20</v>
      </c>
      <c r="D8" s="102" t="s">
        <v>20</v>
      </c>
      <c r="E8" s="39" t="s">
        <v>20</v>
      </c>
      <c r="F8" s="102" t="s">
        <v>20</v>
      </c>
      <c r="G8" s="40" t="s">
        <v>20</v>
      </c>
    </row>
    <row r="9" spans="1:7" s="29" customFormat="1" x14ac:dyDescent="0.2">
      <c r="A9" s="21">
        <v>6</v>
      </c>
      <c r="B9" s="37" t="s">
        <v>122</v>
      </c>
      <c r="C9" s="38" t="s">
        <v>20</v>
      </c>
      <c r="D9" s="102" t="s">
        <v>20</v>
      </c>
      <c r="E9" s="39" t="s">
        <v>20</v>
      </c>
      <c r="F9" s="102" t="s">
        <v>20</v>
      </c>
      <c r="G9" s="40" t="s">
        <v>132</v>
      </c>
    </row>
    <row r="10" spans="1:7" s="29" customFormat="1" x14ac:dyDescent="0.2">
      <c r="A10" s="21">
        <v>7</v>
      </c>
      <c r="B10" s="37" t="s">
        <v>118</v>
      </c>
      <c r="C10" s="38" t="s">
        <v>20</v>
      </c>
      <c r="D10" s="102" t="s">
        <v>20</v>
      </c>
      <c r="E10" s="39" t="s">
        <v>20</v>
      </c>
      <c r="F10" s="102" t="s">
        <v>20</v>
      </c>
      <c r="G10" s="40" t="s">
        <v>132</v>
      </c>
    </row>
    <row r="11" spans="1:7" s="29" customFormat="1" ht="15.75" thickBot="1" x14ac:dyDescent="0.25">
      <c r="A11" s="118"/>
      <c r="B11" s="94" t="s">
        <v>42</v>
      </c>
      <c r="C11" s="95">
        <v>4332.6692600000042</v>
      </c>
      <c r="D11" s="99">
        <v>5.8167519863314268E-2</v>
      </c>
      <c r="E11" s="96">
        <v>4015</v>
      </c>
      <c r="F11" s="99">
        <v>1.0121304400435608E-2</v>
      </c>
      <c r="G11" s="119">
        <f>SUM(G4:G10)</f>
        <v>4080.8426185073158</v>
      </c>
    </row>
    <row r="12" spans="1:7" s="29" customFormat="1" x14ac:dyDescent="0.2">
      <c r="D12" s="6"/>
    </row>
    <row r="13" spans="1:7" s="29" customFormat="1" x14ac:dyDescent="0.2">
      <c r="D13" s="6"/>
    </row>
    <row r="14" spans="1:7" s="29" customFormat="1" x14ac:dyDescent="0.2">
      <c r="A14" s="29" t="s">
        <v>134</v>
      </c>
      <c r="D14" s="6"/>
    </row>
    <row r="15" spans="1:7" s="29" customFormat="1" x14ac:dyDescent="0.2">
      <c r="A15" s="29" t="s">
        <v>133</v>
      </c>
      <c r="D15" s="6"/>
    </row>
    <row r="16" spans="1:7" s="29" customFormat="1" x14ac:dyDescent="0.2">
      <c r="D16" s="6"/>
    </row>
    <row r="17" spans="4:4" s="29" customFormat="1" x14ac:dyDescent="0.2">
      <c r="D17" s="6"/>
    </row>
    <row r="18" spans="4:4" s="29" customFormat="1" x14ac:dyDescent="0.2">
      <c r="D18" s="6"/>
    </row>
    <row r="19" spans="4:4" s="29" customFormat="1" x14ac:dyDescent="0.2">
      <c r="D19" s="6"/>
    </row>
    <row r="20" spans="4:4" s="29" customFormat="1" x14ac:dyDescent="0.2">
      <c r="D20" s="6"/>
    </row>
    <row r="21" spans="4:4" s="29" customFormat="1" x14ac:dyDescent="0.2">
      <c r="D21" s="6"/>
    </row>
    <row r="22" spans="4:4" s="29" customFormat="1" x14ac:dyDescent="0.2">
      <c r="D22" s="6"/>
    </row>
    <row r="23" spans="4:4" s="29" customFormat="1" x14ac:dyDescent="0.2">
      <c r="D23" s="6"/>
    </row>
    <row r="24" spans="4:4" s="29" customFormat="1" x14ac:dyDescent="0.2">
      <c r="D24" s="6"/>
    </row>
    <row r="25" spans="4:4" s="29" customFormat="1" x14ac:dyDescent="0.2">
      <c r="D25" s="6"/>
    </row>
    <row r="26" spans="4:4" s="29" customFormat="1" x14ac:dyDescent="0.2">
      <c r="D26" s="6"/>
    </row>
    <row r="27" spans="4:4" s="29" customFormat="1" x14ac:dyDescent="0.2">
      <c r="D27" s="6"/>
    </row>
    <row r="28" spans="4:4" s="29" customFormat="1" x14ac:dyDescent="0.2">
      <c r="D28" s="6"/>
    </row>
    <row r="29" spans="4:4" s="29" customFormat="1" x14ac:dyDescent="0.2">
      <c r="D29" s="6"/>
    </row>
    <row r="30" spans="4:4" s="29" customFormat="1" x14ac:dyDescent="0.2">
      <c r="D30" s="6"/>
    </row>
    <row r="31" spans="4:4" s="29" customFormat="1" x14ac:dyDescent="0.2">
      <c r="D31" s="6"/>
    </row>
    <row r="32" spans="4:4" s="29" customFormat="1" x14ac:dyDescent="0.2">
      <c r="D32" s="6"/>
    </row>
    <row r="33" spans="2:6" s="29" customFormat="1" x14ac:dyDescent="0.2">
      <c r="D33" s="6"/>
    </row>
    <row r="34" spans="2:6" s="29" customFormat="1" x14ac:dyDescent="0.2">
      <c r="D34" s="6"/>
    </row>
    <row r="35" spans="2:6" s="29" customFormat="1" x14ac:dyDescent="0.2">
      <c r="D35" s="6"/>
    </row>
    <row r="36" spans="2:6" s="29" customFormat="1" x14ac:dyDescent="0.2">
      <c r="D36" s="6"/>
    </row>
    <row r="37" spans="2:6" s="29" customFormat="1" ht="15" thickBot="1" x14ac:dyDescent="0.25">
      <c r="B37" s="83"/>
      <c r="C37" s="83"/>
      <c r="D37" s="84"/>
      <c r="E37" s="83"/>
    </row>
    <row r="38" spans="2:6" s="29" customFormat="1" x14ac:dyDescent="0.2"/>
    <row r="39" spans="2:6" s="29" customFormat="1" x14ac:dyDescent="0.2"/>
    <row r="40" spans="2:6" s="29" customFormat="1" x14ac:dyDescent="0.2"/>
    <row r="41" spans="2:6" s="29" customFormat="1" x14ac:dyDescent="0.2"/>
    <row r="42" spans="2:6" s="29" customFormat="1" x14ac:dyDescent="0.2"/>
    <row r="43" spans="2:6" s="29" customFormat="1" ht="30.75" thickBot="1" x14ac:dyDescent="0.25">
      <c r="B43" s="47" t="s">
        <v>22</v>
      </c>
      <c r="C43" s="35" t="s">
        <v>48</v>
      </c>
      <c r="D43" s="35" t="s">
        <v>49</v>
      </c>
      <c r="E43" s="36" t="s">
        <v>46</v>
      </c>
    </row>
    <row r="44" spans="2:6" s="29" customFormat="1" x14ac:dyDescent="0.2">
      <c r="B44" s="37" t="str">
        <f t="shared" ref="B44:D46" si="0">B4</f>
        <v>Інжур Житній</v>
      </c>
      <c r="C44" s="161">
        <f t="shared" si="0"/>
        <v>4419.4386600000043</v>
      </c>
      <c r="D44" s="160">
        <f t="shared" si="0"/>
        <v>6.9110901433661318E-2</v>
      </c>
      <c r="E44" s="161">
        <f>G4</f>
        <v>4080.8426185073158</v>
      </c>
    </row>
    <row r="45" spans="2:6" x14ac:dyDescent="0.2">
      <c r="B45" s="37" t="str">
        <f t="shared" si="0"/>
        <v>КІНТО-Голд</v>
      </c>
      <c r="C45" s="161">
        <f t="shared" si="0"/>
        <v>-27.221950000000188</v>
      </c>
      <c r="D45" s="160">
        <f t="shared" si="0"/>
        <v>-4.0944659680222503E-3</v>
      </c>
      <c r="E45" s="161">
        <f>G5</f>
        <v>0</v>
      </c>
      <c r="F45" s="19"/>
    </row>
    <row r="46" spans="2:6" x14ac:dyDescent="0.2">
      <c r="B46" s="37" t="str">
        <f t="shared" si="0"/>
        <v>Індекс Української Біржі</v>
      </c>
      <c r="C46" s="161">
        <f t="shared" si="0"/>
        <v>-59.547449999999721</v>
      </c>
      <c r="D46" s="160">
        <f t="shared" si="0"/>
        <v>-1.5305748267090767E-2</v>
      </c>
      <c r="E46" s="161">
        <f>G6</f>
        <v>0</v>
      </c>
      <c r="F46" s="19"/>
    </row>
    <row r="47" spans="2:6" x14ac:dyDescent="0.2">
      <c r="B47" s="29"/>
      <c r="C47" s="29"/>
      <c r="D47" s="6"/>
      <c r="F47" s="19"/>
    </row>
    <row r="48" spans="2:6" x14ac:dyDescent="0.2">
      <c r="B48" s="29"/>
      <c r="C48" s="29"/>
      <c r="D48" s="6"/>
      <c r="F48" s="19"/>
    </row>
    <row r="49" spans="2:6" x14ac:dyDescent="0.2">
      <c r="B49" s="29"/>
      <c r="C49" s="29"/>
      <c r="D49" s="6"/>
      <c r="F49" s="19"/>
    </row>
    <row r="50" spans="2:6" x14ac:dyDescent="0.2">
      <c r="B50" s="29"/>
      <c r="C50" s="29"/>
      <c r="D50" s="6"/>
    </row>
    <row r="51" spans="2:6" x14ac:dyDescent="0.2">
      <c r="B51" s="29"/>
      <c r="C51" s="29"/>
      <c r="D51" s="6"/>
    </row>
    <row r="52" spans="2:6" x14ac:dyDescent="0.2">
      <c r="B52" s="29"/>
      <c r="C52" s="29"/>
      <c r="D52" s="6"/>
    </row>
    <row r="53" spans="2:6" x14ac:dyDescent="0.2">
      <c r="B53" s="29"/>
      <c r="C53" s="29"/>
      <c r="D53" s="6"/>
    </row>
    <row r="54" spans="2:6" x14ac:dyDescent="0.2">
      <c r="B54" s="29"/>
      <c r="C54" s="29"/>
      <c r="D54" s="6"/>
    </row>
    <row r="55" spans="2:6" x14ac:dyDescent="0.2">
      <c r="B55" s="29"/>
      <c r="C55" s="29"/>
      <c r="D55" s="6"/>
    </row>
    <row r="56" spans="2:6" x14ac:dyDescent="0.2">
      <c r="B56" s="29"/>
      <c r="C56" s="29"/>
      <c r="D56" s="6"/>
    </row>
    <row r="57" spans="2:6" x14ac:dyDescent="0.2">
      <c r="B57" s="29"/>
      <c r="C57" s="29"/>
      <c r="D57" s="6"/>
    </row>
    <row r="58" spans="2:6" x14ac:dyDescent="0.2">
      <c r="B58" s="29"/>
      <c r="C58" s="29"/>
      <c r="D58" s="6"/>
    </row>
    <row r="59" spans="2:6" x14ac:dyDescent="0.2">
      <c r="B59" s="29"/>
      <c r="C59" s="29"/>
      <c r="D59" s="6"/>
    </row>
    <row r="60" spans="2:6" x14ac:dyDescent="0.2">
      <c r="B60" s="29"/>
      <c r="C60" s="29"/>
      <c r="D60" s="6"/>
    </row>
    <row r="61" spans="2:6" x14ac:dyDescent="0.2">
      <c r="B61" s="29"/>
      <c r="C61" s="29"/>
      <c r="D61" s="6"/>
    </row>
    <row r="62" spans="2:6" x14ac:dyDescent="0.2">
      <c r="B62" s="29"/>
      <c r="C62" s="29"/>
      <c r="D62" s="6"/>
    </row>
    <row r="63" spans="2:6" x14ac:dyDescent="0.2">
      <c r="B63" s="29"/>
      <c r="C63" s="29"/>
      <c r="D63" s="6"/>
    </row>
    <row r="64" spans="2:6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  <row r="117" spans="2:4" x14ac:dyDescent="0.2">
      <c r="B117" s="29"/>
      <c r="C117" s="29"/>
      <c r="D117" s="6"/>
    </row>
    <row r="118" spans="2:4" x14ac:dyDescent="0.2">
      <c r="B118" s="29"/>
      <c r="C118" s="29"/>
      <c r="D118" s="6"/>
    </row>
    <row r="119" spans="2:4" x14ac:dyDescent="0.2">
      <c r="B119" s="29"/>
      <c r="C119" s="29"/>
      <c r="D119" s="6"/>
    </row>
    <row r="120" spans="2:4" x14ac:dyDescent="0.2">
      <c r="B120" s="29"/>
      <c r="C120" s="29"/>
      <c r="D120" s="6"/>
    </row>
    <row r="121" spans="2:4" x14ac:dyDescent="0.2">
      <c r="B121" s="29"/>
      <c r="C121" s="29"/>
      <c r="D121" s="6"/>
    </row>
    <row r="122" spans="2:4" x14ac:dyDescent="0.2">
      <c r="B122" s="29"/>
      <c r="C122" s="29"/>
      <c r="D122" s="6"/>
    </row>
  </sheetData>
  <mergeCells count="4">
    <mergeCell ref="C2:D2"/>
    <mergeCell ref="E2:F2"/>
    <mergeCell ref="A2:A3"/>
    <mergeCell ref="A1:G1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BAB51-69DE-4672-AE53-E0F3DD6CD028}">
  <sheetPr>
    <tabColor indexed="43"/>
  </sheetPr>
  <dimension ref="A1:D15"/>
  <sheetViews>
    <sheetView zoomScale="85" workbookViewId="0">
      <selection activeCell="A2" sqref="A2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7" t="s">
        <v>22</v>
      </c>
      <c r="B1" s="68" t="s">
        <v>74</v>
      </c>
      <c r="C1" s="10"/>
      <c r="D1" s="10"/>
    </row>
    <row r="2" spans="1:4" ht="14.25" x14ac:dyDescent="0.2">
      <c r="A2" s="27" t="s">
        <v>106</v>
      </c>
      <c r="B2" s="136">
        <v>-1.5308684598725697E-2</v>
      </c>
      <c r="C2" s="10"/>
      <c r="D2" s="10"/>
    </row>
    <row r="3" spans="1:4" ht="14.25" x14ac:dyDescent="0.2">
      <c r="A3" s="27" t="s">
        <v>108</v>
      </c>
      <c r="B3" s="137">
        <v>-4.0949705571616812E-3</v>
      </c>
      <c r="C3" s="10"/>
      <c r="D3" s="10"/>
    </row>
    <row r="4" spans="1:4" ht="14.25" x14ac:dyDescent="0.2">
      <c r="A4" s="27" t="s">
        <v>123</v>
      </c>
      <c r="B4" s="137">
        <v>4.6265955885949062E-3</v>
      </c>
      <c r="C4" s="10"/>
      <c r="D4" s="10"/>
    </row>
    <row r="5" spans="1:4" ht="14.25" x14ac:dyDescent="0.2">
      <c r="A5" s="27" t="s">
        <v>27</v>
      </c>
      <c r="B5" s="137">
        <v>-4.9256865224308203E-3</v>
      </c>
      <c r="C5" s="10"/>
      <c r="D5" s="10"/>
    </row>
    <row r="6" spans="1:4" ht="14.25" x14ac:dyDescent="0.2">
      <c r="A6" s="27" t="s">
        <v>1</v>
      </c>
      <c r="B6" s="137">
        <v>-2.5031323777561565E-2</v>
      </c>
      <c r="C6" s="10"/>
      <c r="D6" s="10"/>
    </row>
    <row r="7" spans="1:4" ht="14.25" x14ac:dyDescent="0.2">
      <c r="A7" s="27" t="s">
        <v>113</v>
      </c>
      <c r="B7" s="137">
        <v>0.14395202117269923</v>
      </c>
      <c r="C7" s="10"/>
      <c r="D7" s="10"/>
    </row>
    <row r="8" spans="1:4" ht="14.25" x14ac:dyDescent="0.2">
      <c r="A8" s="27" t="s">
        <v>28</v>
      </c>
      <c r="B8" s="137">
        <v>4.2883190635293778E-2</v>
      </c>
      <c r="C8" s="10"/>
      <c r="D8" s="10"/>
    </row>
    <row r="9" spans="1:4" ht="14.25" x14ac:dyDescent="0.2">
      <c r="A9" s="27" t="s">
        <v>29</v>
      </c>
      <c r="B9" s="137">
        <v>3.8051568091299615E-3</v>
      </c>
      <c r="C9" s="10"/>
      <c r="D9" s="10"/>
    </row>
    <row r="10" spans="1:4" ht="14.25" x14ac:dyDescent="0.2">
      <c r="A10" s="27" t="s">
        <v>30</v>
      </c>
      <c r="B10" s="137">
        <v>1.0973150684931508E-2</v>
      </c>
      <c r="C10" s="10"/>
      <c r="D10" s="10"/>
    </row>
    <row r="11" spans="1:4" ht="15" thickBot="1" x14ac:dyDescent="0.25">
      <c r="A11" s="80" t="s">
        <v>97</v>
      </c>
      <c r="B11" s="138">
        <v>-2.8193717721985978E-3</v>
      </c>
      <c r="C11" s="10"/>
      <c r="D11" s="10"/>
    </row>
    <row r="12" spans="1:4" x14ac:dyDescent="0.2">
      <c r="C12" s="10"/>
      <c r="D12" s="10"/>
    </row>
    <row r="13" spans="1:4" x14ac:dyDescent="0.2">
      <c r="A13" s="10"/>
      <c r="B13" s="10"/>
      <c r="C13" s="10"/>
      <c r="D13" s="10"/>
    </row>
    <row r="14" spans="1:4" x14ac:dyDescent="0.2">
      <c r="B14" s="10"/>
      <c r="C14" s="10"/>
      <c r="D14" s="10"/>
    </row>
    <row r="15" spans="1:4" x14ac:dyDescent="0.2">
      <c r="C15" s="10"/>
    </row>
  </sheetData>
  <autoFilter ref="A1:B1" xr:uid="{80A35754-37C7-41F7-9E5F-800863948BF5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A675F-7834-406F-A72F-6AD1E53E548A}">
  <sheetPr>
    <tabColor indexed="42"/>
  </sheetPr>
  <dimension ref="A1:I31"/>
  <sheetViews>
    <sheetView zoomScale="85" zoomScaleNormal="40" workbookViewId="0">
      <selection activeCell="B3" sqref="B3"/>
    </sheetView>
  </sheetViews>
  <sheetFormatPr defaultRowHeight="14.25" x14ac:dyDescent="0.2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62" t="s">
        <v>92</v>
      </c>
      <c r="B1" s="162"/>
      <c r="C1" s="162"/>
      <c r="D1" s="162"/>
      <c r="E1" s="162"/>
      <c r="F1" s="162"/>
      <c r="G1" s="162"/>
      <c r="H1" s="162"/>
      <c r="I1" s="13"/>
    </row>
    <row r="2" spans="1:9" ht="30.75" thickBot="1" x14ac:dyDescent="0.25">
      <c r="A2" s="15" t="s">
        <v>35</v>
      </c>
      <c r="B2" s="16" t="s">
        <v>75</v>
      </c>
      <c r="C2" s="17" t="s">
        <v>36</v>
      </c>
      <c r="D2" s="17" t="s">
        <v>37</v>
      </c>
      <c r="E2" s="17" t="s">
        <v>38</v>
      </c>
      <c r="F2" s="17" t="s">
        <v>13</v>
      </c>
      <c r="G2" s="17" t="s">
        <v>14</v>
      </c>
      <c r="H2" s="18" t="s">
        <v>15</v>
      </c>
      <c r="I2" s="19"/>
    </row>
    <row r="3" spans="1:9" x14ac:dyDescent="0.2">
      <c r="A3" s="21">
        <v>1</v>
      </c>
      <c r="B3" s="85" t="s">
        <v>105</v>
      </c>
      <c r="C3" s="86">
        <v>92636150.150000006</v>
      </c>
      <c r="D3" s="87">
        <v>11395</v>
      </c>
      <c r="E3" s="86">
        <v>8129.54</v>
      </c>
      <c r="F3" s="87">
        <v>1000</v>
      </c>
      <c r="G3" s="85" t="s">
        <v>103</v>
      </c>
      <c r="H3" s="88" t="s">
        <v>104</v>
      </c>
      <c r="I3" s="19"/>
    </row>
    <row r="4" spans="1:9" x14ac:dyDescent="0.2">
      <c r="A4" s="21">
        <v>2</v>
      </c>
      <c r="B4" s="85" t="s">
        <v>64</v>
      </c>
      <c r="C4" s="86">
        <v>33960430.100000001</v>
      </c>
      <c r="D4" s="87">
        <v>44304</v>
      </c>
      <c r="E4" s="86">
        <v>766.53189999999995</v>
      </c>
      <c r="F4" s="87">
        <v>100</v>
      </c>
      <c r="G4" s="85" t="s">
        <v>88</v>
      </c>
      <c r="H4" s="88" t="s">
        <v>65</v>
      </c>
      <c r="I4" s="19"/>
    </row>
    <row r="5" spans="1:9" ht="14.25" customHeight="1" x14ac:dyDescent="0.2">
      <c r="A5" s="21">
        <v>3</v>
      </c>
      <c r="B5" s="85" t="s">
        <v>69</v>
      </c>
      <c r="C5" s="86">
        <v>13891307.73</v>
      </c>
      <c r="D5" s="87">
        <v>1452</v>
      </c>
      <c r="E5" s="86">
        <v>9567.0162999999993</v>
      </c>
      <c r="F5" s="87">
        <v>1000</v>
      </c>
      <c r="G5" s="85" t="s">
        <v>17</v>
      </c>
      <c r="H5" s="88" t="s">
        <v>40</v>
      </c>
      <c r="I5" s="19"/>
    </row>
    <row r="6" spans="1:9" x14ac:dyDescent="0.2">
      <c r="A6" s="21">
        <v>4</v>
      </c>
      <c r="B6" s="85" t="s">
        <v>95</v>
      </c>
      <c r="C6" s="86">
        <v>11272900.73</v>
      </c>
      <c r="D6" s="87">
        <v>12877</v>
      </c>
      <c r="E6" s="86">
        <v>875.42909999999995</v>
      </c>
      <c r="F6" s="87">
        <v>100</v>
      </c>
      <c r="G6" s="85" t="s">
        <v>88</v>
      </c>
      <c r="H6" s="88" t="s">
        <v>65</v>
      </c>
      <c r="I6" s="19"/>
    </row>
    <row r="7" spans="1:9" ht="14.25" customHeight="1" x14ac:dyDescent="0.2">
      <c r="A7" s="21">
        <v>5</v>
      </c>
      <c r="B7" s="85" t="s">
        <v>102</v>
      </c>
      <c r="C7" s="86">
        <v>11193015.939999999</v>
      </c>
      <c r="D7" s="87">
        <v>5745492</v>
      </c>
      <c r="E7" s="86">
        <v>1.95</v>
      </c>
      <c r="F7" s="87">
        <v>1</v>
      </c>
      <c r="G7" s="85" t="s">
        <v>103</v>
      </c>
      <c r="H7" s="88" t="s">
        <v>104</v>
      </c>
      <c r="I7" s="19"/>
    </row>
    <row r="8" spans="1:9" x14ac:dyDescent="0.2">
      <c r="A8" s="21">
        <v>6</v>
      </c>
      <c r="B8" s="85" t="s">
        <v>68</v>
      </c>
      <c r="C8" s="86">
        <v>9811223.2699999996</v>
      </c>
      <c r="D8" s="87">
        <v>8326</v>
      </c>
      <c r="E8" s="86">
        <v>1178.3838000000001</v>
      </c>
      <c r="F8" s="87">
        <v>1000</v>
      </c>
      <c r="G8" s="85" t="s">
        <v>17</v>
      </c>
      <c r="H8" s="88" t="s">
        <v>40</v>
      </c>
      <c r="I8" s="19"/>
    </row>
    <row r="9" spans="1:9" x14ac:dyDescent="0.2">
      <c r="A9" s="21">
        <v>7</v>
      </c>
      <c r="B9" s="85" t="s">
        <v>54</v>
      </c>
      <c r="C9" s="86">
        <v>6730123.0599999996</v>
      </c>
      <c r="D9" s="87">
        <v>1256</v>
      </c>
      <c r="E9" s="86">
        <v>5358.38</v>
      </c>
      <c r="F9" s="87">
        <v>1000</v>
      </c>
      <c r="G9" s="85" t="s">
        <v>39</v>
      </c>
      <c r="H9" s="88" t="s">
        <v>53</v>
      </c>
      <c r="I9" s="19"/>
    </row>
    <row r="10" spans="1:9" x14ac:dyDescent="0.2">
      <c r="A10" s="21">
        <v>8</v>
      </c>
      <c r="B10" s="85" t="s">
        <v>52</v>
      </c>
      <c r="C10" s="86">
        <v>5022432.5199999996</v>
      </c>
      <c r="D10" s="87">
        <v>643</v>
      </c>
      <c r="E10" s="86">
        <v>7810.94</v>
      </c>
      <c r="F10" s="87">
        <v>1000</v>
      </c>
      <c r="G10" s="85" t="s">
        <v>16</v>
      </c>
      <c r="H10" s="88" t="s">
        <v>53</v>
      </c>
      <c r="I10" s="19"/>
    </row>
    <row r="11" spans="1:9" x14ac:dyDescent="0.2">
      <c r="A11" s="21">
        <v>9</v>
      </c>
      <c r="B11" s="85" t="s">
        <v>61</v>
      </c>
      <c r="C11" s="86">
        <v>3348543.74</v>
      </c>
      <c r="D11" s="87">
        <v>1608</v>
      </c>
      <c r="E11" s="86">
        <v>2082.4277000000002</v>
      </c>
      <c r="F11" s="87">
        <v>1000</v>
      </c>
      <c r="G11" s="85" t="s">
        <v>62</v>
      </c>
      <c r="H11" s="88" t="s">
        <v>63</v>
      </c>
      <c r="I11" s="19"/>
    </row>
    <row r="12" spans="1:9" x14ac:dyDescent="0.2">
      <c r="A12" s="21">
        <v>10</v>
      </c>
      <c r="B12" s="85" t="s">
        <v>66</v>
      </c>
      <c r="C12" s="86">
        <v>3160117.64</v>
      </c>
      <c r="D12" s="87">
        <v>3028</v>
      </c>
      <c r="E12" s="86">
        <v>1043.6320000000001</v>
      </c>
      <c r="F12" s="87">
        <v>1000</v>
      </c>
      <c r="G12" s="85" t="s">
        <v>88</v>
      </c>
      <c r="H12" s="88" t="s">
        <v>65</v>
      </c>
      <c r="I12" s="19"/>
    </row>
    <row r="13" spans="1:9" x14ac:dyDescent="0.2">
      <c r="A13" s="21">
        <v>11</v>
      </c>
      <c r="B13" s="85" t="s">
        <v>51</v>
      </c>
      <c r="C13" s="86">
        <v>2878647.64</v>
      </c>
      <c r="D13" s="87">
        <v>2566</v>
      </c>
      <c r="E13" s="86">
        <v>1121.8424</v>
      </c>
      <c r="F13" s="87">
        <v>1000</v>
      </c>
      <c r="G13" s="85" t="s">
        <v>67</v>
      </c>
      <c r="H13" s="88" t="s">
        <v>73</v>
      </c>
      <c r="I13" s="19"/>
    </row>
    <row r="14" spans="1:9" x14ac:dyDescent="0.2">
      <c r="A14" s="21">
        <v>12</v>
      </c>
      <c r="B14" s="85" t="s">
        <v>70</v>
      </c>
      <c r="C14" s="86">
        <v>2449366.7799999998</v>
      </c>
      <c r="D14" s="87">
        <v>396</v>
      </c>
      <c r="E14" s="86">
        <v>6185.2695999999996</v>
      </c>
      <c r="F14" s="87">
        <v>1000</v>
      </c>
      <c r="G14" s="85" t="s">
        <v>17</v>
      </c>
      <c r="H14" s="88" t="s">
        <v>40</v>
      </c>
      <c r="I14" s="19"/>
    </row>
    <row r="15" spans="1:9" x14ac:dyDescent="0.2">
      <c r="A15" s="21">
        <v>13</v>
      </c>
      <c r="B15" s="85" t="s">
        <v>71</v>
      </c>
      <c r="C15" s="86">
        <v>1669282.71</v>
      </c>
      <c r="D15" s="87">
        <v>529</v>
      </c>
      <c r="E15" s="86">
        <v>3155.5439000000001</v>
      </c>
      <c r="F15" s="87">
        <v>1000</v>
      </c>
      <c r="G15" s="85" t="s">
        <v>17</v>
      </c>
      <c r="H15" s="88" t="s">
        <v>40</v>
      </c>
      <c r="I15" s="19"/>
    </row>
    <row r="16" spans="1:9" x14ac:dyDescent="0.2">
      <c r="A16" s="21">
        <v>14</v>
      </c>
      <c r="B16" s="85" t="s">
        <v>21</v>
      </c>
      <c r="C16" s="86">
        <v>1206726.3799999999</v>
      </c>
      <c r="D16" s="87">
        <v>14120</v>
      </c>
      <c r="E16" s="86">
        <v>85.462199999999996</v>
      </c>
      <c r="F16" s="87">
        <v>100</v>
      </c>
      <c r="G16" s="85" t="s">
        <v>41</v>
      </c>
      <c r="H16" s="88" t="s">
        <v>91</v>
      </c>
      <c r="I16" s="19"/>
    </row>
    <row r="17" spans="1:9" x14ac:dyDescent="0.2">
      <c r="A17" s="21">
        <v>15</v>
      </c>
      <c r="B17" s="85" t="s">
        <v>18</v>
      </c>
      <c r="C17" s="86">
        <v>1019959.0000999999</v>
      </c>
      <c r="D17" s="87">
        <v>953</v>
      </c>
      <c r="E17" s="86">
        <v>1070.2612999999999</v>
      </c>
      <c r="F17" s="87">
        <v>1000</v>
      </c>
      <c r="G17" s="85" t="s">
        <v>19</v>
      </c>
      <c r="H17" s="88" t="s">
        <v>31</v>
      </c>
      <c r="I17" s="19"/>
    </row>
    <row r="18" spans="1:9" ht="15" customHeight="1" thickBot="1" x14ac:dyDescent="0.25">
      <c r="A18" s="163" t="s">
        <v>42</v>
      </c>
      <c r="B18" s="164"/>
      <c r="C18" s="100">
        <f>SUM(C3:C17)</f>
        <v>200250227.39009997</v>
      </c>
      <c r="D18" s="101">
        <f>SUM(D3:D17)</f>
        <v>5848945</v>
      </c>
      <c r="E18" s="56" t="s">
        <v>43</v>
      </c>
      <c r="F18" s="56" t="s">
        <v>43</v>
      </c>
      <c r="G18" s="56" t="s">
        <v>43</v>
      </c>
      <c r="H18" s="57" t="s">
        <v>43</v>
      </c>
    </row>
    <row r="19" spans="1:9" ht="15" customHeight="1" thickBot="1" x14ac:dyDescent="0.25">
      <c r="A19" s="165" t="s">
        <v>89</v>
      </c>
      <c r="B19" s="165"/>
      <c r="C19" s="165"/>
      <c r="D19" s="165"/>
      <c r="E19" s="165"/>
      <c r="F19" s="165"/>
      <c r="G19" s="165"/>
      <c r="H19" s="165"/>
    </row>
    <row r="21" spans="1:9" x14ac:dyDescent="0.2">
      <c r="B21" s="20" t="s">
        <v>47</v>
      </c>
      <c r="C21" s="23">
        <f>C18-SUM(C3:C12)</f>
        <v>9223982.5100999773</v>
      </c>
      <c r="D21" s="128">
        <f>C21/$C$18</f>
        <v>4.6062282327056149E-2</v>
      </c>
    </row>
    <row r="22" spans="1:9" x14ac:dyDescent="0.2">
      <c r="B22" s="85" t="str">
        <f t="shared" ref="B22:C28" si="0">B3</f>
        <v>ОТП Класичний</v>
      </c>
      <c r="C22" s="86">
        <f t="shared" si="0"/>
        <v>92636150.150000006</v>
      </c>
      <c r="D22" s="128">
        <f>C22/$C$18</f>
        <v>0.46260197232904504</v>
      </c>
      <c r="H22" s="19"/>
    </row>
    <row r="23" spans="1:9" x14ac:dyDescent="0.2">
      <c r="B23" s="85" t="str">
        <f t="shared" si="0"/>
        <v>КІНТО-Класичний</v>
      </c>
      <c r="C23" s="86">
        <f t="shared" si="0"/>
        <v>33960430.100000001</v>
      </c>
      <c r="D23" s="128">
        <f t="shared" ref="D23:D31" si="1">C23/$C$18</f>
        <v>0.16958997022182132</v>
      </c>
      <c r="H23" s="19"/>
    </row>
    <row r="24" spans="1:9" x14ac:dyDescent="0.2">
      <c r="B24" s="85" t="str">
        <f t="shared" si="0"/>
        <v>УНIВЕР.УА/Михайло Грушевський: Фонд Державних Паперiв</v>
      </c>
      <c r="C24" s="86">
        <f t="shared" si="0"/>
        <v>13891307.73</v>
      </c>
      <c r="D24" s="128">
        <f t="shared" si="1"/>
        <v>6.936974759553638E-2</v>
      </c>
      <c r="H24" s="19"/>
    </row>
    <row r="25" spans="1:9" x14ac:dyDescent="0.2">
      <c r="B25" s="85" t="str">
        <f t="shared" si="0"/>
        <v>КІНТО-Казначейський</v>
      </c>
      <c r="C25" s="86">
        <f t="shared" si="0"/>
        <v>11272900.73</v>
      </c>
      <c r="D25" s="128">
        <f t="shared" si="1"/>
        <v>5.6294072056356191E-2</v>
      </c>
      <c r="H25" s="19"/>
    </row>
    <row r="26" spans="1:9" x14ac:dyDescent="0.2">
      <c r="B26" s="85" t="str">
        <f t="shared" si="0"/>
        <v>ОТП Фонд Акцій</v>
      </c>
      <c r="C26" s="86">
        <f t="shared" si="0"/>
        <v>11193015.939999999</v>
      </c>
      <c r="D26" s="128">
        <f t="shared" si="1"/>
        <v>5.5895147215964475E-2</v>
      </c>
      <c r="H26" s="19"/>
    </row>
    <row r="27" spans="1:9" x14ac:dyDescent="0.2">
      <c r="B27" s="85" t="str">
        <f t="shared" si="0"/>
        <v>УНІВЕР.УА/Ярослав Мудрий: Фонд Акцiй</v>
      </c>
      <c r="C27" s="86">
        <f t="shared" si="0"/>
        <v>9811223.2699999996</v>
      </c>
      <c r="D27" s="128">
        <f t="shared" si="1"/>
        <v>4.8994817123913285E-2</v>
      </c>
      <c r="H27" s="19"/>
    </row>
    <row r="28" spans="1:9" x14ac:dyDescent="0.2">
      <c r="B28" s="85" t="str">
        <f t="shared" si="0"/>
        <v>Альтус-Депозит</v>
      </c>
      <c r="C28" s="86">
        <f t="shared" si="0"/>
        <v>6730123.0599999996</v>
      </c>
      <c r="D28" s="128">
        <f t="shared" si="1"/>
        <v>3.3608566380747718E-2</v>
      </c>
      <c r="H28" s="19"/>
    </row>
    <row r="29" spans="1:9" x14ac:dyDescent="0.2">
      <c r="B29" s="85" t="str">
        <f t="shared" ref="B29:C31" si="2">B10</f>
        <v>Альтус-Збалансований</v>
      </c>
      <c r="C29" s="86">
        <f t="shared" si="2"/>
        <v>5022432.5199999996</v>
      </c>
      <c r="D29" s="128">
        <f t="shared" si="1"/>
        <v>2.5080783105509222E-2</v>
      </c>
      <c r="H29" s="19"/>
    </row>
    <row r="30" spans="1:9" x14ac:dyDescent="0.2">
      <c r="B30" s="85" t="str">
        <f t="shared" si="2"/>
        <v>ВСІ</v>
      </c>
      <c r="C30" s="86">
        <f t="shared" si="2"/>
        <v>3348543.74</v>
      </c>
      <c r="D30" s="128">
        <f t="shared" si="1"/>
        <v>1.6721797441342362E-2</v>
      </c>
    </row>
    <row r="31" spans="1:9" x14ac:dyDescent="0.2">
      <c r="B31" s="85" t="str">
        <f t="shared" si="2"/>
        <v>КІНТО-Еквіті</v>
      </c>
      <c r="C31" s="86">
        <f t="shared" si="2"/>
        <v>3160117.64</v>
      </c>
      <c r="D31" s="128">
        <f t="shared" si="1"/>
        <v>1.5780844202707912E-2</v>
      </c>
    </row>
  </sheetData>
  <mergeCells count="3">
    <mergeCell ref="A1:H1"/>
    <mergeCell ref="A18:B18"/>
    <mergeCell ref="A19:H19"/>
  </mergeCells>
  <phoneticPr fontId="12" type="noConversion"/>
  <hyperlinks>
    <hyperlink ref="H18" r:id="rId1" display="http://art-capital.com.ua/" xr:uid="{A4983382-041F-4A81-862E-A7D55093C245}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A2F1-8CD6-45EA-8479-E7F9DE63E5B4}">
  <sheetPr>
    <tabColor indexed="42"/>
    <pageSetUpPr fitToPage="1"/>
  </sheetPr>
  <dimension ref="A1:K58"/>
  <sheetViews>
    <sheetView zoomScale="85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6384" width="9.140625" style="32"/>
  </cols>
  <sheetData>
    <row r="1" spans="1:10" s="14" customFormat="1" ht="16.5" thickBot="1" x14ac:dyDescent="0.25">
      <c r="A1" s="166" t="s">
        <v>81</v>
      </c>
      <c r="B1" s="166"/>
      <c r="C1" s="166"/>
      <c r="D1" s="166"/>
      <c r="E1" s="166"/>
      <c r="F1" s="166"/>
      <c r="G1" s="166"/>
      <c r="H1" s="166"/>
      <c r="I1" s="166"/>
      <c r="J1" s="103"/>
    </row>
    <row r="2" spans="1:10" s="20" customFormat="1" ht="15.75" customHeight="1" thickBot="1" x14ac:dyDescent="0.25">
      <c r="A2" s="167" t="s">
        <v>35</v>
      </c>
      <c r="B2" s="104"/>
      <c r="C2" s="105"/>
      <c r="D2" s="106"/>
      <c r="E2" s="169" t="s">
        <v>59</v>
      </c>
      <c r="F2" s="169"/>
      <c r="G2" s="169"/>
      <c r="H2" s="169"/>
      <c r="I2" s="169"/>
      <c r="J2" s="169"/>
    </row>
    <row r="3" spans="1:10" s="22" customFormat="1" ht="75.75" thickBot="1" x14ac:dyDescent="0.25">
      <c r="A3" s="168"/>
      <c r="B3" s="107" t="s">
        <v>22</v>
      </c>
      <c r="C3" s="26" t="s">
        <v>11</v>
      </c>
      <c r="D3" s="26" t="s">
        <v>12</v>
      </c>
      <c r="E3" s="17" t="s">
        <v>82</v>
      </c>
      <c r="F3" s="17" t="s">
        <v>100</v>
      </c>
      <c r="G3" s="17" t="s">
        <v>101</v>
      </c>
      <c r="H3" s="17" t="s">
        <v>76</v>
      </c>
      <c r="I3" s="17" t="s">
        <v>44</v>
      </c>
      <c r="J3" s="18" t="s">
        <v>83</v>
      </c>
    </row>
    <row r="4" spans="1:10" s="20" customFormat="1" collapsed="1" x14ac:dyDescent="0.2">
      <c r="A4" s="21">
        <v>1</v>
      </c>
      <c r="B4" s="143" t="s">
        <v>64</v>
      </c>
      <c r="C4" s="144">
        <v>38118</v>
      </c>
      <c r="D4" s="144">
        <v>38182</v>
      </c>
      <c r="E4" s="145">
        <v>6.1729059479922466E-3</v>
      </c>
      <c r="F4" s="145">
        <v>2.2246437422208887E-2</v>
      </c>
      <c r="G4" s="145">
        <v>0.25214382931965762</v>
      </c>
      <c r="H4" s="145">
        <v>0.32349407232260985</v>
      </c>
      <c r="I4" s="145">
        <v>6.6653189999988456</v>
      </c>
      <c r="J4" s="146">
        <v>0.10197058490980315</v>
      </c>
    </row>
    <row r="5" spans="1:10" s="20" customFormat="1" collapsed="1" x14ac:dyDescent="0.2">
      <c r="A5" s="21">
        <v>2</v>
      </c>
      <c r="B5" s="143" t="s">
        <v>52</v>
      </c>
      <c r="C5" s="144">
        <v>38828</v>
      </c>
      <c r="D5" s="144">
        <v>39028</v>
      </c>
      <c r="E5" s="145">
        <v>7.6928932014059814E-3</v>
      </c>
      <c r="F5" s="145">
        <v>2.3151083283055041E-2</v>
      </c>
      <c r="G5" s="145">
        <v>4.2035259510192491E-2</v>
      </c>
      <c r="H5" s="145">
        <v>9.5064251927123422E-2</v>
      </c>
      <c r="I5" s="145">
        <v>6.8109400000004969</v>
      </c>
      <c r="J5" s="146">
        <v>0.11646933593227038</v>
      </c>
    </row>
    <row r="6" spans="1:10" s="20" customFormat="1" collapsed="1" x14ac:dyDescent="0.2">
      <c r="A6" s="21">
        <v>3</v>
      </c>
      <c r="B6" s="143" t="s">
        <v>71</v>
      </c>
      <c r="C6" s="144">
        <v>38919</v>
      </c>
      <c r="D6" s="144">
        <v>39092</v>
      </c>
      <c r="E6" s="145">
        <v>1.3974623730830249E-3</v>
      </c>
      <c r="F6" s="145">
        <v>2.095018549053429E-2</v>
      </c>
      <c r="G6" s="145">
        <v>3.9759206255006063E-2</v>
      </c>
      <c r="H6" s="145">
        <v>7.0567481419790523E-2</v>
      </c>
      <c r="I6" s="145">
        <v>2.155543900000787</v>
      </c>
      <c r="J6" s="146">
        <v>6.4150316298824839E-2</v>
      </c>
    </row>
    <row r="7" spans="1:10" s="20" customFormat="1" collapsed="1" x14ac:dyDescent="0.2">
      <c r="A7" s="21">
        <v>4</v>
      </c>
      <c r="B7" s="143" t="s">
        <v>68</v>
      </c>
      <c r="C7" s="144">
        <v>38919</v>
      </c>
      <c r="D7" s="144">
        <v>39092</v>
      </c>
      <c r="E7" s="145">
        <v>1.190794327742517E-2</v>
      </c>
      <c r="F7" s="145">
        <v>1.9281676793113656E-2</v>
      </c>
      <c r="G7" s="145">
        <v>-1.4797635281457611E-2</v>
      </c>
      <c r="H7" s="145">
        <v>-1.1166591456523989E-4</v>
      </c>
      <c r="I7" s="145">
        <v>0.17838379999995513</v>
      </c>
      <c r="J7" s="146">
        <v>8.920743785275409E-3</v>
      </c>
    </row>
    <row r="8" spans="1:10" s="20" customFormat="1" collapsed="1" x14ac:dyDescent="0.2">
      <c r="A8" s="21">
        <v>5</v>
      </c>
      <c r="B8" s="143" t="s">
        <v>105</v>
      </c>
      <c r="C8" s="144">
        <v>39413</v>
      </c>
      <c r="D8" s="144">
        <v>39589</v>
      </c>
      <c r="E8" s="145">
        <v>1.1291528430394049E-2</v>
      </c>
      <c r="F8" s="145">
        <v>3.4795536761694779E-2</v>
      </c>
      <c r="G8" s="145">
        <v>6.6703581334562889E-2</v>
      </c>
      <c r="H8" s="145">
        <v>0.14127639263240521</v>
      </c>
      <c r="I8" s="145">
        <v>7.1295400000007376</v>
      </c>
      <c r="J8" s="146">
        <v>0.13020274508925422</v>
      </c>
    </row>
    <row r="9" spans="1:10" s="20" customFormat="1" collapsed="1" x14ac:dyDescent="0.2">
      <c r="A9" s="21">
        <v>6</v>
      </c>
      <c r="B9" s="143" t="s">
        <v>18</v>
      </c>
      <c r="C9" s="144">
        <v>39429</v>
      </c>
      <c r="D9" s="144">
        <v>39618</v>
      </c>
      <c r="E9" s="145">
        <v>1.6967595251959899E-3</v>
      </c>
      <c r="F9" s="145">
        <v>1.242509883388232E-2</v>
      </c>
      <c r="G9" s="145">
        <v>-2.835229444886167E-2</v>
      </c>
      <c r="H9" s="145">
        <v>-5.4179407607143348E-3</v>
      </c>
      <c r="I9" s="145">
        <v>7.0261299999943239E-2</v>
      </c>
      <c r="J9" s="146">
        <v>3.9926005410140242E-3</v>
      </c>
    </row>
    <row r="10" spans="1:10" s="20" customFormat="1" collapsed="1" x14ac:dyDescent="0.2">
      <c r="A10" s="21">
        <v>7</v>
      </c>
      <c r="B10" s="143" t="s">
        <v>21</v>
      </c>
      <c r="C10" s="144">
        <v>39560</v>
      </c>
      <c r="D10" s="144">
        <v>39770</v>
      </c>
      <c r="E10" s="145">
        <v>3.6629348341865597E-3</v>
      </c>
      <c r="F10" s="145">
        <v>-3.0179674345409691E-4</v>
      </c>
      <c r="G10" s="145">
        <v>7.4890765434224793E-2</v>
      </c>
      <c r="H10" s="145">
        <v>4.0188509535782346E-2</v>
      </c>
      <c r="I10" s="145">
        <v>-0.14537799999994461</v>
      </c>
      <c r="J10" s="146">
        <v>-9.4050719309631825E-3</v>
      </c>
    </row>
    <row r="11" spans="1:10" s="20" customFormat="1" collapsed="1" x14ac:dyDescent="0.2">
      <c r="A11" s="21">
        <v>8</v>
      </c>
      <c r="B11" s="143" t="s">
        <v>66</v>
      </c>
      <c r="C11" s="144">
        <v>39884</v>
      </c>
      <c r="D11" s="144">
        <v>40001</v>
      </c>
      <c r="E11" s="145">
        <v>1.1948543080104734E-3</v>
      </c>
      <c r="F11" s="145">
        <v>-8.0503616665557054E-3</v>
      </c>
      <c r="G11" s="145">
        <v>1.2654114235237572</v>
      </c>
      <c r="H11" s="145">
        <v>1.2624671972914787</v>
      </c>
      <c r="I11" s="145">
        <v>4.3632000000158211E-2</v>
      </c>
      <c r="J11" s="146">
        <v>2.6741245264747526E-3</v>
      </c>
    </row>
    <row r="12" spans="1:10" s="20" customFormat="1" collapsed="1" x14ac:dyDescent="0.2">
      <c r="A12" s="21">
        <v>9</v>
      </c>
      <c r="B12" s="143" t="s">
        <v>102</v>
      </c>
      <c r="C12" s="144">
        <v>40253</v>
      </c>
      <c r="D12" s="144">
        <v>40366</v>
      </c>
      <c r="E12" s="145">
        <v>5.1546391751990939E-3</v>
      </c>
      <c r="F12" s="145">
        <v>1.5624999999933387E-2</v>
      </c>
      <c r="G12" s="145">
        <v>8.9385474860317782E-2</v>
      </c>
      <c r="H12" s="145">
        <v>0.18902439024379514</v>
      </c>
      <c r="I12" s="145">
        <v>0.94999999999993312</v>
      </c>
      <c r="J12" s="146">
        <v>4.5553454909974533E-2</v>
      </c>
    </row>
    <row r="13" spans="1:10" s="20" customFormat="1" collapsed="1" x14ac:dyDescent="0.2">
      <c r="A13" s="21">
        <v>10</v>
      </c>
      <c r="B13" s="143" t="s">
        <v>51</v>
      </c>
      <c r="C13" s="144">
        <v>40114</v>
      </c>
      <c r="D13" s="144">
        <v>40401</v>
      </c>
      <c r="E13" s="145">
        <v>4.8159511552558598E-2</v>
      </c>
      <c r="F13" s="145">
        <v>5.2137846794684917E-2</v>
      </c>
      <c r="G13" s="145">
        <v>3.2162829355157019E-2</v>
      </c>
      <c r="H13" s="145">
        <v>0.12554510573431199</v>
      </c>
      <c r="I13" s="145">
        <v>0.12184239999998825</v>
      </c>
      <c r="J13" s="146">
        <v>7.7482564096043038E-3</v>
      </c>
    </row>
    <row r="14" spans="1:10" s="20" customFormat="1" collapsed="1" x14ac:dyDescent="0.2">
      <c r="A14" s="21">
        <v>11</v>
      </c>
      <c r="B14" s="143" t="s">
        <v>54</v>
      </c>
      <c r="C14" s="144">
        <v>40226</v>
      </c>
      <c r="D14" s="144">
        <v>40430</v>
      </c>
      <c r="E14" s="145">
        <v>6.8565866637839701E-3</v>
      </c>
      <c r="F14" s="145">
        <v>1.9847357301883362E-2</v>
      </c>
      <c r="G14" s="145">
        <v>3.2946696559325472E-2</v>
      </c>
      <c r="H14" s="145">
        <v>8.4332326919838163E-2</v>
      </c>
      <c r="I14" s="145">
        <v>4.358380000000289</v>
      </c>
      <c r="J14" s="146">
        <v>0.11996479074528943</v>
      </c>
    </row>
    <row r="15" spans="1:10" s="20" customFormat="1" collapsed="1" x14ac:dyDescent="0.2">
      <c r="A15" s="21">
        <v>12</v>
      </c>
      <c r="B15" s="143" t="s">
        <v>70</v>
      </c>
      <c r="C15" s="144">
        <v>40427</v>
      </c>
      <c r="D15" s="144">
        <v>40543</v>
      </c>
      <c r="E15" s="145">
        <v>1.1748348112593066E-2</v>
      </c>
      <c r="F15" s="145">
        <v>4.2306295291555829E-2</v>
      </c>
      <c r="G15" s="145">
        <v>8.9539049068618093E-2</v>
      </c>
      <c r="H15" s="145">
        <v>0.13475009406420191</v>
      </c>
      <c r="I15" s="145">
        <v>5.1852695999987848</v>
      </c>
      <c r="J15" s="146">
        <v>0.13383716860598871</v>
      </c>
    </row>
    <row r="16" spans="1:10" s="20" customFormat="1" collapsed="1" x14ac:dyDescent="0.2">
      <c r="A16" s="21">
        <v>13</v>
      </c>
      <c r="B16" s="143" t="s">
        <v>61</v>
      </c>
      <c r="C16" s="144">
        <v>40444</v>
      </c>
      <c r="D16" s="144">
        <v>40638</v>
      </c>
      <c r="E16" s="145">
        <v>5.4923273805596029E-3</v>
      </c>
      <c r="F16" s="145">
        <v>1.7420355816828659E-2</v>
      </c>
      <c r="G16" s="145">
        <v>2.5931067847788203E-2</v>
      </c>
      <c r="H16" s="145">
        <v>6.9484056815837247E-2</v>
      </c>
      <c r="I16" s="145">
        <v>1.0824276999999998</v>
      </c>
      <c r="J16" s="146">
        <v>5.2837047709048512E-2</v>
      </c>
    </row>
    <row r="17" spans="1:11" s="20" customFormat="1" x14ac:dyDescent="0.2">
      <c r="A17" s="21">
        <v>14</v>
      </c>
      <c r="B17" s="143" t="s">
        <v>69</v>
      </c>
      <c r="C17" s="144">
        <v>40427</v>
      </c>
      <c r="D17" s="144">
        <v>40708</v>
      </c>
      <c r="E17" s="145">
        <v>1.486400362848328E-2</v>
      </c>
      <c r="F17" s="145">
        <v>5.345721368536549E-2</v>
      </c>
      <c r="G17" s="145">
        <v>0.12080711423894464</v>
      </c>
      <c r="H17" s="145">
        <v>0.37062306624757735</v>
      </c>
      <c r="I17" s="145">
        <v>8.5670162999989579</v>
      </c>
      <c r="J17" s="146">
        <v>0.17430887884621371</v>
      </c>
    </row>
    <row r="18" spans="1:11" s="20" customFormat="1" collapsed="1" x14ac:dyDescent="0.2">
      <c r="A18" s="21">
        <v>15</v>
      </c>
      <c r="B18" s="143" t="s">
        <v>95</v>
      </c>
      <c r="C18" s="144">
        <v>41026</v>
      </c>
      <c r="D18" s="144">
        <v>41242</v>
      </c>
      <c r="E18" s="145">
        <v>6.2868422196029616E-3</v>
      </c>
      <c r="F18" s="145">
        <v>3.6620228318859249E-2</v>
      </c>
      <c r="G18" s="145">
        <v>1.3499263290104278</v>
      </c>
      <c r="H18" s="145">
        <v>1.53647650099568</v>
      </c>
      <c r="I18" s="145">
        <v>7.7542909999998262</v>
      </c>
      <c r="J18" s="146">
        <v>0.18803231665465758</v>
      </c>
    </row>
    <row r="19" spans="1:11" s="20" customFormat="1" ht="15.75" thickBot="1" x14ac:dyDescent="0.25">
      <c r="A19" s="142"/>
      <c r="B19" s="147" t="s">
        <v>96</v>
      </c>
      <c r="C19" s="148" t="s">
        <v>43</v>
      </c>
      <c r="D19" s="148" t="s">
        <v>43</v>
      </c>
      <c r="E19" s="149">
        <f>AVERAGE(E4:E18)</f>
        <v>9.5719693753649384E-3</v>
      </c>
      <c r="F19" s="149">
        <f>AVERAGE(F4:F18)</f>
        <v>2.4127477158906004E-2</v>
      </c>
      <c r="G19" s="149">
        <f>AVERAGE(G4:G18)</f>
        <v>0.22923284643917738</v>
      </c>
      <c r="H19" s="149">
        <f>AVERAGE(H4:H18)</f>
        <v>0.29585092263167678</v>
      </c>
      <c r="I19" s="148" t="s">
        <v>43</v>
      </c>
      <c r="J19" s="148" t="s">
        <v>43</v>
      </c>
      <c r="K19" s="150"/>
    </row>
    <row r="20" spans="1:11" s="20" customFormat="1" x14ac:dyDescent="0.2">
      <c r="A20" s="170" t="s">
        <v>84</v>
      </c>
      <c r="B20" s="170"/>
      <c r="C20" s="170"/>
      <c r="D20" s="170"/>
      <c r="E20" s="170"/>
      <c r="F20" s="170"/>
      <c r="G20" s="170"/>
      <c r="H20" s="170"/>
      <c r="I20" s="170"/>
      <c r="J20" s="170"/>
    </row>
    <row r="21" spans="1:11" s="20" customFormat="1" collapsed="1" x14ac:dyDescent="0.2">
      <c r="J21" s="19"/>
    </row>
    <row r="22" spans="1:11" s="20" customFormat="1" x14ac:dyDescent="0.2">
      <c r="E22" s="110"/>
      <c r="F22" s="110"/>
      <c r="J22" s="19"/>
    </row>
    <row r="23" spans="1:11" s="20" customFormat="1" collapsed="1" x14ac:dyDescent="0.2">
      <c r="E23" s="111"/>
      <c r="I23" s="111"/>
      <c r="J23" s="19"/>
    </row>
    <row r="24" spans="1:11" s="20" customFormat="1" collapsed="1" x14ac:dyDescent="0.2"/>
    <row r="25" spans="1:11" s="20" customFormat="1" collapsed="1" x14ac:dyDescent="0.2"/>
    <row r="26" spans="1:11" s="20" customFormat="1" collapsed="1" x14ac:dyDescent="0.2"/>
    <row r="27" spans="1:11" s="20" customFormat="1" collapsed="1" x14ac:dyDescent="0.2"/>
    <row r="28" spans="1:11" s="20" customFormat="1" collapsed="1" x14ac:dyDescent="0.2"/>
    <row r="29" spans="1:11" s="20" customFormat="1" collapsed="1" x14ac:dyDescent="0.2"/>
    <row r="30" spans="1:11" s="20" customFormat="1" collapsed="1" x14ac:dyDescent="0.2"/>
    <row r="31" spans="1:11" s="20" customFormat="1" collapsed="1" x14ac:dyDescent="0.2"/>
    <row r="32" spans="1:11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x14ac:dyDescent="0.2"/>
    <row r="38" spans="3:8" s="20" customFormat="1" x14ac:dyDescent="0.2"/>
    <row r="39" spans="3:8" s="29" customFormat="1" x14ac:dyDescent="0.2">
      <c r="C39" s="30"/>
      <c r="D39" s="30"/>
      <c r="E39" s="31"/>
      <c r="F39" s="31"/>
      <c r="G39" s="31"/>
      <c r="H39" s="31"/>
    </row>
    <row r="40" spans="3:8" s="29" customFormat="1" x14ac:dyDescent="0.2">
      <c r="C40" s="30"/>
      <c r="D40" s="30"/>
      <c r="E40" s="31"/>
      <c r="F40" s="31"/>
      <c r="G40" s="31"/>
      <c r="H40" s="31"/>
    </row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  <row r="52" spans="3:8" s="29" customFormat="1" x14ac:dyDescent="0.2">
      <c r="C52" s="30"/>
      <c r="D52" s="30"/>
      <c r="E52" s="31"/>
      <c r="F52" s="31"/>
      <c r="G52" s="31"/>
      <c r="H52" s="31"/>
    </row>
    <row r="53" spans="3:8" s="29" customFormat="1" x14ac:dyDescent="0.2">
      <c r="C53" s="30"/>
      <c r="D53" s="30"/>
      <c r="E53" s="31"/>
      <c r="F53" s="31"/>
      <c r="G53" s="31"/>
      <c r="H53" s="31"/>
    </row>
    <row r="54" spans="3:8" s="29" customFormat="1" x14ac:dyDescent="0.2">
      <c r="C54" s="30"/>
      <c r="D54" s="30"/>
      <c r="E54" s="31"/>
      <c r="F54" s="31"/>
      <c r="G54" s="31"/>
      <c r="H54" s="31"/>
    </row>
    <row r="55" spans="3:8" s="29" customFormat="1" x14ac:dyDescent="0.2">
      <c r="C55" s="30"/>
      <c r="D55" s="30"/>
      <c r="E55" s="31"/>
      <c r="F55" s="31"/>
      <c r="G55" s="31"/>
      <c r="H55" s="31"/>
    </row>
    <row r="56" spans="3:8" s="29" customFormat="1" x14ac:dyDescent="0.2">
      <c r="C56" s="30"/>
      <c r="D56" s="30"/>
      <c r="E56" s="31"/>
      <c r="F56" s="31"/>
      <c r="G56" s="31"/>
      <c r="H56" s="31"/>
    </row>
    <row r="57" spans="3:8" s="29" customFormat="1" x14ac:dyDescent="0.2">
      <c r="C57" s="30"/>
      <c r="D57" s="30"/>
      <c r="E57" s="31"/>
      <c r="F57" s="31"/>
      <c r="G57" s="31"/>
      <c r="H57" s="31"/>
    </row>
    <row r="58" spans="3:8" s="29" customFormat="1" x14ac:dyDescent="0.2">
      <c r="C58" s="30"/>
      <c r="D58" s="30"/>
      <c r="E58" s="31"/>
      <c r="F58" s="31"/>
      <c r="G58" s="31"/>
      <c r="H58" s="31"/>
    </row>
  </sheetData>
  <mergeCells count="4">
    <mergeCell ref="A1:I1"/>
    <mergeCell ref="A2:A3"/>
    <mergeCell ref="E2:J2"/>
    <mergeCell ref="A20:J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1F76-5523-48AD-BB03-73A2AC3650CD}">
  <sheetPr>
    <tabColor indexed="42"/>
  </sheetPr>
  <dimension ref="A1:H65"/>
  <sheetViews>
    <sheetView zoomScale="85" workbookViewId="0">
      <selection activeCell="B4" sqref="B4"/>
    </sheetView>
  </sheetViews>
  <sheetFormatPr defaultRowHeight="14.25" x14ac:dyDescent="0.2"/>
  <cols>
    <col min="1" max="1" width="3.85546875" style="29" customWidth="1"/>
    <col min="2" max="2" width="61.8554687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171" t="s">
        <v>78</v>
      </c>
      <c r="B1" s="171"/>
      <c r="C1" s="171"/>
      <c r="D1" s="171"/>
      <c r="E1" s="171"/>
      <c r="F1" s="171"/>
      <c r="G1" s="171"/>
    </row>
    <row r="2" spans="1:8" ht="15.75" thickBot="1" x14ac:dyDescent="0.25">
      <c r="A2" s="167" t="s">
        <v>35</v>
      </c>
      <c r="B2" s="92"/>
      <c r="C2" s="172" t="s">
        <v>23</v>
      </c>
      <c r="D2" s="173"/>
      <c r="E2" s="172" t="s">
        <v>24</v>
      </c>
      <c r="F2" s="173"/>
      <c r="G2" s="93"/>
    </row>
    <row r="3" spans="1:8" ht="45.75" thickBot="1" x14ac:dyDescent="0.25">
      <c r="A3" s="168"/>
      <c r="B3" s="42" t="s">
        <v>22</v>
      </c>
      <c r="C3" s="35" t="s">
        <v>45</v>
      </c>
      <c r="D3" s="35" t="s">
        <v>25</v>
      </c>
      <c r="E3" s="35" t="s">
        <v>26</v>
      </c>
      <c r="F3" s="35" t="s">
        <v>25</v>
      </c>
      <c r="G3" s="36" t="s">
        <v>90</v>
      </c>
    </row>
    <row r="4" spans="1:8" ht="15" customHeight="1" x14ac:dyDescent="0.2">
      <c r="A4" s="21">
        <v>1</v>
      </c>
      <c r="B4" s="37" t="s">
        <v>69</v>
      </c>
      <c r="C4" s="38">
        <v>1381.8182599999998</v>
      </c>
      <c r="D4" s="98">
        <v>0.11046160303454812</v>
      </c>
      <c r="E4" s="39">
        <v>125</v>
      </c>
      <c r="F4" s="98">
        <v>9.4197437829691033E-2</v>
      </c>
      <c r="G4" s="40">
        <v>1183.456220484175</v>
      </c>
      <c r="H4" s="53"/>
    </row>
    <row r="5" spans="1:8" ht="14.25" customHeight="1" x14ac:dyDescent="0.2">
      <c r="A5" s="21">
        <v>2</v>
      </c>
      <c r="B5" s="37" t="s">
        <v>95</v>
      </c>
      <c r="C5" s="38">
        <v>166.1243300000001</v>
      </c>
      <c r="D5" s="98">
        <v>1.4957024794340877E-2</v>
      </c>
      <c r="E5" s="39">
        <v>110</v>
      </c>
      <c r="F5" s="98">
        <v>8.615963029685909E-3</v>
      </c>
      <c r="G5" s="40">
        <v>96.387204059369481</v>
      </c>
      <c r="H5" s="53"/>
    </row>
    <row r="6" spans="1:8" x14ac:dyDescent="0.2">
      <c r="A6" s="21">
        <v>3</v>
      </c>
      <c r="B6" s="37" t="s">
        <v>64</v>
      </c>
      <c r="C6" s="38">
        <v>217.49213000000267</v>
      </c>
      <c r="D6" s="98">
        <v>6.445559962602234E-3</v>
      </c>
      <c r="E6" s="39">
        <v>12</v>
      </c>
      <c r="F6" s="98">
        <v>2.70929287455974E-4</v>
      </c>
      <c r="G6" s="40">
        <v>9.1429236494139161</v>
      </c>
    </row>
    <row r="7" spans="1:8" x14ac:dyDescent="0.2">
      <c r="A7" s="21">
        <v>4</v>
      </c>
      <c r="B7" s="37" t="s">
        <v>51</v>
      </c>
      <c r="C7" s="38">
        <v>132.26445000000018</v>
      </c>
      <c r="D7" s="98">
        <v>4.8159503190084774E-2</v>
      </c>
      <c r="E7" s="39">
        <v>0</v>
      </c>
      <c r="F7" s="98">
        <v>0</v>
      </c>
      <c r="G7" s="40">
        <v>0</v>
      </c>
    </row>
    <row r="8" spans="1:8" x14ac:dyDescent="0.2">
      <c r="A8" s="21">
        <v>5</v>
      </c>
      <c r="B8" s="37" t="s">
        <v>68</v>
      </c>
      <c r="C8" s="38">
        <v>115.45603999999911</v>
      </c>
      <c r="D8" s="98">
        <v>1.1907880754682588E-2</v>
      </c>
      <c r="E8" s="39">
        <v>0</v>
      </c>
      <c r="F8" s="98">
        <v>0</v>
      </c>
      <c r="G8" s="40">
        <v>0</v>
      </c>
    </row>
    <row r="9" spans="1:8" x14ac:dyDescent="0.2">
      <c r="A9" s="21">
        <v>6</v>
      </c>
      <c r="B9" s="37" t="s">
        <v>54</v>
      </c>
      <c r="C9" s="38">
        <v>45.833409999999219</v>
      </c>
      <c r="D9" s="98">
        <v>6.8568856826842052E-3</v>
      </c>
      <c r="E9" s="39">
        <v>0</v>
      </c>
      <c r="F9" s="98">
        <v>0</v>
      </c>
      <c r="G9" s="40">
        <v>0</v>
      </c>
    </row>
    <row r="10" spans="1:8" x14ac:dyDescent="0.2">
      <c r="A10" s="21">
        <v>7</v>
      </c>
      <c r="B10" s="37" t="s">
        <v>52</v>
      </c>
      <c r="C10" s="38">
        <v>38.340679999999701</v>
      </c>
      <c r="D10" s="98">
        <v>7.6926110575040495E-3</v>
      </c>
      <c r="E10" s="39">
        <v>0</v>
      </c>
      <c r="F10" s="98">
        <v>0</v>
      </c>
      <c r="G10" s="40">
        <v>0</v>
      </c>
    </row>
    <row r="11" spans="1:8" x14ac:dyDescent="0.2">
      <c r="A11" s="21">
        <v>8</v>
      </c>
      <c r="B11" s="37" t="s">
        <v>70</v>
      </c>
      <c r="C11" s="38">
        <v>28.441879999999884</v>
      </c>
      <c r="D11" s="98">
        <v>1.1748352871251762E-2</v>
      </c>
      <c r="E11" s="39">
        <v>0</v>
      </c>
      <c r="F11" s="98">
        <v>0</v>
      </c>
      <c r="G11" s="40">
        <v>0</v>
      </c>
    </row>
    <row r="12" spans="1:8" x14ac:dyDescent="0.2">
      <c r="A12" s="21">
        <v>9</v>
      </c>
      <c r="B12" s="37" t="s">
        <v>21</v>
      </c>
      <c r="C12" s="38">
        <v>4.4041699999999251</v>
      </c>
      <c r="D12" s="98">
        <v>3.6630530180424147E-3</v>
      </c>
      <c r="E12" s="39">
        <v>0</v>
      </c>
      <c r="F12" s="98">
        <v>0</v>
      </c>
      <c r="G12" s="40">
        <v>0</v>
      </c>
    </row>
    <row r="13" spans="1:8" x14ac:dyDescent="0.2">
      <c r="A13" s="21">
        <v>10</v>
      </c>
      <c r="B13" s="37" t="s">
        <v>71</v>
      </c>
      <c r="C13" s="38">
        <v>2.3294899999999905</v>
      </c>
      <c r="D13" s="98">
        <v>1.397453732984775E-3</v>
      </c>
      <c r="E13" s="39">
        <v>0</v>
      </c>
      <c r="F13" s="98">
        <v>0</v>
      </c>
      <c r="G13" s="40">
        <v>0</v>
      </c>
    </row>
    <row r="14" spans="1:8" x14ac:dyDescent="0.2">
      <c r="A14" s="21">
        <v>11</v>
      </c>
      <c r="B14" s="37" t="s">
        <v>18</v>
      </c>
      <c r="C14" s="38">
        <v>1.7276699999999257</v>
      </c>
      <c r="D14" s="98">
        <v>1.6967362414887117E-3</v>
      </c>
      <c r="E14" s="39">
        <v>0</v>
      </c>
      <c r="F14" s="98">
        <v>0</v>
      </c>
      <c r="G14" s="40">
        <v>0</v>
      </c>
    </row>
    <row r="15" spans="1:8" ht="13.5" customHeight="1" x14ac:dyDescent="0.2">
      <c r="A15" s="21">
        <v>12</v>
      </c>
      <c r="B15" s="37" t="s">
        <v>102</v>
      </c>
      <c r="C15" s="38">
        <v>30.718879999998961</v>
      </c>
      <c r="D15" s="98">
        <v>2.752021365752737E-3</v>
      </c>
      <c r="E15" s="39">
        <v>-10101</v>
      </c>
      <c r="F15" s="98">
        <v>-1.7549885824101879E-3</v>
      </c>
      <c r="G15" s="40">
        <v>-19.60060344341062</v>
      </c>
    </row>
    <row r="16" spans="1:8" x14ac:dyDescent="0.2">
      <c r="A16" s="21">
        <v>13</v>
      </c>
      <c r="B16" s="37" t="s">
        <v>66</v>
      </c>
      <c r="C16" s="38">
        <v>-66.068439999999953</v>
      </c>
      <c r="D16" s="98">
        <v>-2.047880635576977E-2</v>
      </c>
      <c r="E16" s="39">
        <v>-67</v>
      </c>
      <c r="F16" s="98">
        <v>-2.1647819063004847E-2</v>
      </c>
      <c r="G16" s="40">
        <v>-69.832370960028513</v>
      </c>
    </row>
    <row r="17" spans="1:8" x14ac:dyDescent="0.2">
      <c r="A17" s="21">
        <v>14</v>
      </c>
      <c r="B17" s="37" t="s">
        <v>61</v>
      </c>
      <c r="C17" s="38">
        <v>-468.40653999999955</v>
      </c>
      <c r="D17" s="98">
        <v>-0.12271748533229508</v>
      </c>
      <c r="E17" s="39">
        <v>-235</v>
      </c>
      <c r="F17" s="98">
        <v>-0.12750949538795442</v>
      </c>
      <c r="G17" s="40">
        <v>-488.80984500813889</v>
      </c>
    </row>
    <row r="18" spans="1:8" x14ac:dyDescent="0.2">
      <c r="A18" s="21">
        <v>15</v>
      </c>
      <c r="B18" s="37" t="s">
        <v>105</v>
      </c>
      <c r="C18" s="38">
        <v>-35164.15028999999</v>
      </c>
      <c r="D18" s="98">
        <v>-0.27514919893720396</v>
      </c>
      <c r="E18" s="39">
        <v>-4503</v>
      </c>
      <c r="F18" s="98">
        <v>-0.2832431752421688</v>
      </c>
      <c r="G18" s="40">
        <v>-36415.642850088137</v>
      </c>
    </row>
    <row r="19" spans="1:8" ht="15.75" thickBot="1" x14ac:dyDescent="0.25">
      <c r="A19" s="91"/>
      <c r="B19" s="94" t="s">
        <v>42</v>
      </c>
      <c r="C19" s="95">
        <v>-33533.673879999988</v>
      </c>
      <c r="D19" s="99">
        <v>-0.14343876416561796</v>
      </c>
      <c r="E19" s="96">
        <v>-14659</v>
      </c>
      <c r="F19" s="99">
        <v>-2.4999982945642304E-3</v>
      </c>
      <c r="G19" s="97">
        <v>-35704.899321306759</v>
      </c>
      <c r="H19" s="53"/>
    </row>
    <row r="20" spans="1:8" x14ac:dyDescent="0.2">
      <c r="B20" s="69"/>
      <c r="C20" s="70"/>
      <c r="D20" s="71"/>
      <c r="E20" s="72"/>
      <c r="F20" s="71"/>
      <c r="G20" s="70"/>
      <c r="H20" s="53"/>
    </row>
    <row r="39" spans="2:5" ht="15" x14ac:dyDescent="0.2">
      <c r="B39" s="61"/>
      <c r="C39" s="62"/>
      <c r="D39" s="63"/>
      <c r="E39" s="64"/>
    </row>
    <row r="40" spans="2:5" ht="15" x14ac:dyDescent="0.2">
      <c r="B40" s="61"/>
      <c r="C40" s="62"/>
      <c r="D40" s="63"/>
      <c r="E40" s="64"/>
    </row>
    <row r="41" spans="2:5" ht="15" x14ac:dyDescent="0.2">
      <c r="B41" s="61"/>
      <c r="C41" s="62"/>
      <c r="D41" s="63"/>
      <c r="E41" s="64"/>
    </row>
    <row r="42" spans="2:5" ht="15" x14ac:dyDescent="0.2">
      <c r="B42" s="61"/>
      <c r="C42" s="62"/>
      <c r="D42" s="63"/>
      <c r="E42" s="64"/>
    </row>
    <row r="43" spans="2:5" ht="15" x14ac:dyDescent="0.2">
      <c r="B43" s="61"/>
      <c r="C43" s="62"/>
      <c r="D43" s="63"/>
      <c r="E43" s="64"/>
    </row>
    <row r="44" spans="2:5" ht="15" x14ac:dyDescent="0.2">
      <c r="B44" s="61"/>
      <c r="C44" s="62"/>
      <c r="D44" s="63"/>
      <c r="E44" s="64"/>
    </row>
    <row r="45" spans="2:5" ht="15.75" thickBot="1" x14ac:dyDescent="0.25">
      <c r="B45" s="82"/>
      <c r="C45" s="82"/>
      <c r="D45" s="82"/>
      <c r="E45" s="82"/>
    </row>
    <row r="48" spans="2:5" ht="14.25" customHeight="1" x14ac:dyDescent="0.2"/>
    <row r="49" spans="2:6" x14ac:dyDescent="0.2">
      <c r="F49" s="53"/>
    </row>
    <row r="51" spans="2:6" x14ac:dyDescent="0.2">
      <c r="F51"/>
    </row>
    <row r="52" spans="2:6" x14ac:dyDescent="0.2">
      <c r="F52"/>
    </row>
    <row r="53" spans="2:6" ht="30.75" thickBot="1" x14ac:dyDescent="0.25">
      <c r="B53" s="42" t="s">
        <v>22</v>
      </c>
      <c r="C53" s="35" t="s">
        <v>48</v>
      </c>
      <c r="D53" s="35" t="s">
        <v>49</v>
      </c>
      <c r="E53" s="60" t="s">
        <v>46</v>
      </c>
      <c r="F53"/>
    </row>
    <row r="54" spans="2:6" x14ac:dyDescent="0.2">
      <c r="B54" s="37" t="str">
        <f t="shared" ref="B54:D58" si="0">B4</f>
        <v>УНIВЕР.УА/Михайло Грушевський: Фонд Державних Паперiв</v>
      </c>
      <c r="C54" s="38">
        <f t="shared" si="0"/>
        <v>1381.8182599999998</v>
      </c>
      <c r="D54" s="98">
        <f t="shared" si="0"/>
        <v>0.11046160303454812</v>
      </c>
      <c r="E54" s="40">
        <f>G4</f>
        <v>1183.456220484175</v>
      </c>
    </row>
    <row r="55" spans="2:6" x14ac:dyDescent="0.2">
      <c r="B55" s="37" t="str">
        <f t="shared" si="0"/>
        <v>КІНТО-Казначейський</v>
      </c>
      <c r="C55" s="38">
        <f t="shared" si="0"/>
        <v>166.1243300000001</v>
      </c>
      <c r="D55" s="98">
        <f t="shared" si="0"/>
        <v>1.4957024794340877E-2</v>
      </c>
      <c r="E55" s="40">
        <f>G5</f>
        <v>96.387204059369481</v>
      </c>
    </row>
    <row r="56" spans="2:6" x14ac:dyDescent="0.2">
      <c r="B56" s="37" t="str">
        <f t="shared" si="0"/>
        <v>КІНТО-Класичний</v>
      </c>
      <c r="C56" s="38">
        <f t="shared" si="0"/>
        <v>217.49213000000267</v>
      </c>
      <c r="D56" s="98">
        <f t="shared" si="0"/>
        <v>6.445559962602234E-3</v>
      </c>
      <c r="E56" s="40">
        <f>G6</f>
        <v>9.1429236494139161</v>
      </c>
    </row>
    <row r="57" spans="2:6" x14ac:dyDescent="0.2">
      <c r="B57" s="37" t="str">
        <f t="shared" si="0"/>
        <v>Софіївський</v>
      </c>
      <c r="C57" s="38">
        <f t="shared" si="0"/>
        <v>132.26445000000018</v>
      </c>
      <c r="D57" s="98">
        <f t="shared" si="0"/>
        <v>4.8159503190084774E-2</v>
      </c>
      <c r="E57" s="40">
        <f>G7</f>
        <v>0</v>
      </c>
    </row>
    <row r="58" spans="2:6" x14ac:dyDescent="0.2">
      <c r="B58" s="124" t="str">
        <f t="shared" si="0"/>
        <v>УНІВЕР.УА/Ярослав Мудрий: Фонд Акцiй</v>
      </c>
      <c r="C58" s="125">
        <f t="shared" si="0"/>
        <v>115.45603999999911</v>
      </c>
      <c r="D58" s="126">
        <f t="shared" si="0"/>
        <v>1.1907880754682588E-2</v>
      </c>
      <c r="E58" s="127">
        <f>G8</f>
        <v>0</v>
      </c>
    </row>
    <row r="59" spans="2:6" x14ac:dyDescent="0.2">
      <c r="B59" s="123" t="str">
        <f>B13</f>
        <v>УНІВЕР.УА/Володимир Великий: Фонд Збалансований</v>
      </c>
      <c r="C59" s="38">
        <f t="shared" ref="C59:D63" si="1">C14</f>
        <v>1.7276699999999257</v>
      </c>
      <c r="D59" s="98">
        <f t="shared" si="1"/>
        <v>1.6967362414887117E-3</v>
      </c>
      <c r="E59" s="40">
        <f>G14</f>
        <v>0</v>
      </c>
    </row>
    <row r="60" spans="2:6" x14ac:dyDescent="0.2">
      <c r="B60" s="123" t="str">
        <f>B14</f>
        <v>ТАСК Ресурс</v>
      </c>
      <c r="C60" s="38">
        <f t="shared" si="1"/>
        <v>30.718879999998961</v>
      </c>
      <c r="D60" s="98">
        <f t="shared" si="1"/>
        <v>2.752021365752737E-3</v>
      </c>
      <c r="E60" s="40">
        <f>G15</f>
        <v>-19.60060344341062</v>
      </c>
    </row>
    <row r="61" spans="2:6" x14ac:dyDescent="0.2">
      <c r="B61" s="123" t="str">
        <f>B15</f>
        <v>ОТП Фонд Акцій</v>
      </c>
      <c r="C61" s="38">
        <f t="shared" si="1"/>
        <v>-66.068439999999953</v>
      </c>
      <c r="D61" s="98">
        <f t="shared" si="1"/>
        <v>-2.047880635576977E-2</v>
      </c>
      <c r="E61" s="40">
        <f>G16</f>
        <v>-69.832370960028513</v>
      </c>
    </row>
    <row r="62" spans="2:6" x14ac:dyDescent="0.2">
      <c r="B62" s="123" t="str">
        <f>B16</f>
        <v>КІНТО-Еквіті</v>
      </c>
      <c r="C62" s="38">
        <f t="shared" si="1"/>
        <v>-468.40653999999955</v>
      </c>
      <c r="D62" s="98">
        <f t="shared" si="1"/>
        <v>-0.12271748533229508</v>
      </c>
      <c r="E62" s="40">
        <f>G17</f>
        <v>-488.80984500813889</v>
      </c>
    </row>
    <row r="63" spans="2:6" x14ac:dyDescent="0.2">
      <c r="B63" s="123" t="str">
        <f>B18</f>
        <v>ОТП Класичний</v>
      </c>
      <c r="C63" s="38">
        <f t="shared" si="1"/>
        <v>-35164.15028999999</v>
      </c>
      <c r="D63" s="98">
        <f t="shared" si="1"/>
        <v>-0.27514919893720396</v>
      </c>
      <c r="E63" s="40">
        <f>G18</f>
        <v>-36415.642850088137</v>
      </c>
    </row>
    <row r="64" spans="2:6" x14ac:dyDescent="0.2">
      <c r="B64" s="131" t="s">
        <v>47</v>
      </c>
      <c r="C64" s="132">
        <f>C19-SUM(C54:C63)</f>
        <v>119.34963000000425</v>
      </c>
      <c r="D64" s="132">
        <f>D19-SUM(D54:D63)</f>
        <v>7.8526397116150837E-2</v>
      </c>
      <c r="E64" s="132">
        <f>G19-SUM(E54:E63)</f>
        <v>0</v>
      </c>
    </row>
    <row r="65" spans="2:5" ht="15" x14ac:dyDescent="0.2">
      <c r="B65" s="129" t="s">
        <v>42</v>
      </c>
      <c r="C65" s="130">
        <f>SUM(C54:C64)</f>
        <v>-33533.673879999988</v>
      </c>
      <c r="D65" s="130"/>
      <c r="E65" s="130">
        <f>SUM(E54:E64)</f>
        <v>-35704.899321306759</v>
      </c>
    </row>
  </sheetData>
  <mergeCells count="4"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5653-30B6-4A75-AAA6-A73AC7DCFE94}">
  <sheetPr>
    <tabColor indexed="42"/>
  </sheetPr>
  <dimension ref="A1:C105"/>
  <sheetViews>
    <sheetView zoomScale="80" workbookViewId="0">
      <selection activeCell="A2" sqref="A2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7" t="s">
        <v>22</v>
      </c>
      <c r="B1" s="68" t="s">
        <v>74</v>
      </c>
      <c r="C1" s="10"/>
    </row>
    <row r="2" spans="1:3" ht="14.25" x14ac:dyDescent="0.2">
      <c r="A2" s="151" t="s">
        <v>66</v>
      </c>
      <c r="B2" s="152">
        <v>1.1948543080104734E-3</v>
      </c>
      <c r="C2" s="10"/>
    </row>
    <row r="3" spans="1:3" ht="14.25" x14ac:dyDescent="0.2">
      <c r="A3" s="133" t="s">
        <v>71</v>
      </c>
      <c r="B3" s="139">
        <v>1.3974623730830249E-3</v>
      </c>
      <c r="C3" s="10"/>
    </row>
    <row r="4" spans="1:3" ht="14.25" x14ac:dyDescent="0.2">
      <c r="A4" s="133" t="s">
        <v>18</v>
      </c>
      <c r="B4" s="139">
        <v>1.6967595251959899E-3</v>
      </c>
      <c r="C4" s="10"/>
    </row>
    <row r="5" spans="1:3" ht="14.25" x14ac:dyDescent="0.2">
      <c r="A5" s="133" t="s">
        <v>21</v>
      </c>
      <c r="B5" s="140">
        <v>3.6629348341865597E-3</v>
      </c>
      <c r="C5" s="10"/>
    </row>
    <row r="6" spans="1:3" ht="14.25" x14ac:dyDescent="0.2">
      <c r="A6" s="133" t="s">
        <v>102</v>
      </c>
      <c r="B6" s="140">
        <v>5.1546391751990939E-3</v>
      </c>
      <c r="C6" s="10"/>
    </row>
    <row r="7" spans="1:3" ht="14.25" x14ac:dyDescent="0.2">
      <c r="A7" s="133" t="s">
        <v>61</v>
      </c>
      <c r="B7" s="140">
        <v>5.4923273805596029E-3</v>
      </c>
      <c r="C7" s="10"/>
    </row>
    <row r="8" spans="1:3" ht="14.25" x14ac:dyDescent="0.2">
      <c r="A8" s="133" t="s">
        <v>64</v>
      </c>
      <c r="B8" s="140">
        <v>6.1729059479922466E-3</v>
      </c>
      <c r="C8" s="10"/>
    </row>
    <row r="9" spans="1:3" ht="14.25" x14ac:dyDescent="0.2">
      <c r="A9" s="133" t="s">
        <v>95</v>
      </c>
      <c r="B9" s="140">
        <v>6.2868422196029616E-3</v>
      </c>
      <c r="C9" s="10"/>
    </row>
    <row r="10" spans="1:3" ht="14.25" x14ac:dyDescent="0.2">
      <c r="A10" s="133" t="s">
        <v>54</v>
      </c>
      <c r="B10" s="140">
        <v>6.8565866637839701E-3</v>
      </c>
      <c r="C10" s="10"/>
    </row>
    <row r="11" spans="1:3" ht="14.25" x14ac:dyDescent="0.2">
      <c r="A11" s="133" t="s">
        <v>52</v>
      </c>
      <c r="B11" s="140">
        <v>7.6928932014059814E-3</v>
      </c>
      <c r="C11" s="10"/>
    </row>
    <row r="12" spans="1:3" ht="14.25" x14ac:dyDescent="0.2">
      <c r="A12" s="133" t="s">
        <v>105</v>
      </c>
      <c r="B12" s="140">
        <v>1.1291528430394049E-2</v>
      </c>
      <c r="C12" s="10"/>
    </row>
    <row r="13" spans="1:3" ht="14.25" x14ac:dyDescent="0.2">
      <c r="A13" s="133" t="s">
        <v>70</v>
      </c>
      <c r="B13" s="140">
        <v>1.1748348112593066E-2</v>
      </c>
      <c r="C13" s="10"/>
    </row>
    <row r="14" spans="1:3" ht="14.25" x14ac:dyDescent="0.2">
      <c r="A14" s="133" t="s">
        <v>68</v>
      </c>
      <c r="B14" s="140">
        <v>1.190794327742517E-2</v>
      </c>
      <c r="C14" s="10"/>
    </row>
    <row r="15" spans="1:3" ht="14.25" x14ac:dyDescent="0.2">
      <c r="A15" s="133" t="s">
        <v>69</v>
      </c>
      <c r="B15" s="140">
        <v>1.486400362848328E-2</v>
      </c>
      <c r="C15" s="10"/>
    </row>
    <row r="16" spans="1:3" ht="14.25" x14ac:dyDescent="0.2">
      <c r="A16" s="133" t="s">
        <v>51</v>
      </c>
      <c r="B16" s="140">
        <v>4.8159511552558598E-2</v>
      </c>
      <c r="C16" s="10"/>
    </row>
    <row r="17" spans="1:3" ht="14.25" x14ac:dyDescent="0.2">
      <c r="A17" s="134" t="s">
        <v>27</v>
      </c>
      <c r="B17" s="139">
        <v>9.5719693753649384E-3</v>
      </c>
      <c r="C17" s="10"/>
    </row>
    <row r="18" spans="1:3" ht="14.25" x14ac:dyDescent="0.2">
      <c r="A18" s="134" t="s">
        <v>1</v>
      </c>
      <c r="B18" s="139">
        <v>-2.5031323777561565E-2</v>
      </c>
      <c r="C18" s="10"/>
    </row>
    <row r="19" spans="1:3" ht="14.25" x14ac:dyDescent="0.2">
      <c r="A19" s="134" t="s">
        <v>113</v>
      </c>
      <c r="B19" s="139">
        <v>0.14395202117269923</v>
      </c>
      <c r="C19" s="58"/>
    </row>
    <row r="20" spans="1:3" ht="14.25" x14ac:dyDescent="0.2">
      <c r="A20" s="134" t="s">
        <v>28</v>
      </c>
      <c r="B20" s="139">
        <v>4.2883190635293778E-2</v>
      </c>
      <c r="C20" s="9"/>
    </row>
    <row r="21" spans="1:3" ht="14.25" x14ac:dyDescent="0.2">
      <c r="A21" s="134" t="s">
        <v>29</v>
      </c>
      <c r="B21" s="139">
        <v>3.8051568091299615E-3</v>
      </c>
      <c r="C21" s="78"/>
    </row>
    <row r="22" spans="1:3" ht="14.25" x14ac:dyDescent="0.2">
      <c r="A22" s="134" t="s">
        <v>30</v>
      </c>
      <c r="B22" s="139">
        <v>1.0973150684931508E-2</v>
      </c>
      <c r="C22" s="10"/>
    </row>
    <row r="23" spans="1:3" ht="15" thickBot="1" x14ac:dyDescent="0.25">
      <c r="A23" s="135" t="s">
        <v>97</v>
      </c>
      <c r="B23" s="141">
        <v>-2.8193717721985978E-3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 xr:uid="{FAD426B0-6711-48C9-9A20-4C9427D39ADA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2016-7929-4F31-BCAF-DC5624B426C1}">
  <sheetPr>
    <tabColor indexed="22"/>
    <pageSetUpPr fitToPage="1"/>
  </sheetPr>
  <dimension ref="A1:M4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21.5703125" style="29" bestFit="1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26.7109375" style="29" bestFit="1" customWidth="1"/>
    <col min="10" max="10" width="34.7109375" style="29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62" t="s">
        <v>93</v>
      </c>
      <c r="B1" s="162"/>
      <c r="C1" s="162"/>
      <c r="D1" s="162"/>
      <c r="E1" s="162"/>
      <c r="F1" s="162"/>
      <c r="G1" s="162"/>
      <c r="H1" s="162"/>
      <c r="I1" s="162"/>
      <c r="J1" s="162"/>
      <c r="K1" s="13"/>
      <c r="L1" s="14"/>
      <c r="M1" s="14"/>
    </row>
    <row r="2" spans="1:13" ht="30.75" thickBot="1" x14ac:dyDescent="0.25">
      <c r="A2" s="15" t="s">
        <v>35</v>
      </c>
      <c r="B2" s="15" t="s">
        <v>22</v>
      </c>
      <c r="C2" s="44" t="s">
        <v>32</v>
      </c>
      <c r="D2" s="44" t="s">
        <v>33</v>
      </c>
      <c r="E2" s="44" t="s">
        <v>36</v>
      </c>
      <c r="F2" s="44" t="s">
        <v>37</v>
      </c>
      <c r="G2" s="44" t="s">
        <v>38</v>
      </c>
      <c r="H2" s="44" t="s">
        <v>13</v>
      </c>
      <c r="I2" s="44" t="s">
        <v>14</v>
      </c>
      <c r="J2" s="25" t="s">
        <v>15</v>
      </c>
    </row>
    <row r="3" spans="1:13" x14ac:dyDescent="0.2">
      <c r="A3" s="21">
        <v>1</v>
      </c>
      <c r="B3" s="85" t="s">
        <v>114</v>
      </c>
      <c r="C3" s="112" t="s">
        <v>34</v>
      </c>
      <c r="D3" s="113" t="s">
        <v>115</v>
      </c>
      <c r="E3" s="86">
        <v>238756.95</v>
      </c>
      <c r="F3" s="87">
        <v>5019561</v>
      </c>
      <c r="G3" s="86">
        <v>4.7600000000000003E-2</v>
      </c>
      <c r="H3" s="159">
        <v>0.1</v>
      </c>
      <c r="I3" s="85" t="s">
        <v>116</v>
      </c>
      <c r="J3" s="88" t="s">
        <v>117</v>
      </c>
    </row>
    <row r="4" spans="1:13" ht="15.75" thickBot="1" x14ac:dyDescent="0.25">
      <c r="A4" s="163" t="s">
        <v>42</v>
      </c>
      <c r="B4" s="164"/>
      <c r="C4" s="114" t="s">
        <v>43</v>
      </c>
      <c r="D4" s="114" t="s">
        <v>43</v>
      </c>
      <c r="E4" s="100">
        <f>SUM(E3)</f>
        <v>238756.95</v>
      </c>
      <c r="F4" s="101">
        <f>SUM(F3)</f>
        <v>5019561</v>
      </c>
      <c r="G4" s="114" t="s">
        <v>43</v>
      </c>
      <c r="H4" s="114" t="s">
        <v>43</v>
      </c>
      <c r="I4" s="114" t="s">
        <v>43</v>
      </c>
      <c r="J4" s="115" t="s">
        <v>43</v>
      </c>
    </row>
  </sheetData>
  <mergeCells count="2">
    <mergeCell ref="A1:J1"/>
    <mergeCell ref="A4:B4"/>
  </mergeCells>
  <phoneticPr fontId="12" type="noConversion"/>
  <hyperlinks>
    <hyperlink ref="J4" r:id="rId1" display="http://www.sem.biz.ua/" xr:uid="{6ED1E08E-B9B6-4A62-A766-3834F1181C54}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C293E-D0EF-4190-9E3F-4639E217D55F}">
  <sheetPr>
    <tabColor indexed="22"/>
  </sheetPr>
  <dimension ref="A1:J26"/>
  <sheetViews>
    <sheetView zoomScale="85" workbookViewId="0">
      <selection activeCell="B4" sqref="B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 x14ac:dyDescent="0.25">
      <c r="A1" s="174" t="s">
        <v>85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customFormat="1" ht="15.75" customHeight="1" thickBot="1" x14ac:dyDescent="0.25">
      <c r="A2" s="167" t="s">
        <v>35</v>
      </c>
      <c r="B2" s="104"/>
      <c r="C2" s="105"/>
      <c r="D2" s="106"/>
      <c r="E2" s="169" t="s">
        <v>59</v>
      </c>
      <c r="F2" s="169"/>
      <c r="G2" s="169"/>
      <c r="H2" s="169"/>
      <c r="I2" s="169"/>
      <c r="J2" s="169"/>
    </row>
    <row r="3" spans="1:10" customFormat="1" ht="75.75" thickBot="1" x14ac:dyDescent="0.25">
      <c r="A3" s="168"/>
      <c r="B3" s="107" t="s">
        <v>22</v>
      </c>
      <c r="C3" s="26" t="s">
        <v>11</v>
      </c>
      <c r="D3" s="26" t="s">
        <v>12</v>
      </c>
      <c r="E3" s="17" t="s">
        <v>82</v>
      </c>
      <c r="F3" s="17" t="s">
        <v>100</v>
      </c>
      <c r="G3" s="17" t="s">
        <v>101</v>
      </c>
      <c r="H3" s="17" t="s">
        <v>76</v>
      </c>
      <c r="I3" s="17" t="s">
        <v>44</v>
      </c>
      <c r="J3" s="17" t="s">
        <v>83</v>
      </c>
    </row>
    <row r="4" spans="1:10" customFormat="1" collapsed="1" x14ac:dyDescent="0.2">
      <c r="A4" s="21">
        <v>1</v>
      </c>
      <c r="B4" s="27" t="s">
        <v>114</v>
      </c>
      <c r="C4" s="108">
        <v>38574</v>
      </c>
      <c r="D4" s="108">
        <v>38782</v>
      </c>
      <c r="E4" s="102" t="s">
        <v>20</v>
      </c>
      <c r="F4" s="102">
        <v>0</v>
      </c>
      <c r="G4" s="102">
        <v>0</v>
      </c>
      <c r="H4" s="102" t="s">
        <v>20</v>
      </c>
      <c r="I4" s="102">
        <v>-0.52400000000000568</v>
      </c>
      <c r="J4" s="109">
        <v>-3.7672443703745229E-2</v>
      </c>
    </row>
    <row r="5" spans="1:10" ht="15.75" thickBot="1" x14ac:dyDescent="0.25">
      <c r="A5" s="142"/>
      <c r="B5" s="147" t="s">
        <v>96</v>
      </c>
      <c r="C5" s="148" t="s">
        <v>43</v>
      </c>
      <c r="D5" s="148" t="s">
        <v>43</v>
      </c>
      <c r="E5" s="149" t="s">
        <v>20</v>
      </c>
      <c r="F5" s="149">
        <v>0</v>
      </c>
      <c r="G5" s="149">
        <v>0</v>
      </c>
      <c r="H5" s="149" t="s">
        <v>20</v>
      </c>
      <c r="I5" s="148" t="s">
        <v>43</v>
      </c>
      <c r="J5" s="148" t="s">
        <v>43</v>
      </c>
    </row>
    <row r="6" spans="1:10" ht="15" thickBot="1" x14ac:dyDescent="0.25">
      <c r="A6" s="175" t="s">
        <v>84</v>
      </c>
      <c r="B6" s="175"/>
      <c r="C6" s="175"/>
      <c r="D6" s="175"/>
      <c r="E6" s="175"/>
      <c r="F6" s="175"/>
      <c r="G6" s="175"/>
      <c r="H6" s="175"/>
      <c r="I6" s="175"/>
      <c r="J6" s="175"/>
    </row>
    <row r="7" spans="1:10" x14ac:dyDescent="0.2">
      <c r="B7" s="29"/>
      <c r="C7" s="30"/>
      <c r="D7" s="30"/>
      <c r="E7" s="29"/>
      <c r="F7" s="29"/>
      <c r="G7" s="29"/>
      <c r="H7" s="29"/>
      <c r="I7" s="29"/>
    </row>
    <row r="8" spans="1:10" x14ac:dyDescent="0.2">
      <c r="B8" s="29"/>
      <c r="C8" s="30"/>
      <c r="D8" s="30"/>
      <c r="E8" s="29"/>
      <c r="F8" s="29"/>
      <c r="G8" s="29"/>
      <c r="H8" s="29"/>
      <c r="I8" s="29"/>
    </row>
    <row r="9" spans="1:10" x14ac:dyDescent="0.2">
      <c r="B9" s="29"/>
      <c r="C9" s="30"/>
      <c r="D9" s="30"/>
      <c r="E9" s="120"/>
      <c r="F9" s="29"/>
      <c r="G9" s="29"/>
      <c r="H9" s="29"/>
      <c r="I9" s="29"/>
    </row>
    <row r="10" spans="1:10" x14ac:dyDescent="0.2">
      <c r="B10" s="29"/>
      <c r="C10" s="30"/>
      <c r="D10" s="30"/>
      <c r="E10" s="29"/>
      <c r="F10" s="29"/>
      <c r="G10" s="29"/>
      <c r="H10" s="29"/>
      <c r="I10" s="29"/>
    </row>
    <row r="11" spans="1:10" x14ac:dyDescent="0.2">
      <c r="B11" s="29"/>
      <c r="C11" s="30"/>
      <c r="D11" s="30"/>
      <c r="E11" s="29"/>
      <c r="F11" s="29"/>
      <c r="G11" s="29"/>
      <c r="H11" s="29"/>
      <c r="I11" s="29"/>
    </row>
    <row r="12" spans="1:10" x14ac:dyDescent="0.2">
      <c r="B12" s="29"/>
      <c r="C12" s="30"/>
      <c r="D12" s="30"/>
      <c r="E12" s="29"/>
      <c r="F12" s="29"/>
      <c r="G12" s="29"/>
      <c r="H12" s="29"/>
      <c r="I12" s="29"/>
    </row>
    <row r="13" spans="1:10" x14ac:dyDescent="0.2">
      <c r="B13" s="29"/>
      <c r="C13" s="30"/>
      <c r="D13" s="30"/>
      <c r="E13" s="29"/>
      <c r="F13" s="29"/>
      <c r="G13" s="29"/>
      <c r="H13" s="29"/>
      <c r="I13" s="29"/>
    </row>
    <row r="14" spans="1:10" x14ac:dyDescent="0.2">
      <c r="B14" s="29"/>
      <c r="C14" s="30"/>
      <c r="D14" s="30"/>
      <c r="E14" s="29"/>
      <c r="F14" s="29"/>
      <c r="G14" s="29"/>
      <c r="H14" s="29"/>
      <c r="I14" s="29"/>
    </row>
    <row r="15" spans="1:10" x14ac:dyDescent="0.2">
      <c r="B15" s="29"/>
      <c r="C15" s="30"/>
      <c r="D15" s="30"/>
      <c r="E15" s="29"/>
      <c r="F15" s="29"/>
      <c r="G15" s="29"/>
      <c r="H15" s="29"/>
      <c r="I15" s="29"/>
    </row>
    <row r="19" spans="3:3" x14ac:dyDescent="0.2">
      <c r="C19" s="5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</sheetData>
  <mergeCells count="4">
    <mergeCell ref="A2:A3"/>
    <mergeCell ref="A1:J1"/>
    <mergeCell ref="E2:J2"/>
    <mergeCell ref="A6:J6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70CD1-B03B-465D-BB45-3EAC7BA502C9}">
  <sheetPr>
    <tabColor indexed="22"/>
  </sheetPr>
  <dimension ref="A1:I34"/>
  <sheetViews>
    <sheetView zoomScale="85" workbookViewId="0">
      <selection activeCell="B4" sqref="B4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1" customFormat="1" ht="16.5" thickBot="1" x14ac:dyDescent="0.25">
      <c r="A1" s="171" t="s">
        <v>79</v>
      </c>
      <c r="B1" s="171"/>
      <c r="C1" s="171"/>
      <c r="D1" s="171"/>
      <c r="E1" s="171"/>
      <c r="F1" s="171"/>
      <c r="G1" s="171"/>
    </row>
    <row r="2" spans="1:7" s="31" customFormat="1" ht="15.75" customHeight="1" thickBot="1" x14ac:dyDescent="0.25">
      <c r="A2" s="167" t="s">
        <v>35</v>
      </c>
      <c r="B2" s="92"/>
      <c r="C2" s="172" t="s">
        <v>23</v>
      </c>
      <c r="D2" s="173"/>
      <c r="E2" s="172" t="s">
        <v>24</v>
      </c>
      <c r="F2" s="173"/>
      <c r="G2" s="93"/>
    </row>
    <row r="3" spans="1:7" s="31" customFormat="1" ht="45.75" thickBot="1" x14ac:dyDescent="0.25">
      <c r="A3" s="168"/>
      <c r="B3" s="35" t="s">
        <v>22</v>
      </c>
      <c r="C3" s="35" t="s">
        <v>45</v>
      </c>
      <c r="D3" s="35" t="s">
        <v>25</v>
      </c>
      <c r="E3" s="35" t="s">
        <v>26</v>
      </c>
      <c r="F3" s="35" t="s">
        <v>25</v>
      </c>
      <c r="G3" s="36" t="s">
        <v>90</v>
      </c>
    </row>
    <row r="4" spans="1:7" s="31" customFormat="1" x14ac:dyDescent="0.2">
      <c r="A4" s="21">
        <v>1</v>
      </c>
      <c r="B4" s="37" t="s">
        <v>114</v>
      </c>
      <c r="C4" s="38" t="s">
        <v>20</v>
      </c>
      <c r="D4" s="102" t="s">
        <v>20</v>
      </c>
      <c r="E4" s="39" t="s">
        <v>20</v>
      </c>
      <c r="F4" s="102" t="s">
        <v>20</v>
      </c>
      <c r="G4" s="40" t="s">
        <v>20</v>
      </c>
    </row>
    <row r="5" spans="1:7" s="31" customFormat="1" ht="15.75" thickBot="1" x14ac:dyDescent="0.25">
      <c r="A5" s="116"/>
      <c r="B5" s="94" t="s">
        <v>42</v>
      </c>
      <c r="C5" s="117" t="s">
        <v>20</v>
      </c>
      <c r="D5" s="99" t="s">
        <v>20</v>
      </c>
      <c r="E5" s="96" t="s">
        <v>20</v>
      </c>
      <c r="F5" s="99" t="s">
        <v>20</v>
      </c>
      <c r="G5" s="97" t="s">
        <v>20</v>
      </c>
    </row>
    <row r="6" spans="1:7" s="31" customFormat="1" x14ac:dyDescent="0.2">
      <c r="D6" s="41"/>
    </row>
    <row r="7" spans="1:7" s="31" customFormat="1" x14ac:dyDescent="0.2">
      <c r="A7" s="29"/>
      <c r="D7" s="41"/>
    </row>
    <row r="8" spans="1:7" s="31" customFormat="1" x14ac:dyDescent="0.2">
      <c r="A8" s="29"/>
      <c r="D8" s="41"/>
    </row>
    <row r="9" spans="1:7" s="31" customFormat="1" x14ac:dyDescent="0.2">
      <c r="D9" s="41"/>
    </row>
    <row r="10" spans="1:7" s="31" customFormat="1" x14ac:dyDescent="0.2">
      <c r="D10" s="41"/>
    </row>
    <row r="11" spans="1:7" s="31" customFormat="1" x14ac:dyDescent="0.2">
      <c r="D11" s="41"/>
    </row>
    <row r="12" spans="1:7" s="31" customFormat="1" x14ac:dyDescent="0.2">
      <c r="D12" s="41"/>
    </row>
    <row r="13" spans="1:7" s="31" customFormat="1" x14ac:dyDescent="0.2">
      <c r="D13" s="41"/>
    </row>
    <row r="14" spans="1:7" s="31" customFormat="1" x14ac:dyDescent="0.2">
      <c r="D14" s="41"/>
    </row>
    <row r="15" spans="1:7" s="31" customFormat="1" x14ac:dyDescent="0.2">
      <c r="D15" s="41"/>
    </row>
    <row r="16" spans="1:7" s="31" customFormat="1" x14ac:dyDescent="0.2">
      <c r="D16" s="41"/>
    </row>
    <row r="17" spans="2:9" s="31" customFormat="1" x14ac:dyDescent="0.2">
      <c r="D17" s="41"/>
    </row>
    <row r="18" spans="2:9" s="31" customFormat="1" x14ac:dyDescent="0.2">
      <c r="D18" s="41"/>
    </row>
    <row r="19" spans="2:9" s="31" customFormat="1" x14ac:dyDescent="0.2">
      <c r="D19" s="41"/>
    </row>
    <row r="20" spans="2:9" s="31" customFormat="1" x14ac:dyDescent="0.2">
      <c r="D20" s="41"/>
    </row>
    <row r="21" spans="2:9" s="31" customFormat="1" x14ac:dyDescent="0.2">
      <c r="D21" s="41"/>
    </row>
    <row r="22" spans="2:9" s="31" customFormat="1" x14ac:dyDescent="0.2">
      <c r="D22" s="41"/>
    </row>
    <row r="23" spans="2:9" s="31" customFormat="1" x14ac:dyDescent="0.2">
      <c r="D23" s="41"/>
    </row>
    <row r="24" spans="2:9" s="31" customFormat="1" x14ac:dyDescent="0.2">
      <c r="D24" s="41"/>
    </row>
    <row r="25" spans="2:9" s="31" customFormat="1" x14ac:dyDescent="0.2">
      <c r="D25" s="41"/>
    </row>
    <row r="26" spans="2:9" s="31" customFormat="1" x14ac:dyDescent="0.2">
      <c r="D26" s="41"/>
    </row>
    <row r="27" spans="2:9" s="31" customFormat="1" x14ac:dyDescent="0.2"/>
    <row r="28" spans="2:9" s="31" customFormat="1" x14ac:dyDescent="0.2"/>
    <row r="29" spans="2:9" s="31" customFormat="1" x14ac:dyDescent="0.2">
      <c r="H29" s="22"/>
      <c r="I29" s="22"/>
    </row>
    <row r="32" spans="2:9" ht="30.75" thickBot="1" x14ac:dyDescent="0.25">
      <c r="B32" s="42" t="s">
        <v>22</v>
      </c>
      <c r="C32" s="35" t="s">
        <v>48</v>
      </c>
      <c r="D32" s="35" t="s">
        <v>49</v>
      </c>
      <c r="E32" s="36" t="s">
        <v>46</v>
      </c>
    </row>
    <row r="33" spans="1:5" x14ac:dyDescent="0.2">
      <c r="A33" s="22">
        <v>1</v>
      </c>
      <c r="B33" s="37" t="str">
        <f>B4</f>
        <v>Промінвест-Керамет</v>
      </c>
      <c r="C33" s="121" t="str">
        <f>C4</f>
        <v>н.д.</v>
      </c>
      <c r="D33" s="102" t="str">
        <f>D4</f>
        <v>н.д.</v>
      </c>
      <c r="E33" s="122" t="str">
        <f>G4</f>
        <v>н.д.</v>
      </c>
    </row>
    <row r="34" spans="1:5" x14ac:dyDescent="0.2">
      <c r="B34" s="37"/>
    </row>
  </sheetData>
  <mergeCells count="4"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2CC9-1003-4919-839B-2767504F06F1}">
  <sheetPr>
    <tabColor indexed="22"/>
  </sheetPr>
  <dimension ref="A1:D22"/>
  <sheetViews>
    <sheetView zoomScale="85" workbookViewId="0">
      <selection activeCell="F1" sqref="F1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7" t="s">
        <v>22</v>
      </c>
      <c r="B1" s="68" t="s">
        <v>74</v>
      </c>
      <c r="C1" s="10"/>
      <c r="D1" s="10"/>
    </row>
    <row r="2" spans="1:4" ht="14.25" x14ac:dyDescent="0.2">
      <c r="A2" s="27" t="s">
        <v>114</v>
      </c>
      <c r="B2" s="136" t="s">
        <v>20</v>
      </c>
      <c r="C2" s="10"/>
      <c r="D2" s="10"/>
    </row>
    <row r="3" spans="1:4" ht="14.25" x14ac:dyDescent="0.2">
      <c r="A3" s="27" t="s">
        <v>27</v>
      </c>
      <c r="B3" s="136" t="s">
        <v>20</v>
      </c>
      <c r="C3" s="10"/>
      <c r="D3" s="10"/>
    </row>
    <row r="4" spans="1:4" ht="14.25" x14ac:dyDescent="0.2">
      <c r="A4" s="27" t="s">
        <v>1</v>
      </c>
      <c r="B4" s="137">
        <v>-2.5031323777561565E-2</v>
      </c>
      <c r="C4" s="10"/>
      <c r="D4" s="10"/>
    </row>
    <row r="5" spans="1:4" ht="14.25" x14ac:dyDescent="0.2">
      <c r="A5" s="27" t="s">
        <v>113</v>
      </c>
      <c r="B5" s="137">
        <v>0.14395202117269923</v>
      </c>
      <c r="C5" s="10"/>
      <c r="D5" s="10"/>
    </row>
    <row r="6" spans="1:4" ht="14.25" x14ac:dyDescent="0.2">
      <c r="A6" s="27" t="s">
        <v>28</v>
      </c>
      <c r="B6" s="137">
        <v>4.2883190635293778E-2</v>
      </c>
      <c r="C6" s="10"/>
      <c r="D6" s="10"/>
    </row>
    <row r="7" spans="1:4" ht="14.25" x14ac:dyDescent="0.2">
      <c r="A7" s="27" t="s">
        <v>29</v>
      </c>
      <c r="B7" s="137">
        <v>3.8051568091299615E-3</v>
      </c>
      <c r="C7" s="10"/>
      <c r="D7" s="10"/>
    </row>
    <row r="8" spans="1:4" ht="14.25" x14ac:dyDescent="0.2">
      <c r="A8" s="27" t="s">
        <v>30</v>
      </c>
      <c r="B8" s="137">
        <v>1.0973150684931508E-2</v>
      </c>
      <c r="C8" s="10"/>
      <c r="D8" s="10"/>
    </row>
    <row r="9" spans="1:4" ht="15" thickBot="1" x14ac:dyDescent="0.25">
      <c r="A9" s="80" t="s">
        <v>97</v>
      </c>
      <c r="B9" s="138">
        <v>-2.8193717721985978E-3</v>
      </c>
      <c r="C9" s="10"/>
      <c r="D9" s="10"/>
    </row>
    <row r="10" spans="1:4" x14ac:dyDescent="0.2">
      <c r="B10" s="10"/>
      <c r="C10" s="10"/>
      <c r="D10" s="10"/>
    </row>
    <row r="11" spans="1:4" ht="14.25" x14ac:dyDescent="0.2">
      <c r="A11" s="54"/>
      <c r="B11" s="55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x14ac:dyDescent="0.2">
      <c r="B16" s="10"/>
    </row>
    <row r="20" spans="1:2" x14ac:dyDescent="0.2">
      <c r="A20" s="7"/>
      <c r="B20" s="8"/>
    </row>
    <row r="21" spans="1:2" x14ac:dyDescent="0.2">
      <c r="B21" s="8"/>
    </row>
    <row r="22" spans="1:2" x14ac:dyDescent="0.2">
      <c r="B22" s="8"/>
    </row>
  </sheetData>
  <autoFilter ref="A1:B1" xr:uid="{1C799D84-966F-46B5-8668-E9856B0838A1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2025-07-11T17:39:14Z</dcterms:modified>
</cp:coreProperties>
</file>