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8\Q4 2018\! final (Q)\"/>
    </mc:Choice>
  </mc:AlternateContent>
  <bookViews>
    <workbookView xWindow="216" yWindow="6732" windowWidth="8016" windowHeight="6432" tabRatio="917"/>
  </bookViews>
  <sheets>
    <sheet name="Індекси світу та України" sheetId="30" r:id="rId1"/>
    <sheet name="Біржовий ФР України" sheetId="54" r:id="rId2"/>
    <sheet name="КУА-ІСІ-НПФ та СК в управлінні" sheetId="55" r:id="rId3"/>
    <sheet name="Активи-ВЧА-Чистий притік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2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2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2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2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2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2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2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2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2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2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2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2" hidden="1">{#N/A,#N/A,FALSE,"т04"}</definedName>
    <definedName name="__t06" hidden="1">{#N/A,#N/A,FALSE,"т04"}</definedName>
    <definedName name="_18_Лют_09" localSheetId="1">#REF!</definedName>
    <definedName name="_18_Лют_09" localSheetId="2">#REF!</definedName>
    <definedName name="_18_Лют_09">#REF!</definedName>
    <definedName name="_19_Лют_09" localSheetId="1">#REF!</definedName>
    <definedName name="_19_Лют_09" localSheetId="2">#REF!</definedName>
    <definedName name="_19_Лют_09">#REF!</definedName>
    <definedName name="_19_Лют_09_ВЧА" localSheetId="1">#REF!</definedName>
    <definedName name="_19_Лют_09_ВЧА" localSheetId="2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xlnm._FilterDatabase" localSheetId="0" hidden="1">'Індекси світу та України'!#REF!</definedName>
    <definedName name="BAZA">'[1]Мульт-ор М2, швидкість'!$E$1:$E$65536</definedName>
    <definedName name="cevv" localSheetId="1">[2]табл1!#REF!</definedName>
    <definedName name="cevv" localSheetId="2">[2]табл1!#REF!</definedName>
    <definedName name="cevv">[2]табл1!#REF!</definedName>
    <definedName name="d" localSheetId="1" hidden="1">{#N/A,#N/A,FALSE,"т02бд"}</definedName>
    <definedName name="d" localSheetId="2" hidden="1">{#N/A,#N/A,FALSE,"т02бд"}</definedName>
    <definedName name="d" hidden="1">{#N/A,#N/A,FALSE,"т02бд"}</definedName>
    <definedName name="ic" localSheetId="3" hidden="1">{#N/A,#N/A,FALSE,"т02бд"}</definedName>
    <definedName name="ic" localSheetId="1" hidden="1">{#N/A,#N/A,FALSE,"т02бд"}</definedName>
    <definedName name="ic" localSheetId="0" hidden="1">{#N/A,#N/A,FALSE,"т02бд"}</definedName>
    <definedName name="ic" localSheetId="2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tt" localSheetId="3" hidden="1">{#N/A,#N/A,FALSE,"т02бд"}</definedName>
    <definedName name="tt" localSheetId="1" hidden="1">{#N/A,#N/A,FALSE,"т02бд"}</definedName>
    <definedName name="tt" localSheetId="0" hidden="1">{#N/A,#N/A,FALSE,"т02бд"}</definedName>
    <definedName name="tt" localSheetId="2" hidden="1">{#N/A,#N/A,FALSE,"т02бд"}</definedName>
    <definedName name="tt" hidden="1">{#N/A,#N/A,FALSE,"т02бд"}</definedName>
    <definedName name="V">'[3]146024'!$A$1:$K$1</definedName>
    <definedName name="ven_vcha" localSheetId="1" hidden="1">{#N/A,#N/A,FALSE,"т02бд"}</definedName>
    <definedName name="ven_vcha" localSheetId="2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2">#REF!</definedName>
    <definedName name="_xlnm.Database">#REF!</definedName>
    <definedName name="ГЦ" localSheetId="3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hidden="1">{#N/A,#N/A,FALSE,"т02бд"}</definedName>
    <definedName name="збз1998" localSheetId="1">#REF!</definedName>
    <definedName name="збз1998" localSheetId="2">#REF!</definedName>
    <definedName name="збз1998">#REF!</definedName>
    <definedName name="ии" localSheetId="3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2">#REF!</definedName>
    <definedName name="т01">#REF!</definedName>
    <definedName name="т05" localSheetId="3" hidden="1">{#N/A,#N/A,FALSE,"т04"}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1">#REF!</definedName>
    <definedName name="т06" localSheetId="2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1">#REF!</definedName>
    <definedName name="т17.2" localSheetId="2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1">#REF!</definedName>
    <definedName name="т17.4" localSheetId="2">#REF!</definedName>
    <definedName name="т17.4">#REF!</definedName>
    <definedName name="т17.4.1999" localSheetId="1">#REF!</definedName>
    <definedName name="т17.4.1999" localSheetId="2">#REF!</definedName>
    <definedName name="т17.4.1999">#REF!</definedName>
    <definedName name="т17.4.2001" localSheetId="1">#REF!</definedName>
    <definedName name="т17.4.2001" localSheetId="2">#REF!</definedName>
    <definedName name="т17.4.2001">#REF!</definedName>
    <definedName name="т17.5" localSheetId="1">#REF!</definedName>
    <definedName name="т17.5" localSheetId="2">#REF!</definedName>
    <definedName name="т17.5">#REF!</definedName>
    <definedName name="т17.5.2001" localSheetId="1">#REF!</definedName>
    <definedName name="т17.5.2001" localSheetId="2">#REF!</definedName>
    <definedName name="т17.5.2001">#REF!</definedName>
    <definedName name="т17.7" localSheetId="1">#REF!</definedName>
    <definedName name="т17.7" localSheetId="2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1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K17" i="54" l="1"/>
  <c r="L17" i="54"/>
  <c r="J28" i="54" l="1"/>
  <c r="K20" i="54"/>
  <c r="J8" i="54"/>
  <c r="C28" i="36" l="1"/>
  <c r="B28" i="36"/>
  <c r="C27" i="36"/>
  <c r="B27" i="36"/>
  <c r="I17" i="36"/>
  <c r="H17" i="36"/>
  <c r="G17" i="36"/>
  <c r="H16" i="36"/>
  <c r="G16" i="36"/>
  <c r="H15" i="36"/>
  <c r="G15" i="36"/>
  <c r="H9" i="36"/>
  <c r="G9" i="36"/>
  <c r="F9" i="36"/>
  <c r="E9" i="36"/>
  <c r="D9" i="36"/>
  <c r="C9" i="36"/>
  <c r="B9" i="36"/>
  <c r="H8" i="36"/>
  <c r="G8" i="36"/>
  <c r="H7" i="36"/>
  <c r="G7" i="36"/>
  <c r="H6" i="36"/>
  <c r="G6" i="36"/>
  <c r="H5" i="36"/>
  <c r="G5" i="36"/>
  <c r="H4" i="36"/>
  <c r="G4" i="36"/>
  <c r="F17" i="55"/>
  <c r="F16" i="55"/>
  <c r="F15" i="55"/>
  <c r="F14" i="55"/>
  <c r="F13" i="55"/>
  <c r="F12" i="55"/>
  <c r="F11" i="55"/>
  <c r="F10" i="55"/>
  <c r="F9" i="55"/>
  <c r="F8" i="55"/>
  <c r="F7" i="55"/>
  <c r="F6" i="55"/>
  <c r="F5" i="55"/>
  <c r="F4" i="55"/>
  <c r="F3" i="55"/>
  <c r="I32" i="54"/>
  <c r="H32" i="54"/>
  <c r="L31" i="54"/>
  <c r="K31" i="54"/>
  <c r="J31" i="54"/>
  <c r="I31" i="54"/>
  <c r="H31" i="54"/>
  <c r="L30" i="54"/>
  <c r="K30" i="54"/>
  <c r="J30" i="54"/>
  <c r="L29" i="54"/>
  <c r="K29" i="54"/>
  <c r="J29" i="54"/>
  <c r="I29" i="54"/>
  <c r="H29" i="54"/>
  <c r="L28" i="54"/>
  <c r="K28" i="54"/>
  <c r="I27" i="54"/>
  <c r="H27" i="54"/>
  <c r="I25" i="54"/>
  <c r="H25" i="54"/>
  <c r="L23" i="54"/>
  <c r="K23" i="54"/>
  <c r="J23" i="54"/>
  <c r="I23" i="54"/>
  <c r="H23" i="54"/>
  <c r="L22" i="54"/>
  <c r="K22" i="54"/>
  <c r="J22" i="54"/>
  <c r="L21" i="54"/>
  <c r="K21" i="54"/>
  <c r="J21" i="54"/>
  <c r="I21" i="54"/>
  <c r="H21" i="54"/>
  <c r="L20" i="54"/>
  <c r="J20" i="54"/>
  <c r="L19" i="54"/>
  <c r="K19" i="54"/>
  <c r="J19" i="54"/>
  <c r="I19" i="54"/>
  <c r="H19" i="54"/>
  <c r="L18" i="54"/>
  <c r="K18" i="54"/>
  <c r="J18" i="54"/>
  <c r="J17" i="54"/>
  <c r="L16" i="54"/>
  <c r="K16" i="54"/>
  <c r="J16" i="54"/>
  <c r="I16" i="54"/>
  <c r="H16" i="54"/>
  <c r="I15" i="54"/>
  <c r="H15" i="54"/>
  <c r="I13" i="54"/>
  <c r="H13" i="54"/>
  <c r="L11" i="54"/>
  <c r="K11" i="54"/>
  <c r="J11" i="54"/>
  <c r="I11" i="54"/>
  <c r="H11" i="54"/>
  <c r="L10" i="54"/>
  <c r="K10" i="54"/>
  <c r="J10" i="54"/>
  <c r="L9" i="54"/>
  <c r="K9" i="54"/>
  <c r="J9" i="54"/>
  <c r="I9" i="54"/>
  <c r="H9" i="54"/>
  <c r="L8" i="54"/>
  <c r="K8" i="54"/>
  <c r="L7" i="54"/>
  <c r="K7" i="54"/>
  <c r="J7" i="54"/>
  <c r="I7" i="54"/>
  <c r="H7" i="54"/>
  <c r="L6" i="54"/>
  <c r="K6" i="54"/>
  <c r="J6" i="54"/>
  <c r="L5" i="54"/>
  <c r="K5" i="54"/>
  <c r="J5" i="54"/>
  <c r="I5" i="54"/>
  <c r="H5" i="54"/>
  <c r="L4" i="54"/>
  <c r="K4" i="54"/>
  <c r="J4" i="54"/>
  <c r="L3" i="54"/>
  <c r="K3" i="54"/>
  <c r="J3" i="54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F3" i="30"/>
  <c r="E3" i="30"/>
</calcChain>
</file>

<file path=xl/sharedStrings.xml><?xml version="1.0" encoding="utf-8"?>
<sst xmlns="http://schemas.openxmlformats.org/spreadsheetml/2006/main" count="208" uniqueCount="110">
  <si>
    <t>Фонди</t>
  </si>
  <si>
    <t>РТС (Росія)</t>
  </si>
  <si>
    <t>ПФТС (Україна)</t>
  </si>
  <si>
    <t>S&amp;P 500 (США)</t>
  </si>
  <si>
    <t>NIKKEI 225 (Японія)</t>
  </si>
  <si>
    <t>Відкриті</t>
  </si>
  <si>
    <t>УБ (Україна)</t>
  </si>
  <si>
    <t>ММВБ (Росія)</t>
  </si>
  <si>
    <t>WSE WIG 20 (Польща)</t>
  </si>
  <si>
    <t>DAX (ФРН)</t>
  </si>
  <si>
    <t>CAC 40 (Франція)</t>
  </si>
  <si>
    <t>DJIA (США)</t>
  </si>
  <si>
    <t>SHANGHAI SE COMPOSITE (Китай)</t>
  </si>
  <si>
    <t>Венчурні</t>
  </si>
  <si>
    <t>млн. грн.</t>
  </si>
  <si>
    <t>FTSE/JSE Africa All-Share Index (ПАР)</t>
  </si>
  <si>
    <t>HANG SENG (Гонг-Конг)</t>
  </si>
  <si>
    <t>Cyprus SE General Index (Кіпр)</t>
  </si>
  <si>
    <t>BIST 100 National Index (Туреччина)</t>
  </si>
  <si>
    <t>Ibovespa Sao Paulo SE Index (Бразилія)</t>
  </si>
  <si>
    <t>-</t>
  </si>
  <si>
    <t>http://www.uaib.com.ua/analituaib/rankings/kua.html</t>
  </si>
  <si>
    <t>Фондові індекси світу та України</t>
  </si>
  <si>
    <t>ВЧА ІСІ*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</si>
  <si>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</si>
  <si>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</si>
  <si>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</si>
  <si>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http://www.uaib.com.ua/analituaib/rankings/ici.html</t>
  </si>
  <si>
    <t>Кількість зареєстрованих ІСІ на одну КУА</t>
  </si>
  <si>
    <t>Кількість ЦП у реєстрах (лістингу) фондових бірж, у т. ч.:</t>
  </si>
  <si>
    <t>облігацій підприємств</t>
  </si>
  <si>
    <t>депозитних сертифікатів НБУ</t>
  </si>
  <si>
    <t>Показник / Дата</t>
  </si>
  <si>
    <t>Кількість цінних паперів (ЦП) у списках фондових бірж, у т. ч.:</t>
  </si>
  <si>
    <t>31.12.2014 (2014)</t>
  </si>
  <si>
    <t>31.12.2015 (2015)</t>
  </si>
  <si>
    <t>http://www.bloomberg.com/markets/stocks/world-indexes</t>
  </si>
  <si>
    <t>Показники біржового фондового ринку України</t>
  </si>
  <si>
    <t>31.12.2016 (2016)</t>
  </si>
  <si>
    <t>акцій*</t>
  </si>
  <si>
    <t>частка (разом)</t>
  </si>
  <si>
    <t>акціями</t>
  </si>
  <si>
    <t>облігаціями підприємств</t>
  </si>
  <si>
    <t>інвестиційними сертифікатами</t>
  </si>
  <si>
    <t>деривативами (без держ. деривативів)</t>
  </si>
  <si>
    <t>муніципальними облігаціями</t>
  </si>
  <si>
    <t>депозитними сертифікатами НБУ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</si>
  <si>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</si>
  <si>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</si>
  <si>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 xml:space="preserve">Обсяг торгів на фондових біржах (загальний), млн. грн., у т. ч.: </t>
  </si>
  <si>
    <t>FTSE 100 (Великобританія)</t>
  </si>
  <si>
    <t>S&amp;P BSE SENSEX Index (Індія)</t>
  </si>
  <si>
    <t xml:space="preserve">Кількість ІСІ в управлінні (зареєстрованих) </t>
  </si>
  <si>
    <t>Кількість КУА без ІСІ в управлінні</t>
  </si>
  <si>
    <t>Разом</t>
  </si>
  <si>
    <t>Кількість КУА та ІСІ</t>
  </si>
  <si>
    <t>Кількість КУА з ІСІ в управлінні</t>
  </si>
  <si>
    <t xml:space="preserve">За рік </t>
  </si>
  <si>
    <t>...у попередньому кварталі</t>
  </si>
  <si>
    <t>* Для квартальних даних - середнє значення за щомісячними даними.</t>
  </si>
  <si>
    <r>
      <t>** За 12 місяців – середня</t>
    </r>
    <r>
      <rPr>
        <i/>
        <sz val="9"/>
        <rFont val="Arial"/>
        <family val="2"/>
        <charset val="204"/>
      </rPr>
      <t>.</t>
    </r>
  </si>
  <si>
    <t>4 кв. '17</t>
  </si>
  <si>
    <t>1 кв. '18</t>
  </si>
  <si>
    <t>2 кв. '18</t>
  </si>
  <si>
    <t>Індекси</t>
  </si>
  <si>
    <t>муніципальних облігацій**</t>
  </si>
  <si>
    <t>Вартість активів в управлінні</t>
  </si>
  <si>
    <t>ІСІ*, у т. ч.</t>
  </si>
  <si>
    <t>Чистий притік/відтік капіталу у відкритих ІСІ</t>
  </si>
  <si>
    <t>Кількість НПФ в управлінні КУА (права шкала)</t>
  </si>
  <si>
    <t>Кількість СК з активами в управлінні КУА (права шкала)</t>
  </si>
  <si>
    <t>Відкриті (права шкала)</t>
  </si>
  <si>
    <t>НПФ (права шкала)</t>
  </si>
  <si>
    <t>СК (права шкала)</t>
  </si>
  <si>
    <t>3 кв. '18</t>
  </si>
  <si>
    <t>ОВДП+ОЗДП</t>
  </si>
  <si>
    <t>ОВДП</t>
  </si>
  <si>
    <t>частка "лістингових" ЦП у всіх ЦП у списках усіх ФБ</t>
  </si>
  <si>
    <t>частка в "лістингових" ЦП усіх ФБ</t>
  </si>
  <si>
    <t>частка в обсязі торгів на усіх ФБ</t>
  </si>
  <si>
    <t>4-й квартал 2018 року</t>
  </si>
  <si>
    <t>2018 рік</t>
  </si>
  <si>
    <t>2017 рік</t>
  </si>
  <si>
    <t>* За даними бірж та агентства Bloomberg</t>
  </si>
  <si>
    <t>Ренкінгування на графіку - за річним показником.</t>
  </si>
  <si>
    <t>Ренкінгування в таблиці - за квартальним показником.</t>
  </si>
  <si>
    <t>31.12.2017 (4 кв. 2017)</t>
  </si>
  <si>
    <t>31.12.2017 (2017)</t>
  </si>
  <si>
    <t>30.09.2018 (3 кв. 2018)</t>
  </si>
  <si>
    <t>31.12.2018 (4 кв. 2018)</t>
  </si>
  <si>
    <t>31.12.2018 (2018)</t>
  </si>
  <si>
    <t>Зміна за 4 кв. 2018</t>
  </si>
  <si>
    <t>Зміна за 2018 рік</t>
  </si>
  <si>
    <t>x</t>
  </si>
  <si>
    <t>***SEs' Trading Volume, UAH bn</t>
  </si>
  <si>
    <t>Кількість КУА (усіх)</t>
  </si>
  <si>
    <t xml:space="preserve">Кількість сформованих ІСІ (такі, що досягли нормативу мін. обсягу активів) </t>
  </si>
  <si>
    <t>2015</t>
  </si>
  <si>
    <t>2016</t>
  </si>
  <si>
    <t>* КУА - компанії з управління активами; ІСІ - інститути спільного інвестування; НПФ - недержавні пенсійні фонди.</t>
  </si>
  <si>
    <t>Зміна за 4-й квартал 2018 року</t>
  </si>
  <si>
    <t>Зміна з початку 2018 року (за рік)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</si>
  <si>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</si>
  <si>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4 кв. '18</t>
  </si>
  <si>
    <t>** Станом на 31.12.2018 року у біржових списках перебували п'ять випусків муніципальних облігацій (два - Львівської міської ради та три - Івано-Франківської), які були поза лістингом.</t>
  </si>
  <si>
    <t>Поквартально</t>
  </si>
  <si>
    <t>кількість фондів, щодо яких наявні дані</t>
  </si>
  <si>
    <t>Наростаючим підсумком</t>
  </si>
  <si>
    <t>* З урахуванням депозитарних розписок MHP S.A. та зупинених в обігу акцій АТ "Мотор Січ". Без урахування акцій КІФ та інвестиційних сертифікатів (станом на 31.12.2018 їх було 5 - акції 4-х КІФ та ІС одного ПІФ).</t>
  </si>
  <si>
    <t>Зміна за рік у 4 кв.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</si>
</sst>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5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1"/>
      <color indexed="23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theme="8" tint="-0.499984740745262"/>
      </bottom>
      <diagonal/>
    </border>
    <border>
      <left/>
      <right/>
      <top style="dotted">
        <color indexed="55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</borders>
  <cellStyleXfs count="87">
    <xf numFmtId="0" fontId="0" fillId="0" borderId="0"/>
    <xf numFmtId="49" fontId="13" fillId="0" borderId="0">
      <alignment horizontal="centerContinuous" vertical="top" wrapText="1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1" fillId="0" borderId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10" fillId="0" borderId="0"/>
    <xf numFmtId="0" fontId="49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43" fillId="0" borderId="0"/>
    <xf numFmtId="0" fontId="24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0" fillId="4" borderId="0" applyNumberFormat="0" applyBorder="0" applyAlignment="0" applyProtection="0"/>
    <xf numFmtId="49" fontId="13" fillId="0" borderId="11">
      <alignment horizontal="center" vertical="center" wrapText="1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4">
    <xf numFmtId="0" fontId="0" fillId="0" borderId="0" xfId="0"/>
    <xf numFmtId="0" fontId="5" fillId="0" borderId="0" xfId="60"/>
    <xf numFmtId="0" fontId="5" fillId="0" borderId="0" xfId="60" applyAlignment="1">
      <alignment horizontal="center"/>
    </xf>
    <xf numFmtId="0" fontId="5" fillId="0" borderId="0" xfId="58" applyBorder="1"/>
    <xf numFmtId="0" fontId="5" fillId="0" borderId="0" xfId="58"/>
    <xf numFmtId="14" fontId="5" fillId="0" borderId="0" xfId="58" applyNumberFormat="1" applyBorder="1"/>
    <xf numFmtId="0" fontId="5" fillId="0" borderId="0" xfId="58" applyAlignment="1"/>
    <xf numFmtId="0" fontId="11" fillId="0" borderId="15" xfId="58" applyFont="1" applyBorder="1" applyAlignment="1">
      <alignment horizontal="center" vertical="center" wrapText="1"/>
    </xf>
    <xf numFmtId="0" fontId="11" fillId="0" borderId="14" xfId="58" applyFont="1" applyBorder="1" applyAlignment="1">
      <alignment vertical="center"/>
    </xf>
    <xf numFmtId="4" fontId="5" fillId="0" borderId="0" xfId="58" applyNumberFormat="1" applyBorder="1"/>
    <xf numFmtId="0" fontId="5" fillId="0" borderId="0" xfId="61"/>
    <xf numFmtId="0" fontId="6" fillId="0" borderId="26" xfId="58" applyFont="1" applyBorder="1" applyAlignment="1">
      <alignment horizontal="center" vertical="center" wrapText="1"/>
    </xf>
    <xf numFmtId="0" fontId="6" fillId="0" borderId="15" xfId="58" applyFont="1" applyFill="1" applyBorder="1" applyAlignment="1">
      <alignment horizontal="center" vertical="center" wrapText="1"/>
    </xf>
    <xf numFmtId="14" fontId="6" fillId="0" borderId="24" xfId="58" applyNumberFormat="1" applyFont="1" applyFill="1" applyBorder="1" applyAlignment="1">
      <alignment horizontal="center" vertical="center" wrapText="1"/>
    </xf>
    <xf numFmtId="0" fontId="5" fillId="0" borderId="17" xfId="58" applyFont="1" applyFill="1" applyBorder="1" applyAlignment="1">
      <alignment vertical="center"/>
    </xf>
    <xf numFmtId="0" fontId="5" fillId="0" borderId="0" xfId="61" applyFont="1"/>
    <xf numFmtId="10" fontId="11" fillId="0" borderId="25" xfId="58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5" fillId="0" borderId="17" xfId="58" applyFont="1" applyFill="1" applyBorder="1" applyAlignment="1">
      <alignment vertical="center"/>
    </xf>
    <xf numFmtId="0" fontId="5" fillId="0" borderId="0" xfId="58" applyFill="1"/>
    <xf numFmtId="165" fontId="16" fillId="0" borderId="19" xfId="58" applyNumberFormat="1" applyFont="1" applyFill="1" applyBorder="1" applyAlignment="1">
      <alignment horizontal="right" vertical="center"/>
    </xf>
    <xf numFmtId="0" fontId="15" fillId="0" borderId="0" xfId="58" applyFont="1" applyFill="1"/>
    <xf numFmtId="0" fontId="15" fillId="0" borderId="0" xfId="58" applyFont="1" applyBorder="1" applyAlignment="1">
      <alignment vertical="center" wrapText="1"/>
    </xf>
    <xf numFmtId="0" fontId="21" fillId="0" borderId="52" xfId="58" applyFont="1" applyFill="1" applyBorder="1" applyAlignment="1"/>
    <xf numFmtId="0" fontId="5" fillId="0" borderId="0" xfId="58" applyAlignment="1">
      <alignment horizontal="left"/>
    </xf>
    <xf numFmtId="0" fontId="22" fillId="0" borderId="0" xfId="32" applyFont="1" applyAlignment="1" applyProtection="1">
      <alignment horizontal="left"/>
    </xf>
    <xf numFmtId="0" fontId="5" fillId="0" borderId="0" xfId="58" applyFont="1" applyFill="1"/>
    <xf numFmtId="165" fontId="3" fillId="0" borderId="19" xfId="58" applyNumberFormat="1" applyFont="1" applyFill="1" applyBorder="1" applyAlignment="1">
      <alignment horizontal="right" vertical="center"/>
    </xf>
    <xf numFmtId="165" fontId="3" fillId="0" borderId="13" xfId="58" applyNumberFormat="1" applyFont="1" applyFill="1" applyBorder="1" applyAlignment="1">
      <alignment horizontal="right" vertical="center"/>
    </xf>
    <xf numFmtId="0" fontId="45" fillId="0" borderId="0" xfId="47" applyFont="1"/>
    <xf numFmtId="0" fontId="8" fillId="0" borderId="25" xfId="58" applyFont="1" applyFill="1" applyBorder="1" applyAlignment="1">
      <alignment horizontal="center" vertical="center" wrapText="1"/>
    </xf>
    <xf numFmtId="14" fontId="11" fillId="0" borderId="25" xfId="58" applyNumberFormat="1" applyFont="1" applyFill="1" applyBorder="1" applyAlignment="1">
      <alignment horizontal="center" vertical="center" wrapText="1"/>
    </xf>
    <xf numFmtId="0" fontId="21" fillId="0" borderId="52" xfId="58" applyFont="1" applyFill="1" applyBorder="1" applyAlignment="1">
      <alignment horizontal="right"/>
    </xf>
    <xf numFmtId="14" fontId="46" fillId="0" borderId="25" xfId="58" applyNumberFormat="1" applyFont="1" applyFill="1" applyBorder="1" applyAlignment="1">
      <alignment horizontal="center" vertical="center" wrapText="1"/>
    </xf>
    <xf numFmtId="165" fontId="3" fillId="0" borderId="28" xfId="58" applyNumberFormat="1" applyFont="1" applyFill="1" applyBorder="1" applyAlignment="1">
      <alignment horizontal="right" vertical="center"/>
    </xf>
    <xf numFmtId="165" fontId="16" fillId="0" borderId="28" xfId="58" applyNumberFormat="1" applyFont="1" applyFill="1" applyBorder="1" applyAlignment="1">
      <alignment horizontal="right" vertical="center"/>
    </xf>
    <xf numFmtId="165" fontId="3" fillId="0" borderId="49" xfId="58" applyNumberFormat="1" applyFont="1" applyFill="1" applyBorder="1" applyAlignment="1">
      <alignment horizontal="right" vertical="center"/>
    </xf>
    <xf numFmtId="0" fontId="3" fillId="0" borderId="0" xfId="0" applyFont="1"/>
    <xf numFmtId="0" fontId="5" fillId="0" borderId="0" xfId="58" applyFill="1" applyAlignment="1">
      <alignment horizontal="left"/>
    </xf>
    <xf numFmtId="0" fontId="8" fillId="0" borderId="0" xfId="0" applyFont="1"/>
    <xf numFmtId="14" fontId="6" fillId="0" borderId="34" xfId="59" applyNumberFormat="1" applyFont="1" applyFill="1" applyBorder="1" applyAlignment="1">
      <alignment horizontal="center" vertical="center" wrapText="1"/>
    </xf>
    <xf numFmtId="0" fontId="17" fillId="0" borderId="35" xfId="59" applyFont="1" applyFill="1" applyBorder="1" applyAlignment="1">
      <alignment horizontal="center" vertical="center" wrapText="1"/>
    </xf>
    <xf numFmtId="0" fontId="5" fillId="0" borderId="0" xfId="58"/>
    <xf numFmtId="14" fontId="11" fillId="0" borderId="25" xfId="58" applyNumberFormat="1" applyFont="1" applyFill="1" applyBorder="1" applyAlignment="1">
      <alignment horizontal="center" vertical="center" wrapText="1"/>
    </xf>
    <xf numFmtId="0" fontId="12" fillId="0" borderId="16" xfId="58" applyFont="1" applyBorder="1" applyAlignment="1">
      <alignment horizontal="right" vertical="center"/>
    </xf>
    <xf numFmtId="0" fontId="11" fillId="0" borderId="20" xfId="58" applyFont="1" applyBorder="1" applyAlignment="1">
      <alignment vertical="center"/>
    </xf>
    <xf numFmtId="0" fontId="11" fillId="0" borderId="17" xfId="58" applyFont="1" applyBorder="1" applyAlignment="1">
      <alignment vertical="center"/>
    </xf>
    <xf numFmtId="0" fontId="46" fillId="0" borderId="17" xfId="60" applyFont="1" applyBorder="1" applyAlignment="1">
      <alignment vertical="center"/>
    </xf>
    <xf numFmtId="0" fontId="12" fillId="0" borderId="17" xfId="58" applyFont="1" applyBorder="1" applyAlignment="1">
      <alignment horizontal="right" vertical="center"/>
    </xf>
    <xf numFmtId="0" fontId="48" fillId="0" borderId="0" xfId="58" applyFont="1" applyFill="1" applyBorder="1" applyAlignment="1">
      <alignment horizontal="left" vertical="center"/>
    </xf>
    <xf numFmtId="167" fontId="46" fillId="0" borderId="21" xfId="58" applyNumberFormat="1" applyFont="1" applyFill="1" applyBorder="1" applyAlignment="1">
      <alignment vertical="center"/>
    </xf>
    <xf numFmtId="167" fontId="12" fillId="0" borderId="23" xfId="58" applyNumberFormat="1" applyFont="1" applyFill="1" applyBorder="1" applyAlignment="1">
      <alignment vertical="center"/>
    </xf>
    <xf numFmtId="167" fontId="47" fillId="0" borderId="23" xfId="58" applyNumberFormat="1" applyFont="1" applyFill="1" applyBorder="1" applyAlignment="1">
      <alignment vertical="center"/>
    </xf>
    <xf numFmtId="167" fontId="11" fillId="0" borderId="23" xfId="58" applyNumberFormat="1" applyFont="1" applyFill="1" applyBorder="1" applyAlignment="1">
      <alignment vertical="center"/>
    </xf>
    <xf numFmtId="167" fontId="46" fillId="0" borderId="23" xfId="58" applyNumberFormat="1" applyFont="1" applyFill="1" applyBorder="1" applyAlignment="1">
      <alignment vertical="center"/>
    </xf>
    <xf numFmtId="165" fontId="46" fillId="0" borderId="21" xfId="68" applyNumberFormat="1" applyFont="1" applyFill="1" applyBorder="1" applyAlignment="1">
      <alignment vertical="center"/>
    </xf>
    <xf numFmtId="165" fontId="47" fillId="0" borderId="23" xfId="68" applyNumberFormat="1" applyFont="1" applyFill="1" applyBorder="1" applyAlignment="1">
      <alignment vertical="center"/>
    </xf>
    <xf numFmtId="165" fontId="46" fillId="0" borderId="23" xfId="68" applyNumberFormat="1" applyFont="1" applyFill="1" applyBorder="1" applyAlignment="1">
      <alignment vertical="center"/>
    </xf>
    <xf numFmtId="165" fontId="46" fillId="0" borderId="51" xfId="68" applyNumberFormat="1" applyFont="1" applyFill="1" applyBorder="1" applyAlignment="1">
      <alignment vertical="center"/>
    </xf>
    <xf numFmtId="165" fontId="46" fillId="0" borderId="27" xfId="68" applyNumberFormat="1" applyFont="1" applyFill="1" applyBorder="1" applyAlignment="1">
      <alignment vertical="center"/>
    </xf>
    <xf numFmtId="165" fontId="12" fillId="0" borderId="23" xfId="68" applyNumberFormat="1" applyFont="1" applyFill="1" applyBorder="1" applyAlignment="1">
      <alignment vertical="center"/>
    </xf>
    <xf numFmtId="3" fontId="12" fillId="0" borderId="21" xfId="58" applyNumberFormat="1" applyFont="1" applyFill="1" applyBorder="1" applyAlignment="1">
      <alignment horizontal="right" vertical="center" indent="1"/>
    </xf>
    <xf numFmtId="3" fontId="12" fillId="0" borderId="19" xfId="58" applyNumberFormat="1" applyFont="1" applyFill="1" applyBorder="1" applyAlignment="1">
      <alignment horizontal="right" vertical="center" indent="1"/>
    </xf>
    <xf numFmtId="3" fontId="51" fillId="0" borderId="13" xfId="58" applyNumberFormat="1" applyFont="1" applyFill="1" applyBorder="1" applyAlignment="1">
      <alignment horizontal="right" vertical="center" indent="1"/>
    </xf>
    <xf numFmtId="0" fontId="44" fillId="0" borderId="0" xfId="61" applyFont="1"/>
    <xf numFmtId="0" fontId="11" fillId="0" borderId="29" xfId="61" applyFont="1" applyBorder="1" applyAlignment="1">
      <alignment horizontal="left" vertical="center"/>
    </xf>
    <xf numFmtId="0" fontId="52" fillId="0" borderId="0" xfId="61" applyFont="1" applyAlignment="1">
      <alignment horizontal="center" vertical="center"/>
    </xf>
    <xf numFmtId="1" fontId="11" fillId="0" borderId="29" xfId="61" applyNumberFormat="1" applyFont="1" applyBorder="1" applyAlignment="1">
      <alignment horizontal="right" vertical="center" indent="1"/>
    </xf>
    <xf numFmtId="3" fontId="52" fillId="0" borderId="0" xfId="61" applyNumberFormat="1" applyFont="1" applyAlignment="1">
      <alignment horizontal="right" vertical="center" indent="1"/>
    </xf>
    <xf numFmtId="167" fontId="5" fillId="0" borderId="0" xfId="58" applyNumberFormat="1" applyBorder="1"/>
    <xf numFmtId="167" fontId="46" fillId="0" borderId="13" xfId="58" applyNumberFormat="1" applyFont="1" applyFill="1" applyBorder="1" applyAlignment="1">
      <alignment vertical="center"/>
    </xf>
    <xf numFmtId="165" fontId="47" fillId="0" borderId="22" xfId="68" applyNumberFormat="1" applyFont="1" applyFill="1" applyBorder="1" applyAlignment="1">
      <alignment vertical="center"/>
    </xf>
    <xf numFmtId="4" fontId="5" fillId="0" borderId="18" xfId="58" applyNumberFormat="1" applyFont="1" applyFill="1" applyBorder="1" applyAlignment="1">
      <alignment horizontal="right" vertical="center" wrapText="1"/>
    </xf>
    <xf numFmtId="165" fontId="3" fillId="0" borderId="21" xfId="58" applyNumberFormat="1" applyFont="1" applyFill="1" applyBorder="1" applyAlignment="1">
      <alignment horizontal="right" vertical="center"/>
    </xf>
    <xf numFmtId="165" fontId="16" fillId="0" borderId="57" xfId="58" applyNumberFormat="1" applyFont="1" applyFill="1" applyBorder="1" applyAlignment="1">
      <alignment horizontal="right" vertical="center"/>
    </xf>
    <xf numFmtId="4" fontId="15" fillId="0" borderId="18" xfId="58" applyNumberFormat="1" applyFont="1" applyFill="1" applyBorder="1" applyAlignment="1">
      <alignment horizontal="right" vertical="center" wrapText="1"/>
    </xf>
    <xf numFmtId="0" fontId="5" fillId="0" borderId="14" xfId="58" applyFont="1" applyFill="1" applyBorder="1" applyAlignment="1">
      <alignment vertical="center"/>
    </xf>
    <xf numFmtId="4" fontId="5" fillId="0" borderId="12" xfId="58" applyNumberFormat="1" applyFont="1" applyFill="1" applyBorder="1" applyAlignment="1">
      <alignment horizontal="right" vertical="center" wrapText="1"/>
    </xf>
    <xf numFmtId="165" fontId="16" fillId="0" borderId="13" xfId="58" applyNumberFormat="1" applyFont="1" applyFill="1" applyBorder="1" applyAlignment="1">
      <alignment horizontal="right" vertical="center"/>
    </xf>
    <xf numFmtId="14" fontId="6" fillId="29" borderId="34" xfId="77" applyNumberFormat="1" applyFont="1" applyFill="1" applyBorder="1" applyAlignment="1">
      <alignment horizontal="center" vertical="center" wrapText="1"/>
    </xf>
    <xf numFmtId="49" fontId="6" fillId="29" borderId="34" xfId="77" applyNumberFormat="1" applyFont="1" applyFill="1" applyBorder="1" applyAlignment="1">
      <alignment horizontal="center" vertical="center" wrapText="1"/>
    </xf>
    <xf numFmtId="0" fontId="17" fillId="30" borderId="35" xfId="59" applyFont="1" applyFill="1" applyBorder="1" applyAlignment="1">
      <alignment horizontal="center" vertical="center" wrapText="1"/>
    </xf>
    <xf numFmtId="0" fontId="17" fillId="31" borderId="35" xfId="59" applyFont="1" applyFill="1" applyBorder="1" applyAlignment="1">
      <alignment horizontal="center" vertical="center" wrapText="1"/>
    </xf>
    <xf numFmtId="0" fontId="5" fillId="0" borderId="0" xfId="45"/>
    <xf numFmtId="0" fontId="6" fillId="29" borderId="58" xfId="77" applyFont="1" applyFill="1" applyBorder="1" applyAlignment="1">
      <alignment vertical="center"/>
    </xf>
    <xf numFmtId="0" fontId="6" fillId="29" borderId="36" xfId="77" applyFont="1" applyFill="1" applyBorder="1" applyAlignment="1">
      <alignment vertical="center"/>
    </xf>
    <xf numFmtId="0" fontId="6" fillId="0" borderId="50" xfId="77" applyFont="1" applyFill="1" applyBorder="1" applyAlignment="1">
      <alignment vertical="center"/>
    </xf>
    <xf numFmtId="0" fontId="6" fillId="29" borderId="50" xfId="77" applyFont="1" applyFill="1" applyBorder="1" applyAlignment="1">
      <alignment vertical="center"/>
    </xf>
    <xf numFmtId="165" fontId="18" fillId="0" borderId="36" xfId="77" applyNumberFormat="1" applyFont="1" applyFill="1" applyBorder="1" applyAlignment="1">
      <alignment vertical="center"/>
    </xf>
    <xf numFmtId="165" fontId="18" fillId="30" borderId="36" xfId="77" applyNumberFormat="1" applyFont="1" applyFill="1" applyBorder="1" applyAlignment="1">
      <alignment vertical="center"/>
    </xf>
    <xf numFmtId="165" fontId="54" fillId="31" borderId="36" xfId="77" applyNumberFormat="1" applyFont="1" applyFill="1" applyBorder="1" applyAlignment="1">
      <alignment vertical="center"/>
    </xf>
    <xf numFmtId="0" fontId="6" fillId="29" borderId="38" xfId="77" applyFont="1" applyFill="1" applyBorder="1" applyAlignment="1">
      <alignment vertical="center"/>
    </xf>
    <xf numFmtId="0" fontId="6" fillId="29" borderId="39" xfId="77" applyFont="1" applyFill="1" applyBorder="1" applyAlignment="1">
      <alignment vertical="center"/>
    </xf>
    <xf numFmtId="0" fontId="6" fillId="0" borderId="39" xfId="77" applyFont="1" applyFill="1" applyBorder="1" applyAlignment="1">
      <alignment vertical="center"/>
    </xf>
    <xf numFmtId="165" fontId="18" fillId="31" borderId="36" xfId="77" applyNumberFormat="1" applyFont="1" applyFill="1" applyBorder="1" applyAlignment="1">
      <alignment vertical="center"/>
    </xf>
    <xf numFmtId="0" fontId="15" fillId="0" borderId="31" xfId="81" applyFont="1" applyFill="1" applyBorder="1" applyAlignment="1">
      <alignment horizontal="right" vertical="center" indent="1"/>
    </xf>
    <xf numFmtId="165" fontId="18" fillId="29" borderId="59" xfId="77" applyNumberFormat="1" applyFont="1" applyFill="1" applyBorder="1" applyAlignment="1">
      <alignment vertical="center"/>
    </xf>
    <xf numFmtId="165" fontId="18" fillId="0" borderId="59" xfId="77" applyNumberFormat="1" applyFont="1" applyFill="1" applyBorder="1" applyAlignment="1">
      <alignment vertical="center"/>
    </xf>
    <xf numFmtId="165" fontId="17" fillId="29" borderId="59" xfId="77" applyNumberFormat="1" applyFont="1" applyFill="1" applyBorder="1" applyAlignment="1">
      <alignment vertical="center"/>
    </xf>
    <xf numFmtId="165" fontId="18" fillId="30" borderId="59" xfId="77" applyNumberFormat="1" applyFont="1" applyFill="1" applyBorder="1" applyAlignment="1">
      <alignment vertical="center"/>
    </xf>
    <xf numFmtId="165" fontId="18" fillId="31" borderId="53" xfId="77" applyNumberFormat="1" applyFont="1" applyFill="1" applyBorder="1" applyAlignment="1">
      <alignment vertical="center"/>
    </xf>
    <xf numFmtId="0" fontId="6" fillId="0" borderId="0" xfId="0" applyFont="1"/>
    <xf numFmtId="0" fontId="8" fillId="29" borderId="30" xfId="77" applyFont="1" applyFill="1" applyBorder="1" applyAlignment="1">
      <alignment vertical="center"/>
    </xf>
    <xf numFmtId="0" fontId="6" fillId="29" borderId="30" xfId="77" applyFont="1" applyFill="1" applyBorder="1" applyAlignment="1">
      <alignment vertical="center"/>
    </xf>
    <xf numFmtId="0" fontId="6" fillId="0" borderId="30" xfId="77" applyFont="1" applyFill="1" applyBorder="1" applyAlignment="1">
      <alignment vertical="center"/>
    </xf>
    <xf numFmtId="165" fontId="18" fillId="0" borderId="30" xfId="77" applyNumberFormat="1" applyFont="1" applyFill="1" applyBorder="1" applyAlignment="1">
      <alignment vertical="center"/>
    </xf>
    <xf numFmtId="165" fontId="18" fillId="30" borderId="30" xfId="77" applyNumberFormat="1" applyFont="1" applyFill="1" applyBorder="1" applyAlignment="1">
      <alignment vertical="center"/>
    </xf>
    <xf numFmtId="165" fontId="18" fillId="31" borderId="32" xfId="77" applyNumberFormat="1" applyFont="1" applyFill="1" applyBorder="1" applyAlignment="1">
      <alignment vertical="center"/>
    </xf>
    <xf numFmtId="165" fontId="16" fillId="29" borderId="30" xfId="77" applyNumberFormat="1" applyFont="1" applyFill="1" applyBorder="1" applyAlignment="1">
      <alignment vertical="center"/>
    </xf>
    <xf numFmtId="165" fontId="15" fillId="29" borderId="30" xfId="77" applyNumberFormat="1" applyFont="1" applyFill="1" applyBorder="1" applyAlignment="1">
      <alignment vertical="center"/>
    </xf>
    <xf numFmtId="165" fontId="15" fillId="0" borderId="30" xfId="77" applyNumberFormat="1" applyFont="1" applyFill="1" applyBorder="1" applyAlignment="1">
      <alignment vertical="center"/>
    </xf>
    <xf numFmtId="165" fontId="16" fillId="0" borderId="30" xfId="77" applyNumberFormat="1" applyFont="1" applyFill="1" applyBorder="1" applyAlignment="1">
      <alignment vertical="center"/>
    </xf>
    <xf numFmtId="165" fontId="16" fillId="30" borderId="30" xfId="77" applyNumberFormat="1" applyFont="1" applyFill="1" applyBorder="1" applyAlignment="1">
      <alignment vertical="center"/>
    </xf>
    <xf numFmtId="165" fontId="16" fillId="31" borderId="32" xfId="77" applyNumberFormat="1" applyFont="1" applyFill="1" applyBorder="1" applyAlignment="1">
      <alignment vertical="center"/>
    </xf>
    <xf numFmtId="0" fontId="5" fillId="0" borderId="0" xfId="45" applyFont="1"/>
    <xf numFmtId="165" fontId="54" fillId="31" borderId="32" xfId="77" applyNumberFormat="1" applyFont="1" applyFill="1" applyBorder="1" applyAlignment="1">
      <alignment vertical="center"/>
    </xf>
    <xf numFmtId="165" fontId="55" fillId="31" borderId="32" xfId="77" applyNumberFormat="1" applyFont="1" applyFill="1" applyBorder="1" applyAlignment="1">
      <alignment vertical="center"/>
    </xf>
    <xf numFmtId="0" fontId="5" fillId="29" borderId="30" xfId="77" applyFont="1" applyFill="1" applyBorder="1" applyAlignment="1">
      <alignment vertical="center"/>
    </xf>
    <xf numFmtId="0" fontId="5" fillId="0" borderId="30" xfId="77" applyFont="1" applyFill="1" applyBorder="1" applyAlignment="1">
      <alignment vertical="center"/>
    </xf>
    <xf numFmtId="165" fontId="16" fillId="0" borderId="30" xfId="77" applyNumberFormat="1" applyFont="1" applyFill="1" applyBorder="1" applyAlignment="1">
      <alignment horizontal="right" vertical="center"/>
    </xf>
    <xf numFmtId="165" fontId="16" fillId="30" borderId="30" xfId="77" applyNumberFormat="1" applyFont="1" applyFill="1" applyBorder="1" applyAlignment="1">
      <alignment horizontal="right" vertical="center"/>
    </xf>
    <xf numFmtId="165" fontId="16" fillId="31" borderId="32" xfId="77" applyNumberFormat="1" applyFont="1" applyFill="1" applyBorder="1" applyAlignment="1">
      <alignment horizontal="right" vertical="center"/>
    </xf>
    <xf numFmtId="0" fontId="5" fillId="29" borderId="60" xfId="77" applyFont="1" applyFill="1" applyBorder="1" applyAlignment="1">
      <alignment vertical="center"/>
    </xf>
    <xf numFmtId="0" fontId="5" fillId="0" borderId="60" xfId="77" applyFont="1" applyFill="1" applyBorder="1" applyAlignment="1">
      <alignment vertical="center"/>
    </xf>
    <xf numFmtId="165" fontId="16" fillId="0" borderId="60" xfId="77" applyNumberFormat="1" applyFont="1" applyFill="1" applyBorder="1" applyAlignment="1">
      <alignment horizontal="right" vertical="center"/>
    </xf>
    <xf numFmtId="165" fontId="16" fillId="30" borderId="60" xfId="77" applyNumberFormat="1" applyFont="1" applyFill="1" applyBorder="1" applyAlignment="1">
      <alignment horizontal="right" vertical="center"/>
    </xf>
    <xf numFmtId="0" fontId="15" fillId="0" borderId="40" xfId="81" applyFont="1" applyFill="1" applyBorder="1" applyAlignment="1">
      <alignment horizontal="right" vertical="center" indent="1"/>
    </xf>
    <xf numFmtId="165" fontId="15" fillId="29" borderId="41" xfId="77" applyNumberFormat="1" applyFont="1" applyFill="1" applyBorder="1" applyAlignment="1">
      <alignment vertical="center"/>
    </xf>
    <xf numFmtId="165" fontId="15" fillId="0" borderId="41" xfId="77" applyNumberFormat="1" applyFont="1" applyFill="1" applyBorder="1" applyAlignment="1">
      <alignment vertical="center"/>
    </xf>
    <xf numFmtId="165" fontId="16" fillId="0" borderId="41" xfId="77" applyNumberFormat="1" applyFont="1" applyFill="1" applyBorder="1" applyAlignment="1">
      <alignment horizontal="right" vertical="center"/>
    </xf>
    <xf numFmtId="165" fontId="16" fillId="30" borderId="41" xfId="77" applyNumberFormat="1" applyFont="1" applyFill="1" applyBorder="1" applyAlignment="1">
      <alignment horizontal="right" vertical="center"/>
    </xf>
    <xf numFmtId="165" fontId="16" fillId="31" borderId="42" xfId="77" applyNumberFormat="1" applyFont="1" applyFill="1" applyBorder="1" applyAlignment="1">
      <alignment horizontal="right" vertical="center"/>
    </xf>
    <xf numFmtId="0" fontId="6" fillId="0" borderId="43" xfId="81" applyFont="1" applyBorder="1" applyAlignment="1">
      <alignment horizontal="right" vertical="center" indent="1"/>
    </xf>
    <xf numFmtId="165" fontId="6" fillId="29" borderId="44" xfId="77" applyNumberFormat="1" applyFont="1" applyFill="1" applyBorder="1" applyAlignment="1">
      <alignment vertical="center"/>
    </xf>
    <xf numFmtId="165" fontId="6" fillId="0" borderId="44" xfId="77" applyNumberFormat="1" applyFont="1" applyFill="1" applyBorder="1" applyAlignment="1">
      <alignment vertical="center"/>
    </xf>
    <xf numFmtId="165" fontId="17" fillId="0" borderId="36" xfId="77" applyNumberFormat="1" applyFont="1" applyFill="1" applyBorder="1" applyAlignment="1">
      <alignment vertical="center"/>
    </xf>
    <xf numFmtId="165" fontId="17" fillId="30" borderId="36" xfId="77" applyNumberFormat="1" applyFont="1" applyFill="1" applyBorder="1" applyAlignment="1">
      <alignment vertical="center"/>
    </xf>
    <xf numFmtId="165" fontId="17" fillId="31" borderId="36" xfId="77" applyNumberFormat="1" applyFont="1" applyFill="1" applyBorder="1" applyAlignment="1">
      <alignment vertical="center"/>
    </xf>
    <xf numFmtId="167" fontId="6" fillId="29" borderId="46" xfId="77" applyNumberFormat="1" applyFont="1" applyFill="1" applyBorder="1" applyAlignment="1">
      <alignment vertical="center"/>
    </xf>
    <xf numFmtId="167" fontId="6" fillId="29" borderId="47" xfId="77" applyNumberFormat="1" applyFont="1" applyFill="1" applyBorder="1" applyAlignment="1">
      <alignment vertical="center"/>
    </xf>
    <xf numFmtId="167" fontId="6" fillId="0" borderId="47" xfId="77" applyNumberFormat="1" applyFont="1" applyFill="1" applyBorder="1" applyAlignment="1">
      <alignment vertical="center"/>
    </xf>
    <xf numFmtId="167" fontId="6" fillId="29" borderId="41" xfId="77" applyNumberFormat="1" applyFont="1" applyFill="1" applyBorder="1" applyAlignment="1">
      <alignment vertical="center"/>
    </xf>
    <xf numFmtId="167" fontId="6" fillId="29" borderId="42" xfId="77" applyNumberFormat="1" applyFont="1" applyFill="1" applyBorder="1" applyAlignment="1">
      <alignment vertical="center"/>
    </xf>
    <xf numFmtId="167" fontId="6" fillId="0" borderId="42" xfId="77" applyNumberFormat="1" applyFont="1" applyFill="1" applyBorder="1" applyAlignment="1">
      <alignment vertical="center"/>
    </xf>
    <xf numFmtId="167" fontId="6" fillId="29" borderId="30" xfId="77" applyNumberFormat="1" applyFont="1" applyFill="1" applyBorder="1" applyAlignment="1">
      <alignment vertical="center"/>
    </xf>
    <xf numFmtId="167" fontId="6" fillId="29" borderId="32" xfId="77" applyNumberFormat="1" applyFont="1" applyFill="1" applyBorder="1" applyAlignment="1">
      <alignment vertical="center"/>
    </xf>
    <xf numFmtId="167" fontId="5" fillId="29" borderId="30" xfId="77" applyNumberFormat="1" applyFont="1" applyFill="1" applyBorder="1" applyAlignment="1">
      <alignment vertical="center"/>
    </xf>
    <xf numFmtId="167" fontId="5" fillId="29" borderId="32" xfId="77" applyNumberFormat="1" applyFont="1" applyFill="1" applyBorder="1" applyAlignment="1">
      <alignment vertical="center"/>
    </xf>
    <xf numFmtId="167" fontId="5" fillId="0" borderId="32" xfId="77" applyNumberFormat="1" applyFont="1" applyFill="1" applyBorder="1" applyAlignment="1">
      <alignment vertical="center"/>
    </xf>
    <xf numFmtId="167" fontId="6" fillId="29" borderId="55" xfId="77" applyNumberFormat="1" applyFont="1" applyFill="1" applyBorder="1" applyAlignment="1">
      <alignment vertical="center"/>
    </xf>
    <xf numFmtId="167" fontId="6" fillId="29" borderId="56" xfId="77" applyNumberFormat="1" applyFont="1" applyFill="1" applyBorder="1" applyAlignment="1">
      <alignment vertical="center"/>
    </xf>
    <xf numFmtId="167" fontId="6" fillId="0" borderId="56" xfId="77" applyNumberFormat="1" applyFont="1" applyFill="1" applyBorder="1" applyAlignment="1">
      <alignment vertical="center"/>
    </xf>
    <xf numFmtId="165" fontId="18" fillId="0" borderId="56" xfId="77" applyNumberFormat="1" applyFont="1" applyFill="1" applyBorder="1" applyAlignment="1">
      <alignment vertical="center"/>
    </xf>
    <xf numFmtId="165" fontId="54" fillId="31" borderId="56" xfId="77" applyNumberFormat="1" applyFont="1" applyFill="1" applyBorder="1" applyAlignment="1">
      <alignment vertical="center"/>
    </xf>
    <xf numFmtId="165" fontId="15" fillId="30" borderId="30" xfId="77" applyNumberFormat="1" applyFont="1" applyFill="1" applyBorder="1" applyAlignment="1">
      <alignment vertical="center"/>
    </xf>
    <xf numFmtId="165" fontId="55" fillId="31" borderId="30" xfId="77" applyNumberFormat="1" applyFont="1" applyFill="1" applyBorder="1" applyAlignment="1">
      <alignment vertical="center"/>
    </xf>
    <xf numFmtId="0" fontId="6" fillId="0" borderId="33" xfId="81" applyFont="1" applyFill="1" applyBorder="1" applyAlignment="1">
      <alignment horizontal="right" vertical="center" indent="1"/>
    </xf>
    <xf numFmtId="165" fontId="15" fillId="29" borderId="48" xfId="77" applyNumberFormat="1" applyFont="1" applyFill="1" applyBorder="1" applyAlignment="1">
      <alignment horizontal="right" vertical="center"/>
    </xf>
    <xf numFmtId="165" fontId="15" fillId="0" borderId="48" xfId="77" applyNumberFormat="1" applyFont="1" applyFill="1" applyBorder="1" applyAlignment="1">
      <alignment horizontal="right" vertical="center"/>
    </xf>
    <xf numFmtId="165" fontId="15" fillId="30" borderId="48" xfId="77" applyNumberFormat="1" applyFont="1" applyFill="1" applyBorder="1" applyAlignment="1">
      <alignment horizontal="right" vertical="center"/>
    </xf>
    <xf numFmtId="165" fontId="15" fillId="31" borderId="48" xfId="77" applyNumberFormat="1" applyFont="1" applyFill="1" applyBorder="1" applyAlignment="1">
      <alignment horizontal="right" vertical="center"/>
    </xf>
    <xf numFmtId="0" fontId="44" fillId="0" borderId="0" xfId="45" applyFont="1"/>
    <xf numFmtId="0" fontId="5" fillId="0" borderId="0" xfId="45" applyFill="1"/>
    <xf numFmtId="0" fontId="15" fillId="0" borderId="0" xfId="45" applyFont="1"/>
    <xf numFmtId="49" fontId="5" fillId="0" borderId="17" xfId="62" applyNumberFormat="1" applyFont="1" applyFill="1" applyBorder="1" applyAlignment="1">
      <alignment horizontal="center" vertical="center" wrapText="1"/>
    </xf>
    <xf numFmtId="0" fontId="5" fillId="0" borderId="18" xfId="62" applyFont="1" applyFill="1" applyBorder="1" applyAlignment="1">
      <alignment horizontal="center" vertical="center" wrapText="1"/>
    </xf>
    <xf numFmtId="2" fontId="5" fillId="0" borderId="19" xfId="62" applyNumberFormat="1" applyFont="1" applyFill="1" applyBorder="1" applyAlignment="1">
      <alignment horizontal="center" vertical="center" wrapText="1"/>
    </xf>
    <xf numFmtId="1" fontId="5" fillId="0" borderId="19" xfId="62" applyNumberFormat="1" applyFont="1" applyFill="1" applyBorder="1" applyAlignment="1">
      <alignment horizontal="center" vertical="center" wrapText="1"/>
    </xf>
    <xf numFmtId="0" fontId="3" fillId="0" borderId="18" xfId="62" applyFont="1" applyFill="1" applyBorder="1" applyAlignment="1">
      <alignment horizontal="center" vertical="center" wrapText="1"/>
    </xf>
    <xf numFmtId="49" fontId="5" fillId="0" borderId="0" xfId="62" applyNumberFormat="1" applyFont="1" applyFill="1" applyBorder="1" applyAlignment="1">
      <alignment horizontal="center" vertical="center" wrapText="1"/>
    </xf>
    <xf numFmtId="0" fontId="5" fillId="0" borderId="61" xfId="62" applyFont="1" applyFill="1" applyBorder="1" applyAlignment="1">
      <alignment horizontal="center" vertical="center" wrapText="1"/>
    </xf>
    <xf numFmtId="0" fontId="3" fillId="0" borderId="61" xfId="62" applyFont="1" applyFill="1" applyBorder="1" applyAlignment="1">
      <alignment horizontal="center" vertical="center" wrapText="1"/>
    </xf>
    <xf numFmtId="2" fontId="5" fillId="0" borderId="62" xfId="62" applyNumberFormat="1" applyFont="1" applyFill="1" applyBorder="1" applyAlignment="1">
      <alignment horizontal="center" vertical="center" wrapText="1"/>
    </xf>
    <xf numFmtId="1" fontId="5" fillId="0" borderId="62" xfId="62" applyNumberFormat="1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/>
    </xf>
    <xf numFmtId="0" fontId="15" fillId="0" borderId="61" xfId="62" applyFont="1" applyFill="1" applyBorder="1" applyAlignment="1">
      <alignment horizontal="center" vertical="center" wrapText="1"/>
    </xf>
    <xf numFmtId="0" fontId="16" fillId="0" borderId="61" xfId="62" applyFont="1" applyFill="1" applyBorder="1" applyAlignment="1">
      <alignment horizontal="center" vertical="center" wrapText="1"/>
    </xf>
    <xf numFmtId="2" fontId="15" fillId="0" borderId="62" xfId="62" applyNumberFormat="1" applyFont="1" applyFill="1" applyBorder="1" applyAlignment="1">
      <alignment horizontal="center" vertical="center" wrapText="1"/>
    </xf>
    <xf numFmtId="1" fontId="15" fillId="0" borderId="62" xfId="62" applyNumberFormat="1" applyFont="1" applyFill="1" applyBorder="1" applyAlignment="1">
      <alignment horizontal="center" vertical="center" wrapText="1"/>
    </xf>
    <xf numFmtId="0" fontId="15" fillId="0" borderId="0" xfId="60" applyFont="1"/>
    <xf numFmtId="0" fontId="56" fillId="0" borderId="0" xfId="60" applyFont="1" applyAlignment="1">
      <alignment horizontal="left"/>
    </xf>
    <xf numFmtId="0" fontId="57" fillId="0" borderId="0" xfId="60" applyFont="1"/>
    <xf numFmtId="0" fontId="22" fillId="0" borderId="0" xfId="32" applyFont="1" applyAlignment="1" applyProtection="1"/>
    <xf numFmtId="0" fontId="17" fillId="0" borderId="63" xfId="60" applyNumberFormat="1" applyFont="1" applyBorder="1" applyAlignment="1">
      <alignment horizontal="center" vertical="center"/>
    </xf>
    <xf numFmtId="0" fontId="6" fillId="0" borderId="12" xfId="62" applyFont="1" applyFill="1" applyBorder="1" applyAlignment="1">
      <alignment horizontal="center" vertical="center" wrapText="1"/>
    </xf>
    <xf numFmtId="2" fontId="6" fillId="0" borderId="13" xfId="62" applyNumberFormat="1" applyFont="1" applyFill="1" applyBorder="1" applyAlignment="1">
      <alignment horizontal="center" vertical="center" wrapText="1"/>
    </xf>
    <xf numFmtId="1" fontId="6" fillId="0" borderId="13" xfId="62" applyNumberFormat="1" applyFont="1" applyFill="1" applyBorder="1" applyAlignment="1">
      <alignment horizontal="center" vertical="center" wrapText="1"/>
    </xf>
    <xf numFmtId="0" fontId="6" fillId="0" borderId="0" xfId="60" applyFont="1"/>
    <xf numFmtId="165" fontId="47" fillId="0" borderId="13" xfId="68" applyNumberFormat="1" applyFont="1" applyFill="1" applyBorder="1" applyAlignment="1">
      <alignment vertical="center"/>
    </xf>
    <xf numFmtId="4" fontId="15" fillId="0" borderId="0" xfId="58" applyNumberFormat="1" applyFont="1" applyBorder="1" applyAlignment="1">
      <alignment vertical="center" wrapText="1"/>
    </xf>
    <xf numFmtId="2" fontId="12" fillId="0" borderId="20" xfId="58" applyNumberFormat="1" applyFont="1" applyFill="1" applyBorder="1" applyAlignment="1">
      <alignment horizontal="center" vertical="center"/>
    </xf>
    <xf numFmtId="10" fontId="12" fillId="0" borderId="17" xfId="79" applyNumberFormat="1" applyFont="1" applyFill="1" applyBorder="1" applyAlignment="1">
      <alignment horizontal="center" vertical="center"/>
    </xf>
    <xf numFmtId="0" fontId="51" fillId="0" borderId="14" xfId="58" applyFont="1" applyFill="1" applyBorder="1" applyAlignment="1">
      <alignment horizontal="center" vertical="center"/>
    </xf>
    <xf numFmtId="167" fontId="12" fillId="0" borderId="21" xfId="58" applyNumberFormat="1" applyFont="1" applyFill="1" applyBorder="1" applyAlignment="1">
      <alignment horizontal="right" vertical="center" indent="1"/>
    </xf>
    <xf numFmtId="167" fontId="12" fillId="0" borderId="19" xfId="58" applyNumberFormat="1" applyFont="1" applyFill="1" applyBorder="1" applyAlignment="1">
      <alignment horizontal="right" vertical="center" indent="1"/>
    </xf>
    <xf numFmtId="167" fontId="51" fillId="0" borderId="13" xfId="58" applyNumberFormat="1" applyFont="1" applyFill="1" applyBorder="1" applyAlignment="1">
      <alignment horizontal="right" vertical="center" indent="1"/>
    </xf>
    <xf numFmtId="167" fontId="11" fillId="0" borderId="29" xfId="61" applyNumberFormat="1" applyFont="1" applyBorder="1" applyAlignment="1">
      <alignment horizontal="right" vertical="center" indent="1"/>
    </xf>
    <xf numFmtId="167" fontId="52" fillId="0" borderId="0" xfId="61" applyNumberFormat="1" applyFont="1" applyAlignment="1">
      <alignment horizontal="right" vertical="center" indent="1"/>
    </xf>
    <xf numFmtId="167" fontId="12" fillId="0" borderId="29" xfId="61" applyNumberFormat="1" applyFont="1" applyBorder="1" applyAlignment="1">
      <alignment horizontal="right" vertical="center" indent="1"/>
    </xf>
    <xf numFmtId="167" fontId="11" fillId="0" borderId="13" xfId="58" applyNumberFormat="1" applyFont="1" applyFill="1" applyBorder="1" applyAlignment="1">
      <alignment horizontal="right" vertical="center" indent="1"/>
    </xf>
    <xf numFmtId="167" fontId="47" fillId="0" borderId="19" xfId="58" applyNumberFormat="1" applyFont="1" applyFill="1" applyBorder="1" applyAlignment="1">
      <alignment vertical="center"/>
    </xf>
    <xf numFmtId="165" fontId="5" fillId="0" borderId="0" xfId="58" applyNumberFormat="1" applyAlignment="1">
      <alignment horizontal="left"/>
    </xf>
    <xf numFmtId="165" fontId="54" fillId="0" borderId="36" xfId="77" applyNumberFormat="1" applyFont="1" applyFill="1" applyBorder="1" applyAlignment="1">
      <alignment vertical="center"/>
    </xf>
    <xf numFmtId="165" fontId="54" fillId="30" borderId="36" xfId="77" applyNumberFormat="1" applyFont="1" applyFill="1" applyBorder="1" applyAlignment="1">
      <alignment vertical="center"/>
    </xf>
    <xf numFmtId="165" fontId="54" fillId="0" borderId="30" xfId="77" applyNumberFormat="1" applyFont="1" applyFill="1" applyBorder="1" applyAlignment="1">
      <alignment vertical="center"/>
    </xf>
    <xf numFmtId="165" fontId="54" fillId="30" borderId="30" xfId="77" applyNumberFormat="1" applyFont="1" applyFill="1" applyBorder="1" applyAlignment="1">
      <alignment vertical="center"/>
    </xf>
    <xf numFmtId="165" fontId="54" fillId="0" borderId="59" xfId="77" applyNumberFormat="1" applyFont="1" applyFill="1" applyBorder="1" applyAlignment="1">
      <alignment vertical="center"/>
    </xf>
    <xf numFmtId="165" fontId="54" fillId="30" borderId="56" xfId="77" applyNumberFormat="1" applyFont="1" applyFill="1" applyBorder="1" applyAlignment="1">
      <alignment vertical="center"/>
    </xf>
    <xf numFmtId="0" fontId="48" fillId="27" borderId="0" xfId="58" applyFont="1" applyFill="1" applyBorder="1" applyAlignment="1">
      <alignment horizontal="left" vertical="center"/>
    </xf>
    <xf numFmtId="0" fontId="48" fillId="27" borderId="52" xfId="58" applyFont="1" applyFill="1" applyBorder="1" applyAlignment="1">
      <alignment horizontal="left" vertical="center"/>
    </xf>
    <xf numFmtId="0" fontId="48" fillId="24" borderId="0" xfId="77" applyFont="1" applyFill="1" applyBorder="1" applyAlignment="1">
      <alignment horizontal="left" vertical="center" wrapText="1"/>
    </xf>
    <xf numFmtId="0" fontId="53" fillId="0" borderId="0" xfId="45" applyFont="1"/>
    <xf numFmtId="0" fontId="44" fillId="0" borderId="26" xfId="45" applyFont="1" applyBorder="1" applyAlignment="1">
      <alignment horizontal="left" vertical="center" wrapText="1"/>
    </xf>
    <xf numFmtId="0" fontId="44" fillId="0" borderId="0" xfId="45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8" fillId="28" borderId="0" xfId="60" applyFont="1" applyFill="1" applyBorder="1" applyAlignment="1">
      <alignment horizontal="left" vertical="center"/>
    </xf>
    <xf numFmtId="0" fontId="48" fillId="28" borderId="52" xfId="60" applyFont="1" applyFill="1" applyBorder="1" applyAlignment="1">
      <alignment horizontal="left" vertical="center"/>
    </xf>
    <xf numFmtId="0" fontId="5" fillId="0" borderId="0" xfId="61" applyFont="1" applyAlignment="1">
      <alignment horizontal="center"/>
    </xf>
    <xf numFmtId="0" fontId="19" fillId="26" borderId="0" xfId="58" applyFont="1" applyFill="1" applyAlignment="1">
      <alignment horizontal="left" vertical="center"/>
    </xf>
    <xf numFmtId="0" fontId="19" fillId="25" borderId="0" xfId="58" applyFont="1" applyFill="1" applyAlignment="1">
      <alignment horizontal="left" vertical="center"/>
    </xf>
    <xf numFmtId="0" fontId="44" fillId="0" borderId="26" xfId="58" applyFont="1" applyBorder="1" applyAlignment="1">
      <alignment horizontal="left" vertical="center" wrapText="1"/>
    </xf>
    <xf numFmtId="0" fontId="5" fillId="0" borderId="0" xfId="58" applyAlignment="1">
      <alignment horizontal="center"/>
    </xf>
    <xf numFmtId="14" fontId="6" fillId="29" borderId="64" xfId="77" applyNumberFormat="1" applyFont="1" applyFill="1" applyBorder="1" applyAlignment="1">
      <alignment horizontal="center" vertical="center" wrapText="1"/>
    </xf>
    <xf numFmtId="0" fontId="6" fillId="29" borderId="65" xfId="77" applyFont="1" applyFill="1" applyBorder="1" applyAlignment="1">
      <alignment vertical="center"/>
    </xf>
    <xf numFmtId="0" fontId="6" fillId="29" borderId="37" xfId="77" applyFont="1" applyFill="1" applyBorder="1" applyAlignment="1">
      <alignment vertical="center"/>
    </xf>
    <xf numFmtId="0" fontId="8" fillId="29" borderId="31" xfId="77" applyFont="1" applyFill="1" applyBorder="1" applyAlignment="1">
      <alignment vertical="center"/>
    </xf>
    <xf numFmtId="0" fontId="3" fillId="29" borderId="31" xfId="77" applyFont="1" applyFill="1" applyBorder="1" applyAlignment="1">
      <alignment vertical="center"/>
    </xf>
    <xf numFmtId="0" fontId="5" fillId="29" borderId="66" xfId="77" applyFont="1" applyFill="1" applyBorder="1" applyAlignment="1">
      <alignment vertical="center"/>
    </xf>
    <xf numFmtId="167" fontId="6" fillId="29" borderId="45" xfId="77" applyNumberFormat="1" applyFont="1" applyFill="1" applyBorder="1" applyAlignment="1">
      <alignment vertical="center"/>
    </xf>
    <xf numFmtId="167" fontId="6" fillId="29" borderId="40" xfId="77" applyNumberFormat="1" applyFont="1" applyFill="1" applyBorder="1" applyAlignment="1">
      <alignment vertical="center"/>
    </xf>
    <xf numFmtId="167" fontId="6" fillId="29" borderId="31" xfId="77" applyNumberFormat="1" applyFont="1" applyFill="1" applyBorder="1" applyAlignment="1">
      <alignment vertical="center"/>
    </xf>
    <xf numFmtId="167" fontId="5" fillId="29" borderId="31" xfId="77" applyNumberFormat="1" applyFont="1" applyFill="1" applyBorder="1" applyAlignment="1">
      <alignment vertical="center"/>
    </xf>
    <xf numFmtId="167" fontId="6" fillId="29" borderId="54" xfId="77" applyNumberFormat="1" applyFont="1" applyFill="1" applyBorder="1" applyAlignment="1">
      <alignment vertical="center"/>
    </xf>
    <xf numFmtId="0" fontId="6" fillId="0" borderId="67" xfId="59" applyFont="1" applyFill="1" applyBorder="1" applyAlignment="1">
      <alignment horizontal="center" vertical="center" wrapText="1"/>
    </xf>
    <xf numFmtId="0" fontId="6" fillId="0" borderId="70" xfId="81" applyFont="1" applyFill="1" applyBorder="1" applyAlignment="1">
      <alignment horizontal="right" vertical="center" indent="1"/>
    </xf>
    <xf numFmtId="0" fontId="6" fillId="0" borderId="68" xfId="81" applyFont="1" applyBorder="1" applyAlignment="1">
      <alignment horizontal="left" vertical="center" indent="1"/>
    </xf>
    <xf numFmtId="0" fontId="6" fillId="0" borderId="69" xfId="81" applyFont="1" applyBorder="1" applyAlignment="1">
      <alignment horizontal="left" vertical="center" wrapText="1" indent="1"/>
    </xf>
    <xf numFmtId="0" fontId="6" fillId="0" borderId="71" xfId="81" applyFont="1" applyBorder="1" applyAlignment="1">
      <alignment horizontal="right" vertical="center" indent="1"/>
    </xf>
    <xf numFmtId="0" fontId="5" fillId="0" borderId="71" xfId="81" applyFont="1" applyBorder="1" applyAlignment="1">
      <alignment horizontal="right" vertical="center" indent="1"/>
    </xf>
    <xf numFmtId="165" fontId="16" fillId="31" borderId="72" xfId="77" applyNumberFormat="1" applyFont="1" applyFill="1" applyBorder="1" applyAlignment="1">
      <alignment horizontal="right" vertical="center"/>
    </xf>
    <xf numFmtId="0" fontId="5" fillId="0" borderId="73" xfId="81" applyFont="1" applyBorder="1" applyAlignment="1">
      <alignment horizontal="right" vertical="center" indent="1"/>
    </xf>
    <xf numFmtId="0" fontId="6" fillId="0" borderId="74" xfId="81" applyFont="1" applyBorder="1" applyAlignment="1">
      <alignment horizontal="left" vertical="center" wrapText="1" indent="1"/>
    </xf>
    <xf numFmtId="0" fontId="6" fillId="0" borderId="70" xfId="81" applyFont="1" applyBorder="1" applyAlignment="1">
      <alignment horizontal="right" vertical="center" indent="1"/>
    </xf>
    <xf numFmtId="0" fontId="6" fillId="0" borderId="75" xfId="81" applyFont="1" applyBorder="1" applyAlignment="1">
      <alignment horizontal="right" vertical="center" indent="1"/>
    </xf>
  </cellXfs>
  <cellStyles count="87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80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7"/>
    <cellStyle name="Обычный 2 5 3" xfId="81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8"/>
    <cellStyle name="Обычный 5_РОБОЧИЙ_Q4_2013" xfId="82"/>
    <cellStyle name="Обычный 6" xfId="54"/>
    <cellStyle name="Обычный 7" xfId="55"/>
    <cellStyle name="Обычный 7 2" xfId="56"/>
    <cellStyle name="Обычный 7 2 2" xfId="84"/>
    <cellStyle name="Обычный 7 3" xfId="83"/>
    <cellStyle name="Обычный 8" xfId="57"/>
    <cellStyle name="Обычный_Q1 2010" xfId="58"/>
    <cellStyle name="Обычный_Q1 2010 2" xfId="59"/>
    <cellStyle name="Обычный_Аналіз_3q_09" xfId="60"/>
    <cellStyle name="Обычный_Исходники_Q4_2011" xfId="61"/>
    <cellStyle name="Обычный_Книга1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2 3" xfId="79"/>
    <cellStyle name="Процентный 3" xfId="68"/>
    <cellStyle name="Процентный 4" xfId="69"/>
    <cellStyle name="Процентный 4 2" xfId="85"/>
    <cellStyle name="Связанная ячейка 2" xfId="70"/>
    <cellStyle name="Текст предупреждения 2" xfId="71"/>
    <cellStyle name="Тысячи [0]_MM95 (3)" xfId="72"/>
    <cellStyle name="Тысячи_MM95 (3)" xfId="73"/>
    <cellStyle name="Финансовый 2" xfId="74"/>
    <cellStyle name="Финансовый 2 2" xfId="86"/>
    <cellStyle name="Хороший 2" xfId="75"/>
    <cellStyle name="Шапка" xfId="76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44065442946634"/>
          <c:y val="2.1671608075674149E-2"/>
          <c:w val="0.65682178827034554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України'!$J$2</c:f>
              <c:strCache>
                <c:ptCount val="1"/>
                <c:pt idx="0">
                  <c:v>4-й квартал 2018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2913825917334112E-3"/>
                  <c:y val="-1.0398516816440513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273617331581E-3"/>
                  <c:y val="-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59940640024E-3"/>
                  <c:y val="-3.1003220158581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8023605175647023E-3"/>
                  <c:y val="2.814785507341944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України'!$I$3:$I$20</c:f>
              <c:strCache>
                <c:ptCount val="18"/>
                <c:pt idx="0">
                  <c:v>SHANGHAI SE COMPOSITE (Китай)</c:v>
                </c:pt>
                <c:pt idx="1">
                  <c:v>BIST 100 National Index (Туреччина)</c:v>
                </c:pt>
                <c:pt idx="2">
                  <c:v>DAX (ФРН)</c:v>
                </c:pt>
                <c:pt idx="3">
                  <c:v>HANG SENG (Гонг-Конг)</c:v>
                </c:pt>
                <c:pt idx="4">
                  <c:v>FTSE 100 (Великобританія)</c:v>
                </c:pt>
                <c:pt idx="5">
                  <c:v>NIKKEI 225 (Японія)</c:v>
                </c:pt>
                <c:pt idx="6">
                  <c:v>CAC 40 (Франція)</c:v>
                </c:pt>
                <c:pt idx="7">
                  <c:v>FTSE/JSE Africa All-Share Index (ПАР)</c:v>
                </c:pt>
                <c:pt idx="8">
                  <c:v>РТС (Росія)</c:v>
                </c:pt>
                <c:pt idx="9">
                  <c:v>WSE WIG 20 (Польща)</c:v>
                </c:pt>
                <c:pt idx="10">
                  <c:v>S&amp;P 500 (США)</c:v>
                </c:pt>
                <c:pt idx="11">
                  <c:v>DJIA (США)</c:v>
                </c:pt>
                <c:pt idx="12">
                  <c:v>Cyprus SE General Index (Кіпр)</c:v>
                </c:pt>
                <c:pt idx="13">
                  <c:v>S&amp;P BSE SENSEX Index (Індія)</c:v>
                </c:pt>
                <c:pt idx="14">
                  <c:v>ММВБ (Росія)</c:v>
                </c:pt>
                <c:pt idx="15">
                  <c:v>Ibovespa Sao Paulo SE Index (Бразилія)</c:v>
                </c:pt>
                <c:pt idx="16">
                  <c:v>УБ (Україна)</c:v>
                </c:pt>
                <c:pt idx="17">
                  <c:v>ПФТС (Україна)</c:v>
                </c:pt>
              </c:strCache>
            </c:strRef>
          </c:cat>
          <c:val>
            <c:numRef>
              <c:f>'Індекси світу та України'!$J$3:$J$20</c:f>
              <c:numCache>
                <c:formatCode>0.0%</c:formatCode>
                <c:ptCount val="18"/>
                <c:pt idx="0">
                  <c:v>-0.11606145993939065</c:v>
                </c:pt>
                <c:pt idx="1">
                  <c:v>-9.5256755661690118E-2</c:v>
                </c:pt>
                <c:pt idx="2">
                  <c:v>-0.13781393073906267</c:v>
                </c:pt>
                <c:pt idx="3">
                  <c:v>-8.2203730173467271E-2</c:v>
                </c:pt>
                <c:pt idx="4">
                  <c:v>-0.10335676812867822</c:v>
                </c:pt>
                <c:pt idx="5">
                  <c:v>-0.17020162487292723</c:v>
                </c:pt>
                <c:pt idx="6">
                  <c:v>-0.14831191100739238</c:v>
                </c:pt>
                <c:pt idx="7">
                  <c:v>-5.8583192107053095E-2</c:v>
                </c:pt>
                <c:pt idx="8">
                  <c:v>-0.10562565014596814</c:v>
                </c:pt>
                <c:pt idx="9">
                  <c:v>-3.7109810906258422E-3</c:v>
                </c:pt>
                <c:pt idx="10">
                  <c:v>-0.1469605144853432</c:v>
                </c:pt>
                <c:pt idx="11">
                  <c:v>-0.12834946752079024</c:v>
                </c:pt>
                <c:pt idx="12">
                  <c:v>-9.1172014873984408E-2</c:v>
                </c:pt>
                <c:pt idx="13">
                  <c:v>-4.1521356640352725E-3</c:v>
                </c:pt>
                <c:pt idx="14">
                  <c:v>-4.2834173615150961E-2</c:v>
                </c:pt>
                <c:pt idx="15">
                  <c:v>0.10769573199304983</c:v>
                </c:pt>
                <c:pt idx="16">
                  <c:v>2.8588664675896602E-2</c:v>
                </c:pt>
                <c:pt idx="17">
                  <c:v>4.0450698461710122E-2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України'!$K$2</c:f>
              <c:strCache>
                <c:ptCount val="1"/>
                <c:pt idx="0">
                  <c:v>2018 рік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</c:spPr>
          </c:dPt>
          <c:cat>
            <c:strRef>
              <c:f>'Індекси світу та України'!$I$3:$I$20</c:f>
              <c:strCache>
                <c:ptCount val="18"/>
                <c:pt idx="0">
                  <c:v>SHANGHAI SE COMPOSITE (Китай)</c:v>
                </c:pt>
                <c:pt idx="1">
                  <c:v>BIST 100 National Index (Туреччина)</c:v>
                </c:pt>
                <c:pt idx="2">
                  <c:v>DAX (ФРН)</c:v>
                </c:pt>
                <c:pt idx="3">
                  <c:v>HANG SENG (Гонг-Конг)</c:v>
                </c:pt>
                <c:pt idx="4">
                  <c:v>FTSE 100 (Великобританія)</c:v>
                </c:pt>
                <c:pt idx="5">
                  <c:v>NIKKEI 225 (Японія)</c:v>
                </c:pt>
                <c:pt idx="6">
                  <c:v>CAC 40 (Франція)</c:v>
                </c:pt>
                <c:pt idx="7">
                  <c:v>FTSE/JSE Africa All-Share Index (ПАР)</c:v>
                </c:pt>
                <c:pt idx="8">
                  <c:v>РТС (Росія)</c:v>
                </c:pt>
                <c:pt idx="9">
                  <c:v>WSE WIG 20 (Польща)</c:v>
                </c:pt>
                <c:pt idx="10">
                  <c:v>S&amp;P 500 (США)</c:v>
                </c:pt>
                <c:pt idx="11">
                  <c:v>DJIA (США)</c:v>
                </c:pt>
                <c:pt idx="12">
                  <c:v>Cyprus SE General Index (Кіпр)</c:v>
                </c:pt>
                <c:pt idx="13">
                  <c:v>S&amp;P BSE SENSEX Index (Індія)</c:v>
                </c:pt>
                <c:pt idx="14">
                  <c:v>ММВБ (Росія)</c:v>
                </c:pt>
                <c:pt idx="15">
                  <c:v>Ibovespa Sao Paulo SE Index (Бразилія)</c:v>
                </c:pt>
                <c:pt idx="16">
                  <c:v>УБ (Україна)</c:v>
                </c:pt>
                <c:pt idx="17">
                  <c:v>ПФТС (Україна)</c:v>
                </c:pt>
              </c:strCache>
            </c:strRef>
          </c:cat>
          <c:val>
            <c:numRef>
              <c:f>'Індекси світу та України'!$K$3:$K$20</c:f>
              <c:numCache>
                <c:formatCode>0.0%</c:formatCode>
                <c:ptCount val="18"/>
                <c:pt idx="0">
                  <c:v>-0.24591161270112349</c:v>
                </c:pt>
                <c:pt idx="1">
                  <c:v>-0.21587637536524673</c:v>
                </c:pt>
                <c:pt idx="2">
                  <c:v>-0.18259372455030487</c:v>
                </c:pt>
                <c:pt idx="3">
                  <c:v>-0.14756268142644424</c:v>
                </c:pt>
                <c:pt idx="4">
                  <c:v>-0.12406718723374921</c:v>
                </c:pt>
                <c:pt idx="5">
                  <c:v>-0.12080725888142019</c:v>
                </c:pt>
                <c:pt idx="6">
                  <c:v>-0.11930594666224958</c:v>
                </c:pt>
                <c:pt idx="7">
                  <c:v>-0.11864245276883312</c:v>
                </c:pt>
                <c:pt idx="8">
                  <c:v>-7.6487963757005617E-2</c:v>
                </c:pt>
                <c:pt idx="9">
                  <c:v>-7.4995632229675646E-2</c:v>
                </c:pt>
                <c:pt idx="10">
                  <c:v>-7.026828894266568E-2</c:v>
                </c:pt>
                <c:pt idx="11">
                  <c:v>-6.7025577667903735E-2</c:v>
                </c:pt>
                <c:pt idx="12">
                  <c:v>-5.0503597122302235E-2</c:v>
                </c:pt>
                <c:pt idx="13">
                  <c:v>5.9309395501577766E-2</c:v>
                </c:pt>
                <c:pt idx="14">
                  <c:v>0.12304359778930118</c:v>
                </c:pt>
                <c:pt idx="15">
                  <c:v>0.15032548852073124</c:v>
                </c:pt>
                <c:pt idx="16">
                  <c:v>0.25090973118910664</c:v>
                </c:pt>
                <c:pt idx="17">
                  <c:v>0.77539738462515095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185149392"/>
        <c:axId val="185149952"/>
      </c:barChart>
      <c:catAx>
        <c:axId val="1851493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51499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5149952"/>
        <c:scaling>
          <c:orientation val="minMax"/>
          <c:max val="0.8"/>
          <c:min val="-0.300000000000000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5149392"/>
        <c:crosses val="autoZero"/>
        <c:crossBetween val="between"/>
        <c:majorUnit val="0.1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456400377489749"/>
          <c:y val="0.94579412867509216"/>
          <c:w val="0.55279969391027273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05545286505E-2"/>
          <c:y val="4.8189319881146789E-2"/>
          <c:w val="0.94639556377079481"/>
          <c:h val="0.6528474173140159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'КУА-ІСІ-НПФ та СК в управлінні'!$F$2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'КУА-ІСІ-НПФ та СК в управлінні'!$F$10:$F$22</c:f>
            </c:numRef>
          </c:val>
        </c:ser>
        <c:ser>
          <c:idx val="1"/>
          <c:order val="0"/>
          <c:tx>
            <c:strRef>
              <c:f>'КУА-ІСІ-НПФ та СК в управлінні'!$B$2</c:f>
              <c:strCache>
                <c:ptCount val="1"/>
                <c:pt idx="0">
                  <c:v>Кількість КУА (усіх)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'КУА-ІСІ-НПФ та СК в управлінні'!$B$10:$B$22</c:f>
              <c:numCache>
                <c:formatCode>General</c:formatCode>
                <c:ptCount val="13"/>
                <c:pt idx="0">
                  <c:v>380</c:v>
                </c:pt>
                <c:pt idx="1">
                  <c:v>339</c:v>
                </c:pt>
                <c:pt idx="2">
                  <c:v>341</c:v>
                </c:pt>
                <c:pt idx="3">
                  <c:v>353</c:v>
                </c:pt>
                <c:pt idx="4">
                  <c:v>347</c:v>
                </c:pt>
                <c:pt idx="5">
                  <c:v>336</c:v>
                </c:pt>
                <c:pt idx="6">
                  <c:v>313</c:v>
                </c:pt>
                <c:pt idx="7">
                  <c:v>295</c:v>
                </c:pt>
                <c:pt idx="8">
                  <c:v>296</c:v>
                </c:pt>
                <c:pt idx="9">
                  <c:v>296</c:v>
                </c:pt>
                <c:pt idx="10">
                  <c:v>291</c:v>
                </c:pt>
                <c:pt idx="11">
                  <c:v>292</c:v>
                </c:pt>
                <c:pt idx="12">
                  <c:v>296</c:v>
                </c:pt>
              </c:numCache>
            </c:numRef>
          </c:val>
        </c:ser>
        <c:ser>
          <c:idx val="4"/>
          <c:order val="4"/>
          <c:tx>
            <c:strRef>
              <c:f>'КУА-ІСІ-НПФ та СК в управлінні'!$C$2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'КУА-ІСІ-НПФ та СК в управлінні'!$A$10:$A$22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'КУА-ІСІ-НПФ та СК в управлінні'!$C$10:$C$22</c:f>
            </c:numRef>
          </c:val>
        </c:ser>
        <c:ser>
          <c:idx val="3"/>
          <c:order val="3"/>
          <c:tx>
            <c:strRef>
              <c:f>'КУА-ІСІ-НПФ та СК в управлінні'!$G$2</c:f>
              <c:strCache>
                <c:ptCount val="1"/>
                <c:pt idx="0">
                  <c:v>Кількість сформованих ІСІ (такі,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'КУА-ІСІ-НПФ та СК в управлінні'!$G$10:$G$22</c:f>
              <c:numCache>
                <c:formatCode>0</c:formatCode>
                <c:ptCount val="13"/>
                <c:pt idx="0">
                  <c:v>985</c:v>
                </c:pt>
                <c:pt idx="1">
                  <c:v>1095</c:v>
                </c:pt>
                <c:pt idx="2">
                  <c:v>1125</c:v>
                </c:pt>
                <c:pt idx="3">
                  <c:v>1222</c:v>
                </c:pt>
                <c:pt idx="4">
                  <c:v>1250</c:v>
                </c:pt>
                <c:pt idx="5">
                  <c:v>1188</c:v>
                </c:pt>
                <c:pt idx="6">
                  <c:v>1147</c:v>
                </c:pt>
                <c:pt idx="7">
                  <c:v>1130</c:v>
                </c:pt>
                <c:pt idx="8">
                  <c:v>1167</c:v>
                </c:pt>
                <c:pt idx="9">
                  <c:v>1190</c:v>
                </c:pt>
                <c:pt idx="10">
                  <c:v>1203</c:v>
                </c:pt>
                <c:pt idx="11">
                  <c:v>1209</c:v>
                </c:pt>
                <c:pt idx="12">
                  <c:v>1228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5156112"/>
        <c:axId val="185397168"/>
      </c:barChart>
      <c:barChart>
        <c:barDir val="col"/>
        <c:grouping val="clustered"/>
        <c:varyColors val="0"/>
        <c:ser>
          <c:idx val="2"/>
          <c:order val="2"/>
          <c:tx>
            <c:strRef>
              <c:f>'КУА-ІСІ-НПФ та СК в управлінні'!$E$2</c:f>
              <c:strCache>
                <c:ptCount val="1"/>
                <c:pt idx="0">
                  <c:v>Кількість ІСІ в управлінні (зареєстрованих)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'КУА-ІСІ-НПФ та СК в управлінні'!$A$10:$A$22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'КУА-ІСІ-НПФ та СК в управлінні'!$E$10:$E$22</c:f>
            </c:numRef>
          </c:val>
        </c:ser>
        <c:ser>
          <c:idx val="6"/>
          <c:order val="5"/>
          <c:tx>
            <c:strRef>
              <c:f>'КУА-ІСІ-НПФ та СК в управлінні'!$I$2</c:f>
              <c:strCache>
                <c:ptCount val="1"/>
                <c:pt idx="0">
                  <c:v>Кількість СК з активами в управлінні КУА (права шкала)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'КУА-ІСІ-НПФ та СК в управлінні'!$I$10:$I$22</c:f>
              <c:numCache>
                <c:formatCode>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</c:ser>
        <c:ser>
          <c:idx val="5"/>
          <c:order val="6"/>
          <c:tx>
            <c:strRef>
              <c:f>'КУА-ІСІ-НПФ та СК в управлінні'!$H$2</c:f>
              <c:strCache>
                <c:ptCount val="1"/>
                <c:pt idx="0">
                  <c:v>Кількість НПФ в управлінні КУА (права шкала)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7"/>
              <c:layout>
                <c:manualLayout>
                  <c:x val="-1.5262183583839109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349578111785574E-2"/>
                  <c:y val="3.7273204745294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805880847812296E-2"/>
                  <c:y val="7.454640949058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'КУА-ІСІ-НПФ та СК в управлінні'!$H$10:$H$22</c:f>
              <c:numCache>
                <c:formatCode>General</c:formatCode>
                <c:ptCount val="13"/>
                <c:pt idx="0">
                  <c:v>96</c:v>
                </c:pt>
                <c:pt idx="1">
                  <c:v>93</c:v>
                </c:pt>
                <c:pt idx="2">
                  <c:v>85</c:v>
                </c:pt>
                <c:pt idx="3">
                  <c:v>83</c:v>
                </c:pt>
                <c:pt idx="4">
                  <c:v>76</c:v>
                </c:pt>
                <c:pt idx="5">
                  <c:v>74</c:v>
                </c:pt>
                <c:pt idx="6">
                  <c:v>71</c:v>
                </c:pt>
                <c:pt idx="7">
                  <c:v>62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30"/>
        <c:axId val="185398288"/>
        <c:axId val="185397728"/>
      </c:barChart>
      <c:catAx>
        <c:axId val="18515611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26000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539716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85397168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5156112"/>
        <c:crosses val="autoZero"/>
        <c:crossBetween val="between"/>
        <c:majorUnit val="250"/>
      </c:valAx>
      <c:valAx>
        <c:axId val="185397728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185398288"/>
        <c:crosses val="max"/>
        <c:crossBetween val="between"/>
      </c:valAx>
      <c:catAx>
        <c:axId val="18539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397728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34530169921035E-2"/>
          <c:y val="0.80672084334629524"/>
          <c:w val="0.96232537100036353"/>
          <c:h val="0.182916168665349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'КУА-ІСІ-НПФ та СК в управлінні'!$A$22</c:f>
              <c:strCache>
                <c:ptCount val="1"/>
                <c:pt idx="0">
                  <c:v>2018</c:v>
                </c:pt>
              </c:strCache>
            </c:strRef>
          </c:tx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'КУА-ІСІ-НПФ та СК в управлінні'!$C$2:$D$2</c:f>
            </c:multiLvlStrRef>
          </c:cat>
          <c:val>
            <c:numRef>
              <c:f>'КУА-ІСІ-НПФ та СК в управлінні'!$C$22:$D$22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7624471728576E-2"/>
          <c:y val="6.6263511593675523E-2"/>
          <c:w val="0.87857625649466242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притік'!$A$4</c:f>
              <c:strCache>
                <c:ptCount val="1"/>
                <c:pt idx="0">
                  <c:v>ІСІ*, у т. ч.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105096820901222E-2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629677953156823E-2"/>
                  <c:y val="8.363199944684346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208387697301483E-2"/>
                  <c:y val="4.181599972342096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629677953156823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08387697301426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'Активи-ВЧА-Чистий притік'!$B$3:$F$3</c:f>
              <c:numCache>
                <c:formatCode>m/d/yyyy</c:formatCode>
                <c:ptCount val="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</c:numCache>
            </c:numRef>
          </c:cat>
          <c:val>
            <c:numRef>
              <c:f>'Активи-ВЧА-Чистий притік'!$B$4:$F$4</c:f>
              <c:numCache>
                <c:formatCode>#\ ##0.0</c:formatCode>
                <c:ptCount val="5"/>
                <c:pt idx="0">
                  <c:v>275522.31110460177</c:v>
                </c:pt>
                <c:pt idx="1">
                  <c:v>274364.6544274753</c:v>
                </c:pt>
                <c:pt idx="2">
                  <c:v>280405.01820932014</c:v>
                </c:pt>
                <c:pt idx="3">
                  <c:v>293559.59782914812</c:v>
                </c:pt>
                <c:pt idx="4">
                  <c:v>296765.38148438092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притік'!$A$6</c:f>
              <c:strCache>
                <c:ptCount val="1"/>
                <c:pt idx="0">
                  <c:v>Венчурні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numRef>
              <c:f>'Активи-ВЧА-Чистий притік'!$B$3:$F$3</c:f>
              <c:numCache>
                <c:formatCode>m/d/yyyy</c:formatCode>
                <c:ptCount val="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</c:numCache>
            </c:numRef>
          </c:cat>
          <c:val>
            <c:numRef>
              <c:f>'Активи-ВЧА-Чистий притік'!$B$6:$F$6</c:f>
              <c:numCache>
                <c:formatCode>#\ ##0.0</c:formatCode>
                <c:ptCount val="5"/>
                <c:pt idx="0">
                  <c:v>267000.7913976197</c:v>
                </c:pt>
                <c:pt idx="1">
                  <c:v>265684.1340635278</c:v>
                </c:pt>
                <c:pt idx="2">
                  <c:v>272052.33362176886</c:v>
                </c:pt>
                <c:pt idx="3">
                  <c:v>283620.68278511142</c:v>
                </c:pt>
                <c:pt idx="4">
                  <c:v>279713.25314672181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186725072"/>
        <c:axId val="186725632"/>
      </c:barChart>
      <c:barChart>
        <c:barDir val="col"/>
        <c:grouping val="clustered"/>
        <c:varyColors val="0"/>
        <c:ser>
          <c:idx val="2"/>
          <c:order val="2"/>
          <c:tx>
            <c:strRef>
              <c:f>'Активи-ВЧА-Чистий притік'!$A$5</c:f>
              <c:strCache>
                <c:ptCount val="1"/>
                <c:pt idx="0">
                  <c:v>Відкриті (права шкала)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'Активи-ВЧА-Чистий притік'!$B$3:$F$3</c:f>
              <c:numCache>
                <c:formatCode>m/d/yyyy</c:formatCode>
                <c:ptCount val="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</c:numCache>
            </c:numRef>
          </c:cat>
          <c:val>
            <c:numRef>
              <c:f>'Активи-ВЧА-Чистий притік'!$B$5:$F$5</c:f>
              <c:numCache>
                <c:formatCode>#\ ##0.0</c:formatCode>
                <c:ptCount val="5"/>
                <c:pt idx="0">
                  <c:v>75.121017229900019</c:v>
                </c:pt>
                <c:pt idx="1">
                  <c:v>83.213722434499999</c:v>
                </c:pt>
                <c:pt idx="2">
                  <c:v>84.079655589999973</c:v>
                </c:pt>
                <c:pt idx="3">
                  <c:v>87.816291689900027</c:v>
                </c:pt>
                <c:pt idx="4">
                  <c:v>87.577871410000014</c:v>
                </c:pt>
              </c:numCache>
            </c:numRef>
          </c:val>
        </c:ser>
        <c:ser>
          <c:idx val="3"/>
          <c:order val="3"/>
          <c:tx>
            <c:strRef>
              <c:f>'Активи-ВЧА-Чистий притік'!$A$7</c:f>
              <c:strCache>
                <c:ptCount val="1"/>
                <c:pt idx="0">
                  <c:v>НПФ (права шкала)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'Активи-ВЧА-Чистий притік'!$B$7:$F$7</c:f>
              <c:numCache>
                <c:formatCode>#\ ##0.0</c:formatCode>
                <c:ptCount val="5"/>
                <c:pt idx="0">
                  <c:v>1193.9790899675002</c:v>
                </c:pt>
                <c:pt idx="1">
                  <c:v>1216.5511660492</c:v>
                </c:pt>
                <c:pt idx="2">
                  <c:v>1264.6039567880002</c:v>
                </c:pt>
                <c:pt idx="3">
                  <c:v>1329.1315627993999</c:v>
                </c:pt>
                <c:pt idx="4">
                  <c:v>1364.1373239774</c:v>
                </c:pt>
              </c:numCache>
            </c:numRef>
          </c:val>
        </c:ser>
        <c:ser>
          <c:idx val="4"/>
          <c:order val="4"/>
          <c:tx>
            <c:strRef>
              <c:f>'Активи-ВЧА-Чистий притік'!$A$8</c:f>
              <c:strCache>
                <c:ptCount val="1"/>
                <c:pt idx="0">
                  <c:v>СК (права шкала)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'Активи-ВЧА-Чистий притік'!$B$8:$F$8</c:f>
              <c:numCache>
                <c:formatCode>#\ ##0.0</c:formatCode>
                <c:ptCount val="5"/>
                <c:pt idx="0">
                  <c:v>123.5640004</c:v>
                </c:pt>
                <c:pt idx="1">
                  <c:v>106.55408960000001</c:v>
                </c:pt>
                <c:pt idx="2">
                  <c:v>107.58750822</c:v>
                </c:pt>
                <c:pt idx="3">
                  <c:v>112.58503631000001</c:v>
                </c:pt>
                <c:pt idx="4">
                  <c:v>79.834883870000013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186726752"/>
        <c:axId val="186726192"/>
      </c:barChart>
      <c:catAx>
        <c:axId val="186725072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672563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86725632"/>
        <c:scaling>
          <c:orientation val="minMax"/>
          <c:max val="30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6725072"/>
        <c:crosses val="autoZero"/>
        <c:crossBetween val="between"/>
        <c:majorUnit val="50000"/>
      </c:valAx>
      <c:valAx>
        <c:axId val="186726192"/>
        <c:scaling>
          <c:orientation val="minMax"/>
          <c:max val="15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186726752"/>
        <c:crosses val="max"/>
        <c:crossBetween val="between"/>
        <c:majorUnit val="250"/>
      </c:valAx>
      <c:catAx>
        <c:axId val="186726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672619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581886941551656E-2"/>
          <c:y val="0.8455435863947981"/>
          <c:w val="0.83301159935653202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8239078721897E-2"/>
          <c:y val="0.18377864783621206"/>
          <c:w val="0.89506166389851982"/>
          <c:h val="0.76860521020315242"/>
        </c:manualLayout>
      </c:layout>
      <c:areaChart>
        <c:grouping val="standard"/>
        <c:varyColors val="0"/>
        <c:ser>
          <c:idx val="0"/>
          <c:order val="0"/>
          <c:tx>
            <c:strRef>
              <c:f>'Активи-ВЧА-Чистий притік'!$A$33</c:f>
              <c:strCache>
                <c:ptCount val="1"/>
                <c:pt idx="0">
                  <c:v>Наростаючим підсумком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138137167324521E-3"/>
                  <c:y val="-0.387469549258621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76274334649042E-3"/>
                  <c:y val="-0.2554744280826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притік'!$B$33:$E$33</c:f>
              <c:strCache>
                <c:ptCount val="4"/>
                <c:pt idx="0">
                  <c:v>1 кв. '18</c:v>
                </c:pt>
                <c:pt idx="1">
                  <c:v>2 кв. '18</c:v>
                </c:pt>
                <c:pt idx="2">
                  <c:v>3 кв. '18</c:v>
                </c:pt>
                <c:pt idx="3">
                  <c:v>4 кв. '18</c:v>
                </c:pt>
              </c:strCache>
            </c:strRef>
          </c:cat>
          <c:val>
            <c:numRef>
              <c:f>'Активи-ВЧА-Чистий притік'!$B$34:$E$34</c:f>
              <c:numCache>
                <c:formatCode>#\ ##0.0</c:formatCode>
                <c:ptCount val="4"/>
                <c:pt idx="0">
                  <c:v>2.1452143816949998</c:v>
                </c:pt>
                <c:pt idx="1">
                  <c:v>4.9153204396949999</c:v>
                </c:pt>
                <c:pt idx="2">
                  <c:v>3.3836761919749998</c:v>
                </c:pt>
                <c:pt idx="3">
                  <c:v>3.0424706594950002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9552"/>
        <c:axId val="186730112"/>
      </c:areaChart>
      <c:catAx>
        <c:axId val="186729552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6730112"/>
        <c:crosses val="autoZero"/>
        <c:auto val="1"/>
        <c:lblAlgn val="ctr"/>
        <c:lblOffset val="15"/>
        <c:tickLblSkip val="1"/>
        <c:tickMarkSkip val="1"/>
        <c:noMultiLvlLbl val="0"/>
      </c:catAx>
      <c:valAx>
        <c:axId val="186730112"/>
        <c:scaling>
          <c:orientation val="minMax"/>
          <c:max val="6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1.0260593410916362E-3"/>
              <c:y val="1.3599487173641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6729552"/>
        <c:crosses val="autoZero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331496721885907E-2"/>
          <c:y val="0.15454794772228789"/>
          <c:w val="0.94488210113611781"/>
          <c:h val="0.807126864845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'Активи-ВЧА-Чистий притік'!$B$21</c:f>
              <c:strCache>
                <c:ptCount val="1"/>
                <c:pt idx="0">
                  <c:v>млн. грн.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1.3620340945751459E-3"/>
                  <c:y val="-6.016219089777238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accent5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accent5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притік'!$A$22:$A$26</c:f>
              <c:strCache>
                <c:ptCount val="5"/>
                <c:pt idx="0">
                  <c:v>4 кв. '17</c:v>
                </c:pt>
                <c:pt idx="1">
                  <c:v>1 кв. '18</c:v>
                </c:pt>
                <c:pt idx="2">
                  <c:v>2 кв. '18</c:v>
                </c:pt>
                <c:pt idx="3">
                  <c:v>3 кв. '18</c:v>
                </c:pt>
                <c:pt idx="4">
                  <c:v>4 кв. '18</c:v>
                </c:pt>
              </c:strCache>
            </c:strRef>
          </c:cat>
          <c:val>
            <c:numRef>
              <c:f>'Активи-ВЧА-Чистий притік'!$B$22:$B$26</c:f>
              <c:numCache>
                <c:formatCode>#\ ##0.0</c:formatCode>
                <c:ptCount val="5"/>
                <c:pt idx="0">
                  <c:v>0.16252225512999999</c:v>
                </c:pt>
                <c:pt idx="1">
                  <c:v>2.1452143816949998</c:v>
                </c:pt>
                <c:pt idx="2">
                  <c:v>2.7701060580000001</c:v>
                </c:pt>
                <c:pt idx="3">
                  <c:v>-1.5316442477200001</c:v>
                </c:pt>
                <c:pt idx="4">
                  <c:v>-0.34120553248000002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86732352"/>
        <c:axId val="187432368"/>
      </c:barChart>
      <c:catAx>
        <c:axId val="186732352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7432368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187432368"/>
        <c:scaling>
          <c:orientation val="minMax"/>
          <c:max val="3"/>
          <c:min val="-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5.4815678414686627E-3"/>
              <c:y val="2.18179184801886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6732352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10885</xdr:colOff>
      <xdr:row>1</xdr:row>
      <xdr:rowOff>0</xdr:rowOff>
    </xdr:from>
    <xdr:to>
      <xdr:col>20</xdr:col>
      <xdr:colOff>-1</xdr:colOff>
      <xdr:row>20</xdr:row>
      <xdr:rowOff>21772</xdr:rowOff>
    </xdr:to>
    <xdr:graphicFrame macro="">
      <xdr:nvGraphicFramePr>
        <xdr:cNvPr id="80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878476</xdr:colOff>
      <xdr:row>1</xdr:row>
      <xdr:rowOff>1</xdr:rowOff>
    </xdr:from>
    <xdr:to>
      <xdr:col>22</xdr:col>
      <xdr:colOff>609599</xdr:colOff>
      <xdr:row>21</xdr:row>
      <xdr:rowOff>195943</xdr:rowOff>
    </xdr:to>
    <xdr:graphicFrame macro="">
      <xdr:nvGraphicFramePr>
        <xdr:cNvPr id="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21770</xdr:colOff>
      <xdr:row>26</xdr:row>
      <xdr:rowOff>21771</xdr:rowOff>
    </xdr:from>
    <xdr:to>
      <xdr:col>5</xdr:col>
      <xdr:colOff>1306285</xdr:colOff>
      <xdr:row>45</xdr:row>
      <xdr:rowOff>65315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21771</xdr:colOff>
      <xdr:row>1</xdr:row>
      <xdr:rowOff>21772</xdr:rowOff>
    </xdr:from>
    <xdr:to>
      <xdr:col>17</xdr:col>
      <xdr:colOff>805541</xdr:colOff>
      <xdr:row>10</xdr:row>
      <xdr:rowOff>555171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1110342</xdr:colOff>
      <xdr:row>33</xdr:row>
      <xdr:rowOff>163286</xdr:rowOff>
    </xdr:from>
    <xdr:to>
      <xdr:col>13</xdr:col>
      <xdr:colOff>10887</xdr:colOff>
      <xdr:row>49</xdr:row>
      <xdr:rowOff>130630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10886</xdr:colOff>
      <xdr:row>20</xdr:row>
      <xdr:rowOff>0</xdr:rowOff>
    </xdr:from>
    <xdr:to>
      <xdr:col>13</xdr:col>
      <xdr:colOff>54429</xdr:colOff>
      <xdr:row>31</xdr:row>
      <xdr:rowOff>87086</xdr:rowOff>
    </xdr:to>
    <xdr:graphicFrame macro="">
      <xdr:nvGraphicFramePr>
        <xdr:cNvPr id="5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aib.com.ua/analituaib/rankings/ici.html" TargetMode="External"/><Relationship Id="rId1" Type="http://schemas.openxmlformats.org/officeDocument/2006/relationships/hyperlink" Target="http://www.uaib.com.ua/analituaib/rankings/kua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</sheetPr>
  <dimension ref="A1:K24"/>
  <sheetViews>
    <sheetView tabSelected="1" zoomScale="70" zoomScaleNormal="70" workbookViewId="0">
      <selection sqref="A1:XFD1"/>
    </sheetView>
  </sheetViews>
  <sheetFormatPr defaultColWidth="9.109375" defaultRowHeight="13.2" outlineLevelCol="1"/>
  <cols>
    <col min="1" max="1" width="39.44140625" style="42" customWidth="1"/>
    <col min="2" max="3" width="13.5546875" style="42" customWidth="1" outlineLevel="1"/>
    <col min="4" max="4" width="13.5546875" style="6" customWidth="1" outlineLevel="1"/>
    <col min="5" max="5" width="12.44140625" style="19" customWidth="1"/>
    <col min="6" max="6" width="12.109375" style="42" customWidth="1"/>
    <col min="7" max="7" width="12.6640625" style="42" customWidth="1" outlineLevel="1"/>
    <col min="8" max="8" width="2.77734375" style="42" customWidth="1"/>
    <col min="9" max="9" width="13.77734375" style="42" customWidth="1"/>
    <col min="10" max="16384" width="9.109375" style="42"/>
  </cols>
  <sheetData>
    <row r="1" spans="1:11" s="209" customFormat="1" ht="24.6" customHeight="1" thickBot="1">
      <c r="A1" s="208" t="s">
        <v>22</v>
      </c>
      <c r="B1" s="208"/>
      <c r="C1" s="208"/>
      <c r="D1" s="208"/>
      <c r="E1" s="208"/>
      <c r="F1" s="208"/>
    </row>
    <row r="2" spans="1:11" ht="36.6" customHeight="1" thickBot="1">
      <c r="A2" s="12" t="s">
        <v>64</v>
      </c>
      <c r="B2" s="13">
        <v>43100</v>
      </c>
      <c r="C2" s="13">
        <v>43373</v>
      </c>
      <c r="D2" s="13">
        <v>43465</v>
      </c>
      <c r="E2" s="13" t="s">
        <v>80</v>
      </c>
      <c r="F2" s="11" t="s">
        <v>81</v>
      </c>
      <c r="G2" s="11" t="s">
        <v>82</v>
      </c>
      <c r="H2" s="11"/>
      <c r="I2" s="12" t="s">
        <v>64</v>
      </c>
      <c r="J2" s="13" t="s">
        <v>80</v>
      </c>
      <c r="K2" s="11" t="s">
        <v>81</v>
      </c>
    </row>
    <row r="3" spans="1:11" s="26" customFormat="1" ht="19.2" customHeight="1">
      <c r="A3" s="14" t="s">
        <v>19</v>
      </c>
      <c r="B3" s="72">
        <v>76402.080000000002</v>
      </c>
      <c r="C3" s="72">
        <v>79342.42</v>
      </c>
      <c r="D3" s="72">
        <v>87887.26</v>
      </c>
      <c r="E3" s="73">
        <f t="shared" ref="E3:E20" si="0">D3/C3-1</f>
        <v>0.10769573199304983</v>
      </c>
      <c r="F3" s="73">
        <f t="shared" ref="F3:F20" si="1">D3/B3-1</f>
        <v>0.15032548852073124</v>
      </c>
      <c r="G3" s="73">
        <v>0.26856247392170562</v>
      </c>
      <c r="H3" s="74"/>
      <c r="I3" s="14" t="s">
        <v>12</v>
      </c>
      <c r="J3" s="73">
        <v>-0.11606145993939065</v>
      </c>
      <c r="K3" s="73">
        <v>-0.24591161270112349</v>
      </c>
    </row>
    <row r="4" spans="1:11" s="26" customFormat="1" ht="19.2" customHeight="1">
      <c r="A4" s="18" t="s">
        <v>2</v>
      </c>
      <c r="B4" s="75">
        <v>315.06</v>
      </c>
      <c r="C4" s="75">
        <v>537.61</v>
      </c>
      <c r="D4" s="75">
        <v>559.35670000000005</v>
      </c>
      <c r="E4" s="27">
        <f t="shared" si="0"/>
        <v>4.0450698461710122E-2</v>
      </c>
      <c r="F4" s="27">
        <f t="shared" si="1"/>
        <v>0.77539738462515095</v>
      </c>
      <c r="G4" s="20">
        <v>0.18823307561757496</v>
      </c>
      <c r="H4" s="34"/>
      <c r="I4" s="14" t="s">
        <v>18</v>
      </c>
      <c r="J4" s="20">
        <v>-9.5256755661690118E-2</v>
      </c>
      <c r="K4" s="20">
        <v>-0.21587637536524673</v>
      </c>
    </row>
    <row r="5" spans="1:11" s="26" customFormat="1" ht="19.2" customHeight="1">
      <c r="A5" s="18" t="s">
        <v>6</v>
      </c>
      <c r="B5" s="75">
        <v>1363.04</v>
      </c>
      <c r="C5" s="75">
        <v>1657.65</v>
      </c>
      <c r="D5" s="75">
        <v>1705.04</v>
      </c>
      <c r="E5" s="27">
        <f t="shared" si="0"/>
        <v>2.8588664675896602E-2</v>
      </c>
      <c r="F5" s="27">
        <f t="shared" si="1"/>
        <v>0.25090973118910664</v>
      </c>
      <c r="G5" s="20">
        <v>0.71270607157217514</v>
      </c>
      <c r="H5" s="34"/>
      <c r="I5" s="14" t="s">
        <v>9</v>
      </c>
      <c r="J5" s="27">
        <v>-0.13781393073906267</v>
      </c>
      <c r="K5" s="27">
        <v>-0.18259372455030487</v>
      </c>
    </row>
    <row r="6" spans="1:11" s="26" customFormat="1" ht="19.2" customHeight="1">
      <c r="A6" s="14" t="s">
        <v>8</v>
      </c>
      <c r="B6" s="72">
        <v>2461.21</v>
      </c>
      <c r="C6" s="72">
        <v>2285.11</v>
      </c>
      <c r="D6" s="72">
        <v>2276.63</v>
      </c>
      <c r="E6" s="27">
        <f t="shared" si="0"/>
        <v>-3.7109810906258422E-3</v>
      </c>
      <c r="F6" s="27">
        <f t="shared" si="1"/>
        <v>-7.4995632229675646E-2</v>
      </c>
      <c r="G6" s="27">
        <v>0.26350671485481958</v>
      </c>
      <c r="H6" s="34"/>
      <c r="I6" s="14" t="s">
        <v>16</v>
      </c>
      <c r="J6" s="27">
        <v>-8.2203730173467271E-2</v>
      </c>
      <c r="K6" s="27">
        <v>-0.14756268142644424</v>
      </c>
    </row>
    <row r="7" spans="1:11" s="21" customFormat="1" ht="19.2" customHeight="1">
      <c r="A7" s="14" t="s">
        <v>51</v>
      </c>
      <c r="B7" s="72">
        <v>34056.83</v>
      </c>
      <c r="C7" s="72">
        <v>36227.14</v>
      </c>
      <c r="D7" s="72">
        <v>36076.720000000001</v>
      </c>
      <c r="E7" s="27">
        <f t="shared" si="0"/>
        <v>-4.1521356640352725E-3</v>
      </c>
      <c r="F7" s="27">
        <f t="shared" si="1"/>
        <v>5.9309395501577766E-2</v>
      </c>
      <c r="G7" s="27">
        <v>0.27905962715283983</v>
      </c>
      <c r="H7" s="34"/>
      <c r="I7" s="14" t="s">
        <v>50</v>
      </c>
      <c r="J7" s="27">
        <v>-0.10335676812867822</v>
      </c>
      <c r="K7" s="27">
        <v>-0.12406718723374921</v>
      </c>
    </row>
    <row r="8" spans="1:11" s="26" customFormat="1" ht="19.2" customHeight="1">
      <c r="A8" s="14" t="s">
        <v>7</v>
      </c>
      <c r="B8" s="72">
        <v>2109.7399999999998</v>
      </c>
      <c r="C8" s="72">
        <v>2475.36</v>
      </c>
      <c r="D8" s="72">
        <v>2369.33</v>
      </c>
      <c r="E8" s="27">
        <f t="shared" si="0"/>
        <v>-4.2834173615150961E-2</v>
      </c>
      <c r="F8" s="27">
        <f t="shared" si="1"/>
        <v>0.12304359778930118</v>
      </c>
      <c r="G8" s="27">
        <v>-5.5080798308789314E-2</v>
      </c>
      <c r="H8" s="34"/>
      <c r="I8" s="18" t="s">
        <v>4</v>
      </c>
      <c r="J8" s="27">
        <v>-0.17020162487292723</v>
      </c>
      <c r="K8" s="27">
        <v>-0.12080725888142019</v>
      </c>
    </row>
    <row r="9" spans="1:11" s="26" customFormat="1" ht="19.2" customHeight="1">
      <c r="A9" s="14" t="s">
        <v>15</v>
      </c>
      <c r="B9" s="72">
        <v>59504.67</v>
      </c>
      <c r="C9" s="72">
        <v>55708.47</v>
      </c>
      <c r="D9" s="72">
        <v>52444.89</v>
      </c>
      <c r="E9" s="27">
        <f t="shared" si="0"/>
        <v>-5.8583192107053095E-2</v>
      </c>
      <c r="F9" s="27">
        <f t="shared" si="1"/>
        <v>-0.11864245276883312</v>
      </c>
      <c r="G9" s="27">
        <v>0.17473862636254056</v>
      </c>
      <c r="H9" s="35"/>
      <c r="I9" s="14" t="s">
        <v>10</v>
      </c>
      <c r="J9" s="27">
        <v>-0.14831191100739238</v>
      </c>
      <c r="K9" s="27">
        <v>-0.11930594666224958</v>
      </c>
    </row>
    <row r="10" spans="1:11" s="26" customFormat="1" ht="19.2" customHeight="1">
      <c r="A10" s="14" t="s">
        <v>16</v>
      </c>
      <c r="B10" s="72">
        <v>29919.15</v>
      </c>
      <c r="C10" s="72">
        <v>27788.52</v>
      </c>
      <c r="D10" s="72">
        <v>25504.2</v>
      </c>
      <c r="E10" s="27">
        <f t="shared" si="0"/>
        <v>-8.2203730173467271E-2</v>
      </c>
      <c r="F10" s="27">
        <f t="shared" si="1"/>
        <v>-0.14756268142644424</v>
      </c>
      <c r="G10" s="27">
        <v>0.35992674731915919</v>
      </c>
      <c r="H10" s="34"/>
      <c r="I10" s="14" t="s">
        <v>15</v>
      </c>
      <c r="J10" s="27">
        <v>-5.8583192107053095E-2</v>
      </c>
      <c r="K10" s="27">
        <v>-0.11864245276883312</v>
      </c>
    </row>
    <row r="11" spans="1:11" s="26" customFormat="1" ht="19.2" customHeight="1">
      <c r="A11" s="14" t="s">
        <v>17</v>
      </c>
      <c r="B11" s="72">
        <v>69.5</v>
      </c>
      <c r="C11" s="72">
        <v>72.61</v>
      </c>
      <c r="D11" s="72">
        <v>65.989999999999995</v>
      </c>
      <c r="E11" s="27">
        <f t="shared" si="0"/>
        <v>-9.1172014873984408E-2</v>
      </c>
      <c r="F11" s="27">
        <f t="shared" si="1"/>
        <v>-5.0503597122302235E-2</v>
      </c>
      <c r="G11" s="27">
        <v>4.6529137178135782E-2</v>
      </c>
      <c r="H11" s="34"/>
      <c r="I11" s="14" t="s">
        <v>1</v>
      </c>
      <c r="J11" s="27">
        <v>-0.10562565014596814</v>
      </c>
      <c r="K11" s="27">
        <v>-7.6487963757005617E-2</v>
      </c>
    </row>
    <row r="12" spans="1:11" s="26" customFormat="1" ht="19.2" customHeight="1">
      <c r="A12" s="14" t="s">
        <v>18</v>
      </c>
      <c r="B12" s="72">
        <v>115333</v>
      </c>
      <c r="C12" s="72">
        <v>99956.9</v>
      </c>
      <c r="D12" s="72">
        <v>90435.33</v>
      </c>
      <c r="E12" s="27">
        <f t="shared" si="0"/>
        <v>-9.5256755661690118E-2</v>
      </c>
      <c r="F12" s="27">
        <f t="shared" si="1"/>
        <v>-0.21587637536524673</v>
      </c>
      <c r="G12" s="27">
        <v>0.47600432359602785</v>
      </c>
      <c r="H12" s="34"/>
      <c r="I12" s="14" t="s">
        <v>8</v>
      </c>
      <c r="J12" s="27">
        <v>-3.7109810906258422E-3</v>
      </c>
      <c r="K12" s="27">
        <v>-7.4995632229675646E-2</v>
      </c>
    </row>
    <row r="13" spans="1:11" s="26" customFormat="1" ht="19.2" customHeight="1">
      <c r="A13" s="14" t="s">
        <v>50</v>
      </c>
      <c r="B13" s="72">
        <v>7687.77</v>
      </c>
      <c r="C13" s="72">
        <v>7510.2</v>
      </c>
      <c r="D13" s="72">
        <v>6733.97</v>
      </c>
      <c r="E13" s="20">
        <f t="shared" si="0"/>
        <v>-0.10335676812867822</v>
      </c>
      <c r="F13" s="20">
        <f t="shared" si="1"/>
        <v>-0.12406718723374921</v>
      </c>
      <c r="G13" s="27">
        <v>7.6291889909181787E-2</v>
      </c>
      <c r="H13" s="34"/>
      <c r="I13" s="14" t="s">
        <v>3</v>
      </c>
      <c r="J13" s="27">
        <v>-0.1469605144853432</v>
      </c>
      <c r="K13" s="27">
        <v>-7.026828894266568E-2</v>
      </c>
    </row>
    <row r="14" spans="1:11" s="26" customFormat="1" ht="19.2" customHeight="1">
      <c r="A14" s="14" t="s">
        <v>1</v>
      </c>
      <c r="B14" s="72">
        <v>1154.43</v>
      </c>
      <c r="C14" s="72">
        <v>1192.04</v>
      </c>
      <c r="D14" s="72">
        <v>1066.1300000000001</v>
      </c>
      <c r="E14" s="27">
        <f t="shared" si="0"/>
        <v>-0.10562565014596814</v>
      </c>
      <c r="F14" s="27">
        <f t="shared" si="1"/>
        <v>-7.6487963757005617E-2</v>
      </c>
      <c r="G14" s="27">
        <v>1.8223946265394364E-3</v>
      </c>
      <c r="H14" s="34"/>
      <c r="I14" s="14" t="s">
        <v>11</v>
      </c>
      <c r="J14" s="27">
        <v>-0.12834946752079024</v>
      </c>
      <c r="K14" s="27">
        <v>-6.7025577667903735E-2</v>
      </c>
    </row>
    <row r="15" spans="1:11" s="26" customFormat="1" ht="19.2" customHeight="1">
      <c r="A15" s="14" t="s">
        <v>12</v>
      </c>
      <c r="B15" s="72">
        <v>3307.172</v>
      </c>
      <c r="C15" s="72">
        <v>2821.35</v>
      </c>
      <c r="D15" s="72">
        <v>2493.9</v>
      </c>
      <c r="E15" s="27">
        <f t="shared" si="0"/>
        <v>-0.11606145993939065</v>
      </c>
      <c r="F15" s="27">
        <f t="shared" si="1"/>
        <v>-0.24591161270112349</v>
      </c>
      <c r="G15" s="27">
        <v>6.5579512037006849E-2</v>
      </c>
      <c r="H15" s="34"/>
      <c r="I15" s="18" t="s">
        <v>17</v>
      </c>
      <c r="J15" s="27">
        <v>-9.1172014873984408E-2</v>
      </c>
      <c r="K15" s="27">
        <v>-5.0503597122302235E-2</v>
      </c>
    </row>
    <row r="16" spans="1:11" s="26" customFormat="1" ht="19.2" customHeight="1">
      <c r="A16" s="14" t="s">
        <v>11</v>
      </c>
      <c r="B16" s="72">
        <v>24719.22</v>
      </c>
      <c r="C16" s="72">
        <v>26458.31</v>
      </c>
      <c r="D16" s="72">
        <v>23062.400000000001</v>
      </c>
      <c r="E16" s="27">
        <f t="shared" si="0"/>
        <v>-0.12834946752079024</v>
      </c>
      <c r="F16" s="27">
        <f t="shared" si="1"/>
        <v>-6.7025577667903735E-2</v>
      </c>
      <c r="G16" s="27">
        <v>0.25080809205266519</v>
      </c>
      <c r="H16" s="34"/>
      <c r="I16" s="14" t="s">
        <v>51</v>
      </c>
      <c r="J16" s="20">
        <v>-4.1521356640352725E-3</v>
      </c>
      <c r="K16" s="20">
        <v>5.9309395501577766E-2</v>
      </c>
    </row>
    <row r="17" spans="1:11" s="21" customFormat="1" ht="19.2" customHeight="1">
      <c r="A17" s="14" t="s">
        <v>9</v>
      </c>
      <c r="B17" s="72">
        <v>12917.64</v>
      </c>
      <c r="C17" s="72">
        <v>12246.73</v>
      </c>
      <c r="D17" s="72">
        <v>10558.96</v>
      </c>
      <c r="E17" s="27">
        <f t="shared" si="0"/>
        <v>-0.13781393073906267</v>
      </c>
      <c r="F17" s="27">
        <f t="shared" si="1"/>
        <v>-0.18259372455030487</v>
      </c>
      <c r="G17" s="27">
        <v>0.1251260772088989</v>
      </c>
      <c r="H17" s="34"/>
      <c r="I17" s="14" t="s">
        <v>7</v>
      </c>
      <c r="J17" s="27">
        <v>-4.2834173615150961E-2</v>
      </c>
      <c r="K17" s="27">
        <v>0.12304359778930118</v>
      </c>
    </row>
    <row r="18" spans="1:11" s="26" customFormat="1" ht="19.2" customHeight="1">
      <c r="A18" s="14" t="s">
        <v>3</v>
      </c>
      <c r="B18" s="72">
        <v>2673.61</v>
      </c>
      <c r="C18" s="72">
        <v>2913.98</v>
      </c>
      <c r="D18" s="72">
        <v>2485.7399999999998</v>
      </c>
      <c r="E18" s="27">
        <f t="shared" si="0"/>
        <v>-0.1469605144853432</v>
      </c>
      <c r="F18" s="27">
        <f t="shared" si="1"/>
        <v>-7.026828894266568E-2</v>
      </c>
      <c r="G18" s="27">
        <v>0.19419964892376829</v>
      </c>
      <c r="H18" s="34"/>
      <c r="I18" s="14" t="s">
        <v>19</v>
      </c>
      <c r="J18" s="27">
        <v>0.10769573199304983</v>
      </c>
      <c r="K18" s="27">
        <v>0.15032548852073124</v>
      </c>
    </row>
    <row r="19" spans="1:11" s="26" customFormat="1" ht="19.2" customHeight="1">
      <c r="A19" s="14" t="s">
        <v>10</v>
      </c>
      <c r="B19" s="72">
        <v>5312.56</v>
      </c>
      <c r="C19" s="72">
        <v>5493.49</v>
      </c>
      <c r="D19" s="72">
        <v>4678.74</v>
      </c>
      <c r="E19" s="27">
        <f t="shared" si="0"/>
        <v>-0.14831191100739238</v>
      </c>
      <c r="F19" s="27">
        <f t="shared" si="1"/>
        <v>-0.11930594666224958</v>
      </c>
      <c r="G19" s="27">
        <v>9.2600019332374828E-2</v>
      </c>
      <c r="H19" s="34"/>
      <c r="I19" s="14" t="s">
        <v>6</v>
      </c>
      <c r="J19" s="27">
        <v>2.8588664675896602E-2</v>
      </c>
      <c r="K19" s="27">
        <v>0.25090973118910664</v>
      </c>
    </row>
    <row r="20" spans="1:11" s="19" customFormat="1" ht="19.2" customHeight="1" thickBot="1">
      <c r="A20" s="76" t="s">
        <v>4</v>
      </c>
      <c r="B20" s="77">
        <v>22764.94</v>
      </c>
      <c r="C20" s="77">
        <v>24120.04</v>
      </c>
      <c r="D20" s="77">
        <v>20014.77</v>
      </c>
      <c r="E20" s="78">
        <f t="shared" si="0"/>
        <v>-0.17020162487292723</v>
      </c>
      <c r="F20" s="78">
        <f t="shared" si="1"/>
        <v>-0.12080725888142019</v>
      </c>
      <c r="G20" s="28">
        <v>0.19098563018294623</v>
      </c>
      <c r="H20" s="36"/>
      <c r="I20" s="76" t="s">
        <v>2</v>
      </c>
      <c r="J20" s="28">
        <v>4.0450698461710122E-2</v>
      </c>
      <c r="K20" s="28">
        <v>0.77539738462515095</v>
      </c>
    </row>
    <row r="21" spans="1:11" s="24" customFormat="1" ht="13.2" customHeight="1">
      <c r="A21" s="17" t="s">
        <v>83</v>
      </c>
      <c r="E21" s="38"/>
      <c r="F21" s="201"/>
    </row>
    <row r="22" spans="1:11" s="24" customFormat="1">
      <c r="A22" s="25" t="s">
        <v>36</v>
      </c>
      <c r="E22" s="38"/>
      <c r="I22" s="17" t="s">
        <v>84</v>
      </c>
    </row>
    <row r="23" spans="1:11" s="24" customFormat="1">
      <c r="A23" s="17" t="s">
        <v>85</v>
      </c>
      <c r="E23" s="38"/>
    </row>
    <row r="24" spans="1:11">
      <c r="C24" s="37"/>
    </row>
  </sheetData>
  <sortState ref="A3:H20">
    <sortCondition descending="1" ref="F3:F20"/>
    <sortCondition descending="1" ref="G3:G20"/>
    <sortCondition descending="1" ref="H3:H20"/>
  </sortState>
  <mergeCells count="1">
    <mergeCell ref="A1:XFD1"/>
  </mergeCells>
  <phoneticPr fontId="0" type="noConversion"/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15"/>
  <sheetViews>
    <sheetView zoomScale="70" zoomScaleNormal="70" workbookViewId="0">
      <selection sqref="A1:XFD1"/>
    </sheetView>
  </sheetViews>
  <sheetFormatPr defaultRowHeight="13.2" outlineLevelRow="1" outlineLevelCol="1"/>
  <cols>
    <col min="1" max="1" width="62.44140625" style="83" customWidth="1"/>
    <col min="2" max="4" width="11.77734375" style="83" hidden="1" customWidth="1" outlineLevel="1"/>
    <col min="5" max="5" width="11.77734375" style="162" hidden="1" customWidth="1" outlineLevel="1" collapsed="1"/>
    <col min="6" max="6" width="11.77734375" style="162" customWidth="1" collapsed="1"/>
    <col min="7" max="7" width="11.77734375" style="163" customWidth="1" outlineLevel="1"/>
    <col min="8" max="8" width="11.77734375" style="83" customWidth="1" outlineLevel="1"/>
    <col min="9" max="9" width="11.77734375" style="83" customWidth="1"/>
    <col min="10" max="10" width="13.109375" style="162" customWidth="1" outlineLevel="1"/>
    <col min="11" max="11" width="13.109375" style="83" customWidth="1" outlineLevel="1"/>
    <col min="12" max="12" width="13.109375" style="83" customWidth="1"/>
    <col min="13" max="13" width="12.21875" style="83" customWidth="1"/>
    <col min="14" max="249" width="8.88671875" style="83"/>
    <col min="250" max="250" width="62.109375" style="83" customWidth="1"/>
    <col min="251" max="253" width="11" style="83" customWidth="1"/>
    <col min="254" max="255" width="11.44140625" style="83" customWidth="1"/>
    <col min="256" max="256" width="11.33203125" style="83" customWidth="1"/>
    <col min="257" max="257" width="12" style="83" customWidth="1"/>
    <col min="258" max="259" width="10.33203125" style="83" customWidth="1"/>
    <col min="260" max="260" width="12.6640625" style="83" customWidth="1"/>
    <col min="261" max="505" width="8.88671875" style="83"/>
    <col min="506" max="506" width="62.109375" style="83" customWidth="1"/>
    <col min="507" max="509" width="11" style="83" customWidth="1"/>
    <col min="510" max="511" width="11.44140625" style="83" customWidth="1"/>
    <col min="512" max="512" width="11.33203125" style="83" customWidth="1"/>
    <col min="513" max="513" width="12" style="83" customWidth="1"/>
    <col min="514" max="515" width="10.33203125" style="83" customWidth="1"/>
    <col min="516" max="516" width="12.6640625" style="83" customWidth="1"/>
    <col min="517" max="761" width="8.88671875" style="83"/>
    <col min="762" max="762" width="62.109375" style="83" customWidth="1"/>
    <col min="763" max="765" width="11" style="83" customWidth="1"/>
    <col min="766" max="767" width="11.44140625" style="83" customWidth="1"/>
    <col min="768" max="768" width="11.33203125" style="83" customWidth="1"/>
    <col min="769" max="769" width="12" style="83" customWidth="1"/>
    <col min="770" max="771" width="10.33203125" style="83" customWidth="1"/>
    <col min="772" max="772" width="12.6640625" style="83" customWidth="1"/>
    <col min="773" max="1017" width="8.88671875" style="83"/>
    <col min="1018" max="1018" width="62.109375" style="83" customWidth="1"/>
    <col min="1019" max="1021" width="11" style="83" customWidth="1"/>
    <col min="1022" max="1023" width="11.44140625" style="83" customWidth="1"/>
    <col min="1024" max="1024" width="11.33203125" style="83" customWidth="1"/>
    <col min="1025" max="1025" width="12" style="83" customWidth="1"/>
    <col min="1026" max="1027" width="10.33203125" style="83" customWidth="1"/>
    <col min="1028" max="1028" width="12.6640625" style="83" customWidth="1"/>
    <col min="1029" max="1273" width="8.88671875" style="83"/>
    <col min="1274" max="1274" width="62.109375" style="83" customWidth="1"/>
    <col min="1275" max="1277" width="11" style="83" customWidth="1"/>
    <col min="1278" max="1279" width="11.44140625" style="83" customWidth="1"/>
    <col min="1280" max="1280" width="11.33203125" style="83" customWidth="1"/>
    <col min="1281" max="1281" width="12" style="83" customWidth="1"/>
    <col min="1282" max="1283" width="10.33203125" style="83" customWidth="1"/>
    <col min="1284" max="1284" width="12.6640625" style="83" customWidth="1"/>
    <col min="1285" max="1529" width="8.88671875" style="83"/>
    <col min="1530" max="1530" width="62.109375" style="83" customWidth="1"/>
    <col min="1531" max="1533" width="11" style="83" customWidth="1"/>
    <col min="1534" max="1535" width="11.44140625" style="83" customWidth="1"/>
    <col min="1536" max="1536" width="11.33203125" style="83" customWidth="1"/>
    <col min="1537" max="1537" width="12" style="83" customWidth="1"/>
    <col min="1538" max="1539" width="10.33203125" style="83" customWidth="1"/>
    <col min="1540" max="1540" width="12.6640625" style="83" customWidth="1"/>
    <col min="1541" max="1785" width="8.88671875" style="83"/>
    <col min="1786" max="1786" width="62.109375" style="83" customWidth="1"/>
    <col min="1787" max="1789" width="11" style="83" customWidth="1"/>
    <col min="1790" max="1791" width="11.44140625" style="83" customWidth="1"/>
    <col min="1792" max="1792" width="11.33203125" style="83" customWidth="1"/>
    <col min="1793" max="1793" width="12" style="83" customWidth="1"/>
    <col min="1794" max="1795" width="10.33203125" style="83" customWidth="1"/>
    <col min="1796" max="1796" width="12.6640625" style="83" customWidth="1"/>
    <col min="1797" max="2041" width="8.88671875" style="83"/>
    <col min="2042" max="2042" width="62.109375" style="83" customWidth="1"/>
    <col min="2043" max="2045" width="11" style="83" customWidth="1"/>
    <col min="2046" max="2047" width="11.44140625" style="83" customWidth="1"/>
    <col min="2048" max="2048" width="11.33203125" style="83" customWidth="1"/>
    <col min="2049" max="2049" width="12" style="83" customWidth="1"/>
    <col min="2050" max="2051" width="10.33203125" style="83" customWidth="1"/>
    <col min="2052" max="2052" width="12.6640625" style="83" customWidth="1"/>
    <col min="2053" max="2297" width="8.88671875" style="83"/>
    <col min="2298" max="2298" width="62.109375" style="83" customWidth="1"/>
    <col min="2299" max="2301" width="11" style="83" customWidth="1"/>
    <col min="2302" max="2303" width="11.44140625" style="83" customWidth="1"/>
    <col min="2304" max="2304" width="11.33203125" style="83" customWidth="1"/>
    <col min="2305" max="2305" width="12" style="83" customWidth="1"/>
    <col min="2306" max="2307" width="10.33203125" style="83" customWidth="1"/>
    <col min="2308" max="2308" width="12.6640625" style="83" customWidth="1"/>
    <col min="2309" max="2553" width="8.88671875" style="83"/>
    <col min="2554" max="2554" width="62.109375" style="83" customWidth="1"/>
    <col min="2555" max="2557" width="11" style="83" customWidth="1"/>
    <col min="2558" max="2559" width="11.44140625" style="83" customWidth="1"/>
    <col min="2560" max="2560" width="11.33203125" style="83" customWidth="1"/>
    <col min="2561" max="2561" width="12" style="83" customWidth="1"/>
    <col min="2562" max="2563" width="10.33203125" style="83" customWidth="1"/>
    <col min="2564" max="2564" width="12.6640625" style="83" customWidth="1"/>
    <col min="2565" max="2809" width="8.88671875" style="83"/>
    <col min="2810" max="2810" width="62.109375" style="83" customWidth="1"/>
    <col min="2811" max="2813" width="11" style="83" customWidth="1"/>
    <col min="2814" max="2815" width="11.44140625" style="83" customWidth="1"/>
    <col min="2816" max="2816" width="11.33203125" style="83" customWidth="1"/>
    <col min="2817" max="2817" width="12" style="83" customWidth="1"/>
    <col min="2818" max="2819" width="10.33203125" style="83" customWidth="1"/>
    <col min="2820" max="2820" width="12.6640625" style="83" customWidth="1"/>
    <col min="2821" max="3065" width="8.88671875" style="83"/>
    <col min="3066" max="3066" width="62.109375" style="83" customWidth="1"/>
    <col min="3067" max="3069" width="11" style="83" customWidth="1"/>
    <col min="3070" max="3071" width="11.44140625" style="83" customWidth="1"/>
    <col min="3072" max="3072" width="11.33203125" style="83" customWidth="1"/>
    <col min="3073" max="3073" width="12" style="83" customWidth="1"/>
    <col min="3074" max="3075" width="10.33203125" style="83" customWidth="1"/>
    <col min="3076" max="3076" width="12.6640625" style="83" customWidth="1"/>
    <col min="3077" max="3321" width="8.88671875" style="83"/>
    <col min="3322" max="3322" width="62.109375" style="83" customWidth="1"/>
    <col min="3323" max="3325" width="11" style="83" customWidth="1"/>
    <col min="3326" max="3327" width="11.44140625" style="83" customWidth="1"/>
    <col min="3328" max="3328" width="11.33203125" style="83" customWidth="1"/>
    <col min="3329" max="3329" width="12" style="83" customWidth="1"/>
    <col min="3330" max="3331" width="10.33203125" style="83" customWidth="1"/>
    <col min="3332" max="3332" width="12.6640625" style="83" customWidth="1"/>
    <col min="3333" max="3577" width="8.88671875" style="83"/>
    <col min="3578" max="3578" width="62.109375" style="83" customWidth="1"/>
    <col min="3579" max="3581" width="11" style="83" customWidth="1"/>
    <col min="3582" max="3583" width="11.44140625" style="83" customWidth="1"/>
    <col min="3584" max="3584" width="11.33203125" style="83" customWidth="1"/>
    <col min="3585" max="3585" width="12" style="83" customWidth="1"/>
    <col min="3586" max="3587" width="10.33203125" style="83" customWidth="1"/>
    <col min="3588" max="3588" width="12.6640625" style="83" customWidth="1"/>
    <col min="3589" max="3833" width="8.88671875" style="83"/>
    <col min="3834" max="3834" width="62.109375" style="83" customWidth="1"/>
    <col min="3835" max="3837" width="11" style="83" customWidth="1"/>
    <col min="3838" max="3839" width="11.44140625" style="83" customWidth="1"/>
    <col min="3840" max="3840" width="11.33203125" style="83" customWidth="1"/>
    <col min="3841" max="3841" width="12" style="83" customWidth="1"/>
    <col min="3842" max="3843" width="10.33203125" style="83" customWidth="1"/>
    <col min="3844" max="3844" width="12.6640625" style="83" customWidth="1"/>
    <col min="3845" max="4089" width="8.88671875" style="83"/>
    <col min="4090" max="4090" width="62.109375" style="83" customWidth="1"/>
    <col min="4091" max="4093" width="11" style="83" customWidth="1"/>
    <col min="4094" max="4095" width="11.44140625" style="83" customWidth="1"/>
    <col min="4096" max="4096" width="11.33203125" style="83" customWidth="1"/>
    <col min="4097" max="4097" width="12" style="83" customWidth="1"/>
    <col min="4098" max="4099" width="10.33203125" style="83" customWidth="1"/>
    <col min="4100" max="4100" width="12.6640625" style="83" customWidth="1"/>
    <col min="4101" max="4345" width="8.88671875" style="83"/>
    <col min="4346" max="4346" width="62.109375" style="83" customWidth="1"/>
    <col min="4347" max="4349" width="11" style="83" customWidth="1"/>
    <col min="4350" max="4351" width="11.44140625" style="83" customWidth="1"/>
    <col min="4352" max="4352" width="11.33203125" style="83" customWidth="1"/>
    <col min="4353" max="4353" width="12" style="83" customWidth="1"/>
    <col min="4354" max="4355" width="10.33203125" style="83" customWidth="1"/>
    <col min="4356" max="4356" width="12.6640625" style="83" customWidth="1"/>
    <col min="4357" max="4601" width="8.88671875" style="83"/>
    <col min="4602" max="4602" width="62.109375" style="83" customWidth="1"/>
    <col min="4603" max="4605" width="11" style="83" customWidth="1"/>
    <col min="4606" max="4607" width="11.44140625" style="83" customWidth="1"/>
    <col min="4608" max="4608" width="11.33203125" style="83" customWidth="1"/>
    <col min="4609" max="4609" width="12" style="83" customWidth="1"/>
    <col min="4610" max="4611" width="10.33203125" style="83" customWidth="1"/>
    <col min="4612" max="4612" width="12.6640625" style="83" customWidth="1"/>
    <col min="4613" max="4857" width="8.88671875" style="83"/>
    <col min="4858" max="4858" width="62.109375" style="83" customWidth="1"/>
    <col min="4859" max="4861" width="11" style="83" customWidth="1"/>
    <col min="4862" max="4863" width="11.44140625" style="83" customWidth="1"/>
    <col min="4864" max="4864" width="11.33203125" style="83" customWidth="1"/>
    <col min="4865" max="4865" width="12" style="83" customWidth="1"/>
    <col min="4866" max="4867" width="10.33203125" style="83" customWidth="1"/>
    <col min="4868" max="4868" width="12.6640625" style="83" customWidth="1"/>
    <col min="4869" max="5113" width="8.88671875" style="83"/>
    <col min="5114" max="5114" width="62.109375" style="83" customWidth="1"/>
    <col min="5115" max="5117" width="11" style="83" customWidth="1"/>
    <col min="5118" max="5119" width="11.44140625" style="83" customWidth="1"/>
    <col min="5120" max="5120" width="11.33203125" style="83" customWidth="1"/>
    <col min="5121" max="5121" width="12" style="83" customWidth="1"/>
    <col min="5122" max="5123" width="10.33203125" style="83" customWidth="1"/>
    <col min="5124" max="5124" width="12.6640625" style="83" customWidth="1"/>
    <col min="5125" max="5369" width="8.88671875" style="83"/>
    <col min="5370" max="5370" width="62.109375" style="83" customWidth="1"/>
    <col min="5371" max="5373" width="11" style="83" customWidth="1"/>
    <col min="5374" max="5375" width="11.44140625" style="83" customWidth="1"/>
    <col min="5376" max="5376" width="11.33203125" style="83" customWidth="1"/>
    <col min="5377" max="5377" width="12" style="83" customWidth="1"/>
    <col min="5378" max="5379" width="10.33203125" style="83" customWidth="1"/>
    <col min="5380" max="5380" width="12.6640625" style="83" customWidth="1"/>
    <col min="5381" max="5625" width="8.88671875" style="83"/>
    <col min="5626" max="5626" width="62.109375" style="83" customWidth="1"/>
    <col min="5627" max="5629" width="11" style="83" customWidth="1"/>
    <col min="5630" max="5631" width="11.44140625" style="83" customWidth="1"/>
    <col min="5632" max="5632" width="11.33203125" style="83" customWidth="1"/>
    <col min="5633" max="5633" width="12" style="83" customWidth="1"/>
    <col min="5634" max="5635" width="10.33203125" style="83" customWidth="1"/>
    <col min="5636" max="5636" width="12.6640625" style="83" customWidth="1"/>
    <col min="5637" max="5881" width="8.88671875" style="83"/>
    <col min="5882" max="5882" width="62.109375" style="83" customWidth="1"/>
    <col min="5883" max="5885" width="11" style="83" customWidth="1"/>
    <col min="5886" max="5887" width="11.44140625" style="83" customWidth="1"/>
    <col min="5888" max="5888" width="11.33203125" style="83" customWidth="1"/>
    <col min="5889" max="5889" width="12" style="83" customWidth="1"/>
    <col min="5890" max="5891" width="10.33203125" style="83" customWidth="1"/>
    <col min="5892" max="5892" width="12.6640625" style="83" customWidth="1"/>
    <col min="5893" max="6137" width="8.88671875" style="83"/>
    <col min="6138" max="6138" width="62.109375" style="83" customWidth="1"/>
    <col min="6139" max="6141" width="11" style="83" customWidth="1"/>
    <col min="6142" max="6143" width="11.44140625" style="83" customWidth="1"/>
    <col min="6144" max="6144" width="11.33203125" style="83" customWidth="1"/>
    <col min="6145" max="6145" width="12" style="83" customWidth="1"/>
    <col min="6146" max="6147" width="10.33203125" style="83" customWidth="1"/>
    <col min="6148" max="6148" width="12.6640625" style="83" customWidth="1"/>
    <col min="6149" max="6393" width="8.88671875" style="83"/>
    <col min="6394" max="6394" width="62.109375" style="83" customWidth="1"/>
    <col min="6395" max="6397" width="11" style="83" customWidth="1"/>
    <col min="6398" max="6399" width="11.44140625" style="83" customWidth="1"/>
    <col min="6400" max="6400" width="11.33203125" style="83" customWidth="1"/>
    <col min="6401" max="6401" width="12" style="83" customWidth="1"/>
    <col min="6402" max="6403" width="10.33203125" style="83" customWidth="1"/>
    <col min="6404" max="6404" width="12.6640625" style="83" customWidth="1"/>
    <col min="6405" max="6649" width="8.88671875" style="83"/>
    <col min="6650" max="6650" width="62.109375" style="83" customWidth="1"/>
    <col min="6651" max="6653" width="11" style="83" customWidth="1"/>
    <col min="6654" max="6655" width="11.44140625" style="83" customWidth="1"/>
    <col min="6656" max="6656" width="11.33203125" style="83" customWidth="1"/>
    <col min="6657" max="6657" width="12" style="83" customWidth="1"/>
    <col min="6658" max="6659" width="10.33203125" style="83" customWidth="1"/>
    <col min="6660" max="6660" width="12.6640625" style="83" customWidth="1"/>
    <col min="6661" max="6905" width="8.88671875" style="83"/>
    <col min="6906" max="6906" width="62.109375" style="83" customWidth="1"/>
    <col min="6907" max="6909" width="11" style="83" customWidth="1"/>
    <col min="6910" max="6911" width="11.44140625" style="83" customWidth="1"/>
    <col min="6912" max="6912" width="11.33203125" style="83" customWidth="1"/>
    <col min="6913" max="6913" width="12" style="83" customWidth="1"/>
    <col min="6914" max="6915" width="10.33203125" style="83" customWidth="1"/>
    <col min="6916" max="6916" width="12.6640625" style="83" customWidth="1"/>
    <col min="6917" max="7161" width="8.88671875" style="83"/>
    <col min="7162" max="7162" width="62.109375" style="83" customWidth="1"/>
    <col min="7163" max="7165" width="11" style="83" customWidth="1"/>
    <col min="7166" max="7167" width="11.44140625" style="83" customWidth="1"/>
    <col min="7168" max="7168" width="11.33203125" style="83" customWidth="1"/>
    <col min="7169" max="7169" width="12" style="83" customWidth="1"/>
    <col min="7170" max="7171" width="10.33203125" style="83" customWidth="1"/>
    <col min="7172" max="7172" width="12.6640625" style="83" customWidth="1"/>
    <col min="7173" max="7417" width="8.88671875" style="83"/>
    <col min="7418" max="7418" width="62.109375" style="83" customWidth="1"/>
    <col min="7419" max="7421" width="11" style="83" customWidth="1"/>
    <col min="7422" max="7423" width="11.44140625" style="83" customWidth="1"/>
    <col min="7424" max="7424" width="11.33203125" style="83" customWidth="1"/>
    <col min="7425" max="7425" width="12" style="83" customWidth="1"/>
    <col min="7426" max="7427" width="10.33203125" style="83" customWidth="1"/>
    <col min="7428" max="7428" width="12.6640625" style="83" customWidth="1"/>
    <col min="7429" max="7673" width="8.88671875" style="83"/>
    <col min="7674" max="7674" width="62.109375" style="83" customWidth="1"/>
    <col min="7675" max="7677" width="11" style="83" customWidth="1"/>
    <col min="7678" max="7679" width="11.44140625" style="83" customWidth="1"/>
    <col min="7680" max="7680" width="11.33203125" style="83" customWidth="1"/>
    <col min="7681" max="7681" width="12" style="83" customWidth="1"/>
    <col min="7682" max="7683" width="10.33203125" style="83" customWidth="1"/>
    <col min="7684" max="7684" width="12.6640625" style="83" customWidth="1"/>
    <col min="7685" max="7929" width="8.88671875" style="83"/>
    <col min="7930" max="7930" width="62.109375" style="83" customWidth="1"/>
    <col min="7931" max="7933" width="11" style="83" customWidth="1"/>
    <col min="7934" max="7935" width="11.44140625" style="83" customWidth="1"/>
    <col min="7936" max="7936" width="11.33203125" style="83" customWidth="1"/>
    <col min="7937" max="7937" width="12" style="83" customWidth="1"/>
    <col min="7938" max="7939" width="10.33203125" style="83" customWidth="1"/>
    <col min="7940" max="7940" width="12.6640625" style="83" customWidth="1"/>
    <col min="7941" max="8185" width="8.88671875" style="83"/>
    <col min="8186" max="8186" width="62.109375" style="83" customWidth="1"/>
    <col min="8187" max="8189" width="11" style="83" customWidth="1"/>
    <col min="8190" max="8191" width="11.44140625" style="83" customWidth="1"/>
    <col min="8192" max="8192" width="11.33203125" style="83" customWidth="1"/>
    <col min="8193" max="8193" width="12" style="83" customWidth="1"/>
    <col min="8194" max="8195" width="10.33203125" style="83" customWidth="1"/>
    <col min="8196" max="8196" width="12.6640625" style="83" customWidth="1"/>
    <col min="8197" max="8441" width="8.88671875" style="83"/>
    <col min="8442" max="8442" width="62.109375" style="83" customWidth="1"/>
    <col min="8443" max="8445" width="11" style="83" customWidth="1"/>
    <col min="8446" max="8447" width="11.44140625" style="83" customWidth="1"/>
    <col min="8448" max="8448" width="11.33203125" style="83" customWidth="1"/>
    <col min="8449" max="8449" width="12" style="83" customWidth="1"/>
    <col min="8450" max="8451" width="10.33203125" style="83" customWidth="1"/>
    <col min="8452" max="8452" width="12.6640625" style="83" customWidth="1"/>
    <col min="8453" max="8697" width="8.88671875" style="83"/>
    <col min="8698" max="8698" width="62.109375" style="83" customWidth="1"/>
    <col min="8699" max="8701" width="11" style="83" customWidth="1"/>
    <col min="8702" max="8703" width="11.44140625" style="83" customWidth="1"/>
    <col min="8704" max="8704" width="11.33203125" style="83" customWidth="1"/>
    <col min="8705" max="8705" width="12" style="83" customWidth="1"/>
    <col min="8706" max="8707" width="10.33203125" style="83" customWidth="1"/>
    <col min="8708" max="8708" width="12.6640625" style="83" customWidth="1"/>
    <col min="8709" max="8953" width="8.88671875" style="83"/>
    <col min="8954" max="8954" width="62.109375" style="83" customWidth="1"/>
    <col min="8955" max="8957" width="11" style="83" customWidth="1"/>
    <col min="8958" max="8959" width="11.44140625" style="83" customWidth="1"/>
    <col min="8960" max="8960" width="11.33203125" style="83" customWidth="1"/>
    <col min="8961" max="8961" width="12" style="83" customWidth="1"/>
    <col min="8962" max="8963" width="10.33203125" style="83" customWidth="1"/>
    <col min="8964" max="8964" width="12.6640625" style="83" customWidth="1"/>
    <col min="8965" max="9209" width="8.88671875" style="83"/>
    <col min="9210" max="9210" width="62.109375" style="83" customWidth="1"/>
    <col min="9211" max="9213" width="11" style="83" customWidth="1"/>
    <col min="9214" max="9215" width="11.44140625" style="83" customWidth="1"/>
    <col min="9216" max="9216" width="11.33203125" style="83" customWidth="1"/>
    <col min="9217" max="9217" width="12" style="83" customWidth="1"/>
    <col min="9218" max="9219" width="10.33203125" style="83" customWidth="1"/>
    <col min="9220" max="9220" width="12.6640625" style="83" customWidth="1"/>
    <col min="9221" max="9465" width="8.88671875" style="83"/>
    <col min="9466" max="9466" width="62.109375" style="83" customWidth="1"/>
    <col min="9467" max="9469" width="11" style="83" customWidth="1"/>
    <col min="9470" max="9471" width="11.44140625" style="83" customWidth="1"/>
    <col min="9472" max="9472" width="11.33203125" style="83" customWidth="1"/>
    <col min="9473" max="9473" width="12" style="83" customWidth="1"/>
    <col min="9474" max="9475" width="10.33203125" style="83" customWidth="1"/>
    <col min="9476" max="9476" width="12.6640625" style="83" customWidth="1"/>
    <col min="9477" max="9721" width="8.88671875" style="83"/>
    <col min="9722" max="9722" width="62.109375" style="83" customWidth="1"/>
    <col min="9723" max="9725" width="11" style="83" customWidth="1"/>
    <col min="9726" max="9727" width="11.44140625" style="83" customWidth="1"/>
    <col min="9728" max="9728" width="11.33203125" style="83" customWidth="1"/>
    <col min="9729" max="9729" width="12" style="83" customWidth="1"/>
    <col min="9730" max="9731" width="10.33203125" style="83" customWidth="1"/>
    <col min="9732" max="9732" width="12.6640625" style="83" customWidth="1"/>
    <col min="9733" max="9977" width="8.88671875" style="83"/>
    <col min="9978" max="9978" width="62.109375" style="83" customWidth="1"/>
    <col min="9979" max="9981" width="11" style="83" customWidth="1"/>
    <col min="9982" max="9983" width="11.44140625" style="83" customWidth="1"/>
    <col min="9984" max="9984" width="11.33203125" style="83" customWidth="1"/>
    <col min="9985" max="9985" width="12" style="83" customWidth="1"/>
    <col min="9986" max="9987" width="10.33203125" style="83" customWidth="1"/>
    <col min="9988" max="9988" width="12.6640625" style="83" customWidth="1"/>
    <col min="9989" max="10233" width="8.88671875" style="83"/>
    <col min="10234" max="10234" width="62.109375" style="83" customWidth="1"/>
    <col min="10235" max="10237" width="11" style="83" customWidth="1"/>
    <col min="10238" max="10239" width="11.44140625" style="83" customWidth="1"/>
    <col min="10240" max="10240" width="11.33203125" style="83" customWidth="1"/>
    <col min="10241" max="10241" width="12" style="83" customWidth="1"/>
    <col min="10242" max="10243" width="10.33203125" style="83" customWidth="1"/>
    <col min="10244" max="10244" width="12.6640625" style="83" customWidth="1"/>
    <col min="10245" max="10489" width="8.88671875" style="83"/>
    <col min="10490" max="10490" width="62.109375" style="83" customWidth="1"/>
    <col min="10491" max="10493" width="11" style="83" customWidth="1"/>
    <col min="10494" max="10495" width="11.44140625" style="83" customWidth="1"/>
    <col min="10496" max="10496" width="11.33203125" style="83" customWidth="1"/>
    <col min="10497" max="10497" width="12" style="83" customWidth="1"/>
    <col min="10498" max="10499" width="10.33203125" style="83" customWidth="1"/>
    <col min="10500" max="10500" width="12.6640625" style="83" customWidth="1"/>
    <col min="10501" max="10745" width="8.88671875" style="83"/>
    <col min="10746" max="10746" width="62.109375" style="83" customWidth="1"/>
    <col min="10747" max="10749" width="11" style="83" customWidth="1"/>
    <col min="10750" max="10751" width="11.44140625" style="83" customWidth="1"/>
    <col min="10752" max="10752" width="11.33203125" style="83" customWidth="1"/>
    <col min="10753" max="10753" width="12" style="83" customWidth="1"/>
    <col min="10754" max="10755" width="10.33203125" style="83" customWidth="1"/>
    <col min="10756" max="10756" width="12.6640625" style="83" customWidth="1"/>
    <col min="10757" max="11001" width="8.88671875" style="83"/>
    <col min="11002" max="11002" width="62.109375" style="83" customWidth="1"/>
    <col min="11003" max="11005" width="11" style="83" customWidth="1"/>
    <col min="11006" max="11007" width="11.44140625" style="83" customWidth="1"/>
    <col min="11008" max="11008" width="11.33203125" style="83" customWidth="1"/>
    <col min="11009" max="11009" width="12" style="83" customWidth="1"/>
    <col min="11010" max="11011" width="10.33203125" style="83" customWidth="1"/>
    <col min="11012" max="11012" width="12.6640625" style="83" customWidth="1"/>
    <col min="11013" max="11257" width="8.88671875" style="83"/>
    <col min="11258" max="11258" width="62.109375" style="83" customWidth="1"/>
    <col min="11259" max="11261" width="11" style="83" customWidth="1"/>
    <col min="11262" max="11263" width="11.44140625" style="83" customWidth="1"/>
    <col min="11264" max="11264" width="11.33203125" style="83" customWidth="1"/>
    <col min="11265" max="11265" width="12" style="83" customWidth="1"/>
    <col min="11266" max="11267" width="10.33203125" style="83" customWidth="1"/>
    <col min="11268" max="11268" width="12.6640625" style="83" customWidth="1"/>
    <col min="11269" max="11513" width="8.88671875" style="83"/>
    <col min="11514" max="11514" width="62.109375" style="83" customWidth="1"/>
    <col min="11515" max="11517" width="11" style="83" customWidth="1"/>
    <col min="11518" max="11519" width="11.44140625" style="83" customWidth="1"/>
    <col min="11520" max="11520" width="11.33203125" style="83" customWidth="1"/>
    <col min="11521" max="11521" width="12" style="83" customWidth="1"/>
    <col min="11522" max="11523" width="10.33203125" style="83" customWidth="1"/>
    <col min="11524" max="11524" width="12.6640625" style="83" customWidth="1"/>
    <col min="11525" max="11769" width="8.88671875" style="83"/>
    <col min="11770" max="11770" width="62.109375" style="83" customWidth="1"/>
    <col min="11771" max="11773" width="11" style="83" customWidth="1"/>
    <col min="11774" max="11775" width="11.44140625" style="83" customWidth="1"/>
    <col min="11776" max="11776" width="11.33203125" style="83" customWidth="1"/>
    <col min="11777" max="11777" width="12" style="83" customWidth="1"/>
    <col min="11778" max="11779" width="10.33203125" style="83" customWidth="1"/>
    <col min="11780" max="11780" width="12.6640625" style="83" customWidth="1"/>
    <col min="11781" max="12025" width="8.88671875" style="83"/>
    <col min="12026" max="12026" width="62.109375" style="83" customWidth="1"/>
    <col min="12027" max="12029" width="11" style="83" customWidth="1"/>
    <col min="12030" max="12031" width="11.44140625" style="83" customWidth="1"/>
    <col min="12032" max="12032" width="11.33203125" style="83" customWidth="1"/>
    <col min="12033" max="12033" width="12" style="83" customWidth="1"/>
    <col min="12034" max="12035" width="10.33203125" style="83" customWidth="1"/>
    <col min="12036" max="12036" width="12.6640625" style="83" customWidth="1"/>
    <col min="12037" max="12281" width="8.88671875" style="83"/>
    <col min="12282" max="12282" width="62.109375" style="83" customWidth="1"/>
    <col min="12283" max="12285" width="11" style="83" customWidth="1"/>
    <col min="12286" max="12287" width="11.44140625" style="83" customWidth="1"/>
    <col min="12288" max="12288" width="11.33203125" style="83" customWidth="1"/>
    <col min="12289" max="12289" width="12" style="83" customWidth="1"/>
    <col min="12290" max="12291" width="10.33203125" style="83" customWidth="1"/>
    <col min="12292" max="12292" width="12.6640625" style="83" customWidth="1"/>
    <col min="12293" max="12537" width="8.88671875" style="83"/>
    <col min="12538" max="12538" width="62.109375" style="83" customWidth="1"/>
    <col min="12539" max="12541" width="11" style="83" customWidth="1"/>
    <col min="12542" max="12543" width="11.44140625" style="83" customWidth="1"/>
    <col min="12544" max="12544" width="11.33203125" style="83" customWidth="1"/>
    <col min="12545" max="12545" width="12" style="83" customWidth="1"/>
    <col min="12546" max="12547" width="10.33203125" style="83" customWidth="1"/>
    <col min="12548" max="12548" width="12.6640625" style="83" customWidth="1"/>
    <col min="12549" max="12793" width="8.88671875" style="83"/>
    <col min="12794" max="12794" width="62.109375" style="83" customWidth="1"/>
    <col min="12795" max="12797" width="11" style="83" customWidth="1"/>
    <col min="12798" max="12799" width="11.44140625" style="83" customWidth="1"/>
    <col min="12800" max="12800" width="11.33203125" style="83" customWidth="1"/>
    <col min="12801" max="12801" width="12" style="83" customWidth="1"/>
    <col min="12802" max="12803" width="10.33203125" style="83" customWidth="1"/>
    <col min="12804" max="12804" width="12.6640625" style="83" customWidth="1"/>
    <col min="12805" max="13049" width="8.88671875" style="83"/>
    <col min="13050" max="13050" width="62.109375" style="83" customWidth="1"/>
    <col min="13051" max="13053" width="11" style="83" customWidth="1"/>
    <col min="13054" max="13055" width="11.44140625" style="83" customWidth="1"/>
    <col min="13056" max="13056" width="11.33203125" style="83" customWidth="1"/>
    <col min="13057" max="13057" width="12" style="83" customWidth="1"/>
    <col min="13058" max="13059" width="10.33203125" style="83" customWidth="1"/>
    <col min="13060" max="13060" width="12.6640625" style="83" customWidth="1"/>
    <col min="13061" max="13305" width="8.88671875" style="83"/>
    <col min="13306" max="13306" width="62.109375" style="83" customWidth="1"/>
    <col min="13307" max="13309" width="11" style="83" customWidth="1"/>
    <col min="13310" max="13311" width="11.44140625" style="83" customWidth="1"/>
    <col min="13312" max="13312" width="11.33203125" style="83" customWidth="1"/>
    <col min="13313" max="13313" width="12" style="83" customWidth="1"/>
    <col min="13314" max="13315" width="10.33203125" style="83" customWidth="1"/>
    <col min="13316" max="13316" width="12.6640625" style="83" customWidth="1"/>
    <col min="13317" max="13561" width="8.88671875" style="83"/>
    <col min="13562" max="13562" width="62.109375" style="83" customWidth="1"/>
    <col min="13563" max="13565" width="11" style="83" customWidth="1"/>
    <col min="13566" max="13567" width="11.44140625" style="83" customWidth="1"/>
    <col min="13568" max="13568" width="11.33203125" style="83" customWidth="1"/>
    <col min="13569" max="13569" width="12" style="83" customWidth="1"/>
    <col min="13570" max="13571" width="10.33203125" style="83" customWidth="1"/>
    <col min="13572" max="13572" width="12.6640625" style="83" customWidth="1"/>
    <col min="13573" max="13817" width="8.88671875" style="83"/>
    <col min="13818" max="13818" width="62.109375" style="83" customWidth="1"/>
    <col min="13819" max="13821" width="11" style="83" customWidth="1"/>
    <col min="13822" max="13823" width="11.44140625" style="83" customWidth="1"/>
    <col min="13824" max="13824" width="11.33203125" style="83" customWidth="1"/>
    <col min="13825" max="13825" width="12" style="83" customWidth="1"/>
    <col min="13826" max="13827" width="10.33203125" style="83" customWidth="1"/>
    <col min="13828" max="13828" width="12.6640625" style="83" customWidth="1"/>
    <col min="13829" max="14073" width="8.88671875" style="83"/>
    <col min="14074" max="14074" width="62.109375" style="83" customWidth="1"/>
    <col min="14075" max="14077" width="11" style="83" customWidth="1"/>
    <col min="14078" max="14079" width="11.44140625" style="83" customWidth="1"/>
    <col min="14080" max="14080" width="11.33203125" style="83" customWidth="1"/>
    <col min="14081" max="14081" width="12" style="83" customWidth="1"/>
    <col min="14082" max="14083" width="10.33203125" style="83" customWidth="1"/>
    <col min="14084" max="14084" width="12.6640625" style="83" customWidth="1"/>
    <col min="14085" max="14329" width="8.88671875" style="83"/>
    <col min="14330" max="14330" width="62.109375" style="83" customWidth="1"/>
    <col min="14331" max="14333" width="11" style="83" customWidth="1"/>
    <col min="14334" max="14335" width="11.44140625" style="83" customWidth="1"/>
    <col min="14336" max="14336" width="11.33203125" style="83" customWidth="1"/>
    <col min="14337" max="14337" width="12" style="83" customWidth="1"/>
    <col min="14338" max="14339" width="10.33203125" style="83" customWidth="1"/>
    <col min="14340" max="14340" width="12.6640625" style="83" customWidth="1"/>
    <col min="14341" max="14585" width="8.88671875" style="83"/>
    <col min="14586" max="14586" width="62.109375" style="83" customWidth="1"/>
    <col min="14587" max="14589" width="11" style="83" customWidth="1"/>
    <col min="14590" max="14591" width="11.44140625" style="83" customWidth="1"/>
    <col min="14592" max="14592" width="11.33203125" style="83" customWidth="1"/>
    <col min="14593" max="14593" width="12" style="83" customWidth="1"/>
    <col min="14594" max="14595" width="10.33203125" style="83" customWidth="1"/>
    <col min="14596" max="14596" width="12.6640625" style="83" customWidth="1"/>
    <col min="14597" max="14841" width="8.88671875" style="83"/>
    <col min="14842" max="14842" width="62.109375" style="83" customWidth="1"/>
    <col min="14843" max="14845" width="11" style="83" customWidth="1"/>
    <col min="14846" max="14847" width="11.44140625" style="83" customWidth="1"/>
    <col min="14848" max="14848" width="11.33203125" style="83" customWidth="1"/>
    <col min="14849" max="14849" width="12" style="83" customWidth="1"/>
    <col min="14850" max="14851" width="10.33203125" style="83" customWidth="1"/>
    <col min="14852" max="14852" width="12.6640625" style="83" customWidth="1"/>
    <col min="14853" max="15097" width="8.88671875" style="83"/>
    <col min="15098" max="15098" width="62.109375" style="83" customWidth="1"/>
    <col min="15099" max="15101" width="11" style="83" customWidth="1"/>
    <col min="15102" max="15103" width="11.44140625" style="83" customWidth="1"/>
    <col min="15104" max="15104" width="11.33203125" style="83" customWidth="1"/>
    <col min="15105" max="15105" width="12" style="83" customWidth="1"/>
    <col min="15106" max="15107" width="10.33203125" style="83" customWidth="1"/>
    <col min="15108" max="15108" width="12.6640625" style="83" customWidth="1"/>
    <col min="15109" max="15353" width="8.88671875" style="83"/>
    <col min="15354" max="15354" width="62.109375" style="83" customWidth="1"/>
    <col min="15355" max="15357" width="11" style="83" customWidth="1"/>
    <col min="15358" max="15359" width="11.44140625" style="83" customWidth="1"/>
    <col min="15360" max="15360" width="11.33203125" style="83" customWidth="1"/>
    <col min="15361" max="15361" width="12" style="83" customWidth="1"/>
    <col min="15362" max="15363" width="10.33203125" style="83" customWidth="1"/>
    <col min="15364" max="15364" width="12.6640625" style="83" customWidth="1"/>
    <col min="15365" max="15609" width="8.88671875" style="83"/>
    <col min="15610" max="15610" width="62.109375" style="83" customWidth="1"/>
    <col min="15611" max="15613" width="11" style="83" customWidth="1"/>
    <col min="15614" max="15615" width="11.44140625" style="83" customWidth="1"/>
    <col min="15616" max="15616" width="11.33203125" style="83" customWidth="1"/>
    <col min="15617" max="15617" width="12" style="83" customWidth="1"/>
    <col min="15618" max="15619" width="10.33203125" style="83" customWidth="1"/>
    <col min="15620" max="15620" width="12.6640625" style="83" customWidth="1"/>
    <col min="15621" max="15865" width="8.88671875" style="83"/>
    <col min="15866" max="15866" width="62.109375" style="83" customWidth="1"/>
    <col min="15867" max="15869" width="11" style="83" customWidth="1"/>
    <col min="15870" max="15871" width="11.44140625" style="83" customWidth="1"/>
    <col min="15872" max="15872" width="11.33203125" style="83" customWidth="1"/>
    <col min="15873" max="15873" width="12" style="83" customWidth="1"/>
    <col min="15874" max="15875" width="10.33203125" style="83" customWidth="1"/>
    <col min="15876" max="15876" width="12.6640625" style="83" customWidth="1"/>
    <col min="15877" max="16121" width="8.88671875" style="83"/>
    <col min="16122" max="16122" width="62.109375" style="83" customWidth="1"/>
    <col min="16123" max="16125" width="11" style="83" customWidth="1"/>
    <col min="16126" max="16127" width="11.44140625" style="83" customWidth="1"/>
    <col min="16128" max="16128" width="11.33203125" style="83" customWidth="1"/>
    <col min="16129" max="16129" width="12" style="83" customWidth="1"/>
    <col min="16130" max="16131" width="10.33203125" style="83" customWidth="1"/>
    <col min="16132" max="16132" width="12.6640625" style="83" customWidth="1"/>
    <col min="16133" max="16384" width="8.88671875" style="83"/>
  </cols>
  <sheetData>
    <row r="1" spans="1:14" s="211" customFormat="1" ht="26.4" customHeight="1" thickBot="1">
      <c r="A1" s="210" t="s">
        <v>37</v>
      </c>
    </row>
    <row r="2" spans="1:14" ht="42.6" customHeight="1" thickBot="1">
      <c r="A2" s="233" t="s">
        <v>32</v>
      </c>
      <c r="B2" s="222" t="s">
        <v>34</v>
      </c>
      <c r="C2" s="79" t="s">
        <v>35</v>
      </c>
      <c r="D2" s="79" t="s">
        <v>38</v>
      </c>
      <c r="E2" s="40" t="s">
        <v>86</v>
      </c>
      <c r="F2" s="80" t="s">
        <v>87</v>
      </c>
      <c r="G2" s="40" t="s">
        <v>88</v>
      </c>
      <c r="H2" s="40" t="s">
        <v>89</v>
      </c>
      <c r="I2" s="80" t="s">
        <v>90</v>
      </c>
      <c r="J2" s="41" t="s">
        <v>91</v>
      </c>
      <c r="K2" s="81" t="s">
        <v>109</v>
      </c>
      <c r="L2" s="82" t="s">
        <v>92</v>
      </c>
    </row>
    <row r="3" spans="1:14" ht="20.399999999999999" customHeight="1">
      <c r="A3" s="235" t="s">
        <v>33</v>
      </c>
      <c r="B3" s="223">
        <v>2594</v>
      </c>
      <c r="C3" s="84">
        <v>2247</v>
      </c>
      <c r="D3" s="85">
        <v>1631</v>
      </c>
      <c r="E3" s="86">
        <v>982</v>
      </c>
      <c r="F3" s="87">
        <v>982</v>
      </c>
      <c r="G3" s="86">
        <v>924</v>
      </c>
      <c r="H3" s="86">
        <v>884</v>
      </c>
      <c r="I3" s="87">
        <v>884</v>
      </c>
      <c r="J3" s="202">
        <f>H3/G3-1</f>
        <v>-4.3290043290043267E-2</v>
      </c>
      <c r="K3" s="203">
        <f t="shared" ref="K3:K11" si="0">H3/E3-1</f>
        <v>-9.9796334012219989E-2</v>
      </c>
      <c r="L3" s="90">
        <f t="shared" ref="L3:L11" si="1">I3/F3-1</f>
        <v>-9.9796334012219989E-2</v>
      </c>
    </row>
    <row r="4" spans="1:14" ht="20.399999999999999" customHeight="1">
      <c r="A4" s="236" t="s">
        <v>29</v>
      </c>
      <c r="B4" s="224">
        <v>729</v>
      </c>
      <c r="C4" s="91">
        <v>562</v>
      </c>
      <c r="D4" s="92">
        <v>313</v>
      </c>
      <c r="E4" s="93">
        <v>355</v>
      </c>
      <c r="F4" s="92">
        <v>355</v>
      </c>
      <c r="G4" s="93">
        <v>331</v>
      </c>
      <c r="H4" s="93">
        <v>377</v>
      </c>
      <c r="I4" s="92">
        <v>377</v>
      </c>
      <c r="J4" s="88">
        <f t="shared" ref="J4:J31" si="2">H4/G4-1</f>
        <v>0.13897280966767367</v>
      </c>
      <c r="K4" s="89">
        <f t="shared" si="0"/>
        <v>6.197183098591541E-2</v>
      </c>
      <c r="L4" s="94">
        <f t="shared" si="1"/>
        <v>6.197183098591541E-2</v>
      </c>
    </row>
    <row r="5" spans="1:14" s="101" customFormat="1" ht="18" hidden="1" customHeight="1" outlineLevel="1">
      <c r="A5" s="95" t="s">
        <v>77</v>
      </c>
      <c r="B5" s="96">
        <v>0.28103315343099461</v>
      </c>
      <c r="C5" s="96">
        <v>0.25011125945705387</v>
      </c>
      <c r="D5" s="96">
        <v>0.19190680564071122</v>
      </c>
      <c r="E5" s="97">
        <v>0.36150712830957232</v>
      </c>
      <c r="F5" s="96">
        <v>0.36150712830957232</v>
      </c>
      <c r="G5" s="97">
        <v>0.35822510822510822</v>
      </c>
      <c r="H5" s="97">
        <f>H4/$H$3</f>
        <v>0.4264705882352941</v>
      </c>
      <c r="I5" s="98">
        <f>I4/$I$3</f>
        <v>0.4264705882352941</v>
      </c>
      <c r="J5" s="97">
        <f t="shared" si="2"/>
        <v>0.19051004087435564</v>
      </c>
      <c r="K5" s="99">
        <f t="shared" si="0"/>
        <v>0.17970173985086979</v>
      </c>
      <c r="L5" s="100">
        <f t="shared" si="1"/>
        <v>0.17970173985086979</v>
      </c>
      <c r="M5" s="39"/>
      <c r="N5" s="39"/>
    </row>
    <row r="6" spans="1:14" ht="18" customHeight="1" collapsed="1">
      <c r="A6" s="234" t="s">
        <v>76</v>
      </c>
      <c r="B6" s="225">
        <v>263</v>
      </c>
      <c r="C6" s="103">
        <v>265</v>
      </c>
      <c r="D6" s="103">
        <v>274</v>
      </c>
      <c r="E6" s="104">
        <v>331</v>
      </c>
      <c r="F6" s="103">
        <v>331</v>
      </c>
      <c r="G6" s="104">
        <v>307</v>
      </c>
      <c r="H6" s="104">
        <v>357</v>
      </c>
      <c r="I6" s="103">
        <v>357</v>
      </c>
      <c r="J6" s="105">
        <f t="shared" si="2"/>
        <v>0.16286644951140072</v>
      </c>
      <c r="K6" s="106">
        <f t="shared" si="0"/>
        <v>7.8549848942598199E-2</v>
      </c>
      <c r="L6" s="107">
        <f t="shared" si="1"/>
        <v>7.8549848942598199E-2</v>
      </c>
    </row>
    <row r="7" spans="1:14" s="114" customFormat="1" ht="18" hidden="1" customHeight="1" outlineLevel="1">
      <c r="A7" s="95" t="s">
        <v>78</v>
      </c>
      <c r="B7" s="108">
        <v>0.3607681755829904</v>
      </c>
      <c r="C7" s="109">
        <v>0.47153024911032027</v>
      </c>
      <c r="D7" s="109">
        <v>0.87539936102236426</v>
      </c>
      <c r="E7" s="110">
        <v>0.93239436619718308</v>
      </c>
      <c r="F7" s="109">
        <v>0.93239436619718308</v>
      </c>
      <c r="G7" s="110">
        <v>0.92749244712990941</v>
      </c>
      <c r="H7" s="110">
        <f>H6/$H$4</f>
        <v>0.94694960212201595</v>
      </c>
      <c r="I7" s="109">
        <f>I6/$I$4</f>
        <v>0.94694960212201595</v>
      </c>
      <c r="J7" s="111">
        <f t="shared" si="2"/>
        <v>2.0978235512662202E-2</v>
      </c>
      <c r="K7" s="112">
        <f t="shared" si="0"/>
        <v>1.5610600463189295E-2</v>
      </c>
      <c r="L7" s="113">
        <f t="shared" si="1"/>
        <v>1.5610600463189295E-2</v>
      </c>
    </row>
    <row r="8" spans="1:14" ht="18" customHeight="1" collapsed="1">
      <c r="A8" s="237" t="s">
        <v>39</v>
      </c>
      <c r="B8" s="225">
        <v>126</v>
      </c>
      <c r="C8" s="102">
        <v>31</v>
      </c>
      <c r="D8" s="102">
        <v>7</v>
      </c>
      <c r="E8" s="104">
        <v>6</v>
      </c>
      <c r="F8" s="103">
        <v>6</v>
      </c>
      <c r="G8" s="104">
        <v>6</v>
      </c>
      <c r="H8" s="104">
        <v>5</v>
      </c>
      <c r="I8" s="103">
        <v>5</v>
      </c>
      <c r="J8" s="204">
        <f>H8/G8-1</f>
        <v>-0.16666666666666663</v>
      </c>
      <c r="K8" s="205">
        <f t="shared" si="0"/>
        <v>-0.16666666666666663</v>
      </c>
      <c r="L8" s="115">
        <f t="shared" si="1"/>
        <v>-0.16666666666666663</v>
      </c>
    </row>
    <row r="9" spans="1:14" s="114" customFormat="1" ht="18" hidden="1" customHeight="1" outlineLevel="1">
      <c r="A9" s="95" t="s">
        <v>78</v>
      </c>
      <c r="B9" s="108">
        <v>0.1728395061728395</v>
      </c>
      <c r="C9" s="109">
        <v>5.5160142348754451E-2</v>
      </c>
      <c r="D9" s="109">
        <v>2.2364217252396165E-2</v>
      </c>
      <c r="E9" s="110">
        <v>1.6901408450704224E-2</v>
      </c>
      <c r="F9" s="109">
        <v>1.6901408450704224E-2</v>
      </c>
      <c r="G9" s="110">
        <v>1.812688821752266E-2</v>
      </c>
      <c r="H9" s="110">
        <f>H8/$H$4</f>
        <v>1.3262599469496022E-2</v>
      </c>
      <c r="I9" s="109">
        <f>I8/$I$4</f>
        <v>1.3262599469496022E-2</v>
      </c>
      <c r="J9" s="111">
        <f t="shared" si="2"/>
        <v>-0.26834659593280286</v>
      </c>
      <c r="K9" s="112">
        <f t="shared" si="0"/>
        <v>-0.21529619805481859</v>
      </c>
      <c r="L9" s="116">
        <f t="shared" si="1"/>
        <v>-0.21529619805481859</v>
      </c>
    </row>
    <row r="10" spans="1:14" ht="18" customHeight="1" collapsed="1">
      <c r="A10" s="237" t="s">
        <v>30</v>
      </c>
      <c r="B10" s="225">
        <v>224</v>
      </c>
      <c r="C10" s="103">
        <v>91</v>
      </c>
      <c r="D10" s="103">
        <v>26</v>
      </c>
      <c r="E10" s="104">
        <v>12</v>
      </c>
      <c r="F10" s="103">
        <v>12</v>
      </c>
      <c r="G10" s="104">
        <v>12</v>
      </c>
      <c r="H10" s="104">
        <v>10</v>
      </c>
      <c r="I10" s="103">
        <v>10</v>
      </c>
      <c r="J10" s="204">
        <f t="shared" si="2"/>
        <v>-0.16666666666666663</v>
      </c>
      <c r="K10" s="205">
        <f t="shared" si="0"/>
        <v>-0.16666666666666663</v>
      </c>
      <c r="L10" s="115">
        <f t="shared" si="1"/>
        <v>-0.16666666666666663</v>
      </c>
    </row>
    <row r="11" spans="1:14" s="114" customFormat="1" ht="18" hidden="1" customHeight="1" outlineLevel="1">
      <c r="A11" s="95" t="s">
        <v>78</v>
      </c>
      <c r="B11" s="108">
        <v>0.30727023319615915</v>
      </c>
      <c r="C11" s="109">
        <v>0.16192170818505339</v>
      </c>
      <c r="D11" s="109">
        <v>8.3067092651757185E-2</v>
      </c>
      <c r="E11" s="110">
        <v>3.3802816901408447E-2</v>
      </c>
      <c r="F11" s="109">
        <v>3.3802816901408447E-2</v>
      </c>
      <c r="G11" s="110">
        <v>3.6253776435045321E-2</v>
      </c>
      <c r="H11" s="110">
        <f>H10/$H$4</f>
        <v>2.6525198938992044E-2</v>
      </c>
      <c r="I11" s="109">
        <f>I10/$I$4</f>
        <v>2.6525198938992044E-2</v>
      </c>
      <c r="J11" s="111">
        <f t="shared" si="2"/>
        <v>-0.26834659593280286</v>
      </c>
      <c r="K11" s="112">
        <f t="shared" si="0"/>
        <v>-0.21529619805481859</v>
      </c>
      <c r="L11" s="116">
        <f t="shared" si="1"/>
        <v>-0.21529619805481859</v>
      </c>
    </row>
    <row r="12" spans="1:14" ht="18" customHeight="1" collapsed="1">
      <c r="A12" s="238" t="s">
        <v>65</v>
      </c>
      <c r="B12" s="226">
        <v>4</v>
      </c>
      <c r="C12" s="117">
        <v>0</v>
      </c>
      <c r="D12" s="117">
        <v>0</v>
      </c>
      <c r="E12" s="118">
        <v>0</v>
      </c>
      <c r="F12" s="117">
        <v>0</v>
      </c>
      <c r="G12" s="118">
        <v>0</v>
      </c>
      <c r="H12" s="118">
        <v>0</v>
      </c>
      <c r="I12" s="117">
        <v>0</v>
      </c>
      <c r="J12" s="119" t="s">
        <v>93</v>
      </c>
      <c r="K12" s="120" t="s">
        <v>93</v>
      </c>
      <c r="L12" s="121" t="s">
        <v>93</v>
      </c>
    </row>
    <row r="13" spans="1:14" s="114" customFormat="1" ht="18" hidden="1" customHeight="1" outlineLevel="1">
      <c r="A13" s="95" t="s">
        <v>78</v>
      </c>
      <c r="B13" s="109">
        <v>5.4869684499314125E-3</v>
      </c>
      <c r="C13" s="109">
        <v>0</v>
      </c>
      <c r="D13" s="109">
        <v>0</v>
      </c>
      <c r="E13" s="110">
        <v>0</v>
      </c>
      <c r="F13" s="109">
        <v>0</v>
      </c>
      <c r="G13" s="110">
        <v>0</v>
      </c>
      <c r="H13" s="110">
        <f>H12/$H$4</f>
        <v>0</v>
      </c>
      <c r="I13" s="109">
        <f>I12/$I$4</f>
        <v>0</v>
      </c>
      <c r="J13" s="119" t="s">
        <v>93</v>
      </c>
      <c r="K13" s="120" t="s">
        <v>93</v>
      </c>
      <c r="L13" s="121" t="s">
        <v>93</v>
      </c>
    </row>
    <row r="14" spans="1:14" ht="18" customHeight="1" collapsed="1">
      <c r="A14" s="240" t="s">
        <v>31</v>
      </c>
      <c r="B14" s="227">
        <v>1</v>
      </c>
      <c r="C14" s="122">
        <v>141</v>
      </c>
      <c r="D14" s="122">
        <v>0</v>
      </c>
      <c r="E14" s="123">
        <v>0</v>
      </c>
      <c r="F14" s="122">
        <v>0</v>
      </c>
      <c r="G14" s="123">
        <v>0</v>
      </c>
      <c r="H14" s="123">
        <v>0</v>
      </c>
      <c r="I14" s="122">
        <v>0</v>
      </c>
      <c r="J14" s="124" t="s">
        <v>93</v>
      </c>
      <c r="K14" s="125" t="s">
        <v>93</v>
      </c>
      <c r="L14" s="239" t="s">
        <v>93</v>
      </c>
    </row>
    <row r="15" spans="1:14" s="114" customFormat="1" ht="18" hidden="1" customHeight="1" outlineLevel="1">
      <c r="A15" s="126" t="s">
        <v>78</v>
      </c>
      <c r="B15" s="127">
        <v>1.3717421124828531E-3</v>
      </c>
      <c r="C15" s="127">
        <v>0.25088967971530252</v>
      </c>
      <c r="D15" s="127">
        <v>0</v>
      </c>
      <c r="E15" s="128">
        <v>0</v>
      </c>
      <c r="F15" s="127">
        <v>0</v>
      </c>
      <c r="G15" s="128">
        <v>0</v>
      </c>
      <c r="H15" s="128">
        <f>H14/$H$4</f>
        <v>0</v>
      </c>
      <c r="I15" s="127">
        <f>I14/$I$4</f>
        <v>0</v>
      </c>
      <c r="J15" s="129" t="s">
        <v>93</v>
      </c>
      <c r="K15" s="130" t="s">
        <v>93</v>
      </c>
      <c r="L15" s="131" t="s">
        <v>93</v>
      </c>
    </row>
    <row r="16" spans="1:14" ht="18" hidden="1" customHeight="1" outlineLevel="1">
      <c r="A16" s="132" t="s">
        <v>40</v>
      </c>
      <c r="B16" s="133">
        <v>0.84773662551440343</v>
      </c>
      <c r="C16" s="133">
        <v>0.93950177935943058</v>
      </c>
      <c r="D16" s="133">
        <v>0.98083067092651754</v>
      </c>
      <c r="E16" s="134">
        <v>0.98309859154929569</v>
      </c>
      <c r="F16" s="133">
        <v>0.98309859154929569</v>
      </c>
      <c r="G16" s="134">
        <v>0.98187311178247738</v>
      </c>
      <c r="H16" s="134">
        <f>SUM(H7,H9,H11,H13,H15)</f>
        <v>0.98673740053050407</v>
      </c>
      <c r="I16" s="133">
        <f>SUM(I7,I9,I11,I13,I15)</f>
        <v>0.98673740053050407</v>
      </c>
      <c r="J16" s="135">
        <f t="shared" si="2"/>
        <v>4.9540910018364137E-3</v>
      </c>
      <c r="K16" s="136">
        <f t="shared" ref="K16:L23" si="3">H16/E16-1</f>
        <v>3.7013673018022608E-3</v>
      </c>
      <c r="L16" s="137">
        <f t="shared" si="3"/>
        <v>3.7013673018022608E-3</v>
      </c>
    </row>
    <row r="17" spans="1:12" ht="18" customHeight="1" collapsed="1">
      <c r="A17" s="241" t="s">
        <v>49</v>
      </c>
      <c r="B17" s="228">
        <v>629429.38</v>
      </c>
      <c r="C17" s="138">
        <v>290771.03000000003</v>
      </c>
      <c r="D17" s="139">
        <v>236953.30000000002</v>
      </c>
      <c r="E17" s="140">
        <v>58610.33</v>
      </c>
      <c r="F17" s="139">
        <v>205796.13</v>
      </c>
      <c r="G17" s="140">
        <v>75076.97</v>
      </c>
      <c r="H17" s="140">
        <v>61608.800000000003</v>
      </c>
      <c r="I17" s="139">
        <v>260870.78999999998</v>
      </c>
      <c r="J17" s="202">
        <f t="shared" si="2"/>
        <v>-0.17939149648687203</v>
      </c>
      <c r="K17" s="89">
        <f>H17/E17-1</f>
        <v>5.1159411660026466E-2</v>
      </c>
      <c r="L17" s="94">
        <f>I17/F17-1</f>
        <v>0.26761756890180566</v>
      </c>
    </row>
    <row r="18" spans="1:12" ht="18" customHeight="1">
      <c r="A18" s="242" t="s">
        <v>75</v>
      </c>
      <c r="B18" s="229">
        <v>553291.34</v>
      </c>
      <c r="C18" s="141">
        <v>253319.74</v>
      </c>
      <c r="D18" s="142">
        <v>211257.14999999997</v>
      </c>
      <c r="E18" s="143">
        <v>53224.22</v>
      </c>
      <c r="F18" s="142">
        <v>189555.01</v>
      </c>
      <c r="G18" s="143">
        <v>72379.799999999988</v>
      </c>
      <c r="H18" s="143">
        <v>56663.17</v>
      </c>
      <c r="I18" s="142">
        <v>246474.65999999997</v>
      </c>
      <c r="J18" s="206">
        <f t="shared" si="2"/>
        <v>-0.21714110843080514</v>
      </c>
      <c r="K18" s="99">
        <f t="shared" si="3"/>
        <v>6.4612501601714278E-2</v>
      </c>
      <c r="L18" s="100">
        <f t="shared" si="3"/>
        <v>0.30028037771198957</v>
      </c>
    </row>
    <row r="19" spans="1:12" s="114" customFormat="1" ht="18" hidden="1" customHeight="1" outlineLevel="1">
      <c r="A19" s="95" t="s">
        <v>79</v>
      </c>
      <c r="B19" s="109">
        <v>0.87903640595867949</v>
      </c>
      <c r="C19" s="109">
        <v>0.87120006418796248</v>
      </c>
      <c r="D19" s="109">
        <v>0.89155605767043522</v>
      </c>
      <c r="E19" s="110">
        <v>0.90810305964835891</v>
      </c>
      <c r="F19" s="109">
        <v>0.92108150916151832</v>
      </c>
      <c r="G19" s="110">
        <v>0.96407460237140619</v>
      </c>
      <c r="H19" s="110">
        <f>H18/$H$17</f>
        <v>0.91972526652036712</v>
      </c>
      <c r="I19" s="109">
        <f>I18/$I$17</f>
        <v>0.94481509409313325</v>
      </c>
      <c r="J19" s="111">
        <f t="shared" si="2"/>
        <v>-4.6001975098140413E-2</v>
      </c>
      <c r="K19" s="112">
        <f t="shared" si="3"/>
        <v>1.2798334669755107E-2</v>
      </c>
      <c r="L19" s="113">
        <f t="shared" si="3"/>
        <v>2.5767084341124402E-2</v>
      </c>
    </row>
    <row r="20" spans="1:12" ht="18" customHeight="1" collapsed="1">
      <c r="A20" s="237" t="s">
        <v>41</v>
      </c>
      <c r="B20" s="230">
        <v>26597.1</v>
      </c>
      <c r="C20" s="144">
        <v>5810.88</v>
      </c>
      <c r="D20" s="145">
        <v>2179.9700000000003</v>
      </c>
      <c r="E20" s="143">
        <v>637.79</v>
      </c>
      <c r="F20" s="142">
        <v>5051.5600000000004</v>
      </c>
      <c r="G20" s="143">
        <v>152.07</v>
      </c>
      <c r="H20" s="143">
        <v>171.59</v>
      </c>
      <c r="I20" s="142">
        <v>1215.9500000000003</v>
      </c>
      <c r="J20" s="105">
        <f t="shared" si="2"/>
        <v>0.12836193858091671</v>
      </c>
      <c r="K20" s="205">
        <f>H20/E20-1</f>
        <v>-0.73096160178115044</v>
      </c>
      <c r="L20" s="115">
        <f t="shared" si="3"/>
        <v>-0.75929217904964008</v>
      </c>
    </row>
    <row r="21" spans="1:12" s="114" customFormat="1" ht="18" hidden="1" customHeight="1" outlineLevel="1">
      <c r="A21" s="95" t="s">
        <v>79</v>
      </c>
      <c r="B21" s="109">
        <v>4.2255892154255653E-2</v>
      </c>
      <c r="C21" s="109">
        <v>1.9984384276521633E-2</v>
      </c>
      <c r="D21" s="109">
        <v>9.1999984807132878E-3</v>
      </c>
      <c r="E21" s="110">
        <v>1.0881870141321503E-2</v>
      </c>
      <c r="F21" s="109">
        <v>2.4546428545570806E-2</v>
      </c>
      <c r="G21" s="110">
        <v>2.0255212750328096E-3</v>
      </c>
      <c r="H21" s="110">
        <f>H20/$H$17</f>
        <v>2.785154068899248E-3</v>
      </c>
      <c r="I21" s="109">
        <f>I20/$I$17</f>
        <v>4.661119782709288E-3</v>
      </c>
      <c r="J21" s="111">
        <f t="shared" si="2"/>
        <v>0.37503076527998136</v>
      </c>
      <c r="K21" s="112">
        <f t="shared" si="3"/>
        <v>-0.74405556832338593</v>
      </c>
      <c r="L21" s="116">
        <f t="shared" si="3"/>
        <v>-0.81011006248604145</v>
      </c>
    </row>
    <row r="22" spans="1:12" ht="18" customHeight="1" collapsed="1">
      <c r="A22" s="237" t="s">
        <v>42</v>
      </c>
      <c r="B22" s="230">
        <v>33804.379999999997</v>
      </c>
      <c r="C22" s="144">
        <v>13604.11</v>
      </c>
      <c r="D22" s="145">
        <v>9433.7300000000014</v>
      </c>
      <c r="E22" s="143">
        <v>2505.54</v>
      </c>
      <c r="F22" s="142">
        <v>6120.09</v>
      </c>
      <c r="G22" s="143">
        <v>2345.46</v>
      </c>
      <c r="H22" s="143">
        <v>4160.01</v>
      </c>
      <c r="I22" s="142">
        <v>10267</v>
      </c>
      <c r="J22" s="105">
        <f t="shared" si="2"/>
        <v>0.77364354966616355</v>
      </c>
      <c r="K22" s="106">
        <f t="shared" si="3"/>
        <v>0.66032472041955037</v>
      </c>
      <c r="L22" s="107">
        <f t="shared" si="3"/>
        <v>0.67758970864807533</v>
      </c>
    </row>
    <row r="23" spans="1:12" s="114" customFormat="1" ht="18" hidden="1" customHeight="1" outlineLevel="1">
      <c r="A23" s="95" t="s">
        <v>79</v>
      </c>
      <c r="B23" s="109">
        <v>5.3706390381713667E-2</v>
      </c>
      <c r="C23" s="109">
        <v>4.6786332187219615E-2</v>
      </c>
      <c r="D23" s="109">
        <v>3.9812612865066661E-2</v>
      </c>
      <c r="E23" s="110">
        <v>4.2749119481156304E-2</v>
      </c>
      <c r="F23" s="109">
        <v>2.9738605871743068E-2</v>
      </c>
      <c r="G23" s="110">
        <v>3.1240738671259642E-2</v>
      </c>
      <c r="H23" s="110">
        <f>H22/$H$17</f>
        <v>6.7522983729597072E-2</v>
      </c>
      <c r="I23" s="109">
        <f>I22/$I$17</f>
        <v>3.9356648553868376E-2</v>
      </c>
      <c r="J23" s="111">
        <f t="shared" si="2"/>
        <v>1.1613760301934151</v>
      </c>
      <c r="K23" s="112">
        <f t="shared" si="3"/>
        <v>0.5795175327379789</v>
      </c>
      <c r="L23" s="113">
        <f t="shared" si="3"/>
        <v>0.32341942065495899</v>
      </c>
    </row>
    <row r="24" spans="1:12" ht="18" customHeight="1" collapsed="1">
      <c r="A24" s="238" t="s">
        <v>45</v>
      </c>
      <c r="B24" s="231">
        <v>580.30999999999995</v>
      </c>
      <c r="C24" s="146">
        <v>19.8</v>
      </c>
      <c r="D24" s="147">
        <v>0</v>
      </c>
      <c r="E24" s="148">
        <v>0</v>
      </c>
      <c r="F24" s="147">
        <v>0</v>
      </c>
      <c r="G24" s="148">
        <v>0</v>
      </c>
      <c r="H24" s="148">
        <v>0</v>
      </c>
      <c r="I24" s="147">
        <v>0</v>
      </c>
      <c r="J24" s="119" t="s">
        <v>93</v>
      </c>
      <c r="K24" s="120" t="s">
        <v>93</v>
      </c>
      <c r="L24" s="121" t="s">
        <v>93</v>
      </c>
    </row>
    <row r="25" spans="1:12" s="114" customFormat="1" ht="18" hidden="1" customHeight="1" outlineLevel="1">
      <c r="A25" s="95" t="s">
        <v>79</v>
      </c>
      <c r="B25" s="109">
        <v>9.219620475930118E-4</v>
      </c>
      <c r="C25" s="109">
        <v>6.8094816736041403E-5</v>
      </c>
      <c r="D25" s="109">
        <v>0</v>
      </c>
      <c r="E25" s="110">
        <v>0</v>
      </c>
      <c r="F25" s="109">
        <v>0</v>
      </c>
      <c r="G25" s="110">
        <v>0</v>
      </c>
      <c r="H25" s="110">
        <f>H24/$H$17</f>
        <v>0</v>
      </c>
      <c r="I25" s="109">
        <f>I24/$I$17</f>
        <v>0</v>
      </c>
      <c r="J25" s="119" t="s">
        <v>93</v>
      </c>
      <c r="K25" s="120" t="s">
        <v>93</v>
      </c>
      <c r="L25" s="121" t="s">
        <v>93</v>
      </c>
    </row>
    <row r="26" spans="1:12" ht="18" customHeight="1" collapsed="1">
      <c r="A26" s="238" t="s">
        <v>46</v>
      </c>
      <c r="B26" s="231">
        <v>1000.26</v>
      </c>
      <c r="C26" s="146">
        <v>8714.5400000000009</v>
      </c>
      <c r="D26" s="147">
        <v>11376.8</v>
      </c>
      <c r="E26" s="148">
        <v>0</v>
      </c>
      <c r="F26" s="147">
        <v>0</v>
      </c>
      <c r="G26" s="148">
        <v>0</v>
      </c>
      <c r="H26" s="148">
        <v>0</v>
      </c>
      <c r="I26" s="147">
        <v>0</v>
      </c>
      <c r="J26" s="119" t="s">
        <v>93</v>
      </c>
      <c r="K26" s="120" t="s">
        <v>93</v>
      </c>
      <c r="L26" s="121" t="s">
        <v>93</v>
      </c>
    </row>
    <row r="27" spans="1:12" s="114" customFormat="1" ht="18" hidden="1" customHeight="1" outlineLevel="1">
      <c r="A27" s="95" t="s">
        <v>79</v>
      </c>
      <c r="B27" s="109">
        <v>1.5891536553314367E-3</v>
      </c>
      <c r="C27" s="109">
        <v>2.9970454759540521E-2</v>
      </c>
      <c r="D27" s="109">
        <v>4.8012836284618103E-2</v>
      </c>
      <c r="E27" s="110">
        <v>0</v>
      </c>
      <c r="F27" s="109">
        <v>0</v>
      </c>
      <c r="G27" s="110">
        <v>0</v>
      </c>
      <c r="H27" s="110">
        <f>H26/$H$17</f>
        <v>0</v>
      </c>
      <c r="I27" s="109">
        <f>I26/$I$17</f>
        <v>0</v>
      </c>
      <c r="J27" s="119" t="s">
        <v>93</v>
      </c>
      <c r="K27" s="120" t="s">
        <v>93</v>
      </c>
      <c r="L27" s="121" t="s">
        <v>93</v>
      </c>
    </row>
    <row r="28" spans="1:12" ht="18" customHeight="1" collapsed="1">
      <c r="A28" s="238" t="s">
        <v>43</v>
      </c>
      <c r="B28" s="231">
        <v>4252.21</v>
      </c>
      <c r="C28" s="146">
        <v>2170.1600000000003</v>
      </c>
      <c r="D28" s="147">
        <v>395.31</v>
      </c>
      <c r="E28" s="148">
        <v>18.799999999999997</v>
      </c>
      <c r="F28" s="147">
        <v>51.83</v>
      </c>
      <c r="G28" s="148">
        <v>10.81</v>
      </c>
      <c r="H28" s="148">
        <v>199.77</v>
      </c>
      <c r="I28" s="147">
        <v>272.01</v>
      </c>
      <c r="J28" s="111">
        <f>H28/G28-1</f>
        <v>17.480111008325625</v>
      </c>
      <c r="K28" s="112">
        <f t="shared" ref="K28:L31" si="4">H28/E28-1</f>
        <v>9.6260638297872365</v>
      </c>
      <c r="L28" s="113">
        <f t="shared" si="4"/>
        <v>4.2481188500868221</v>
      </c>
    </row>
    <row r="29" spans="1:12" s="114" customFormat="1" ht="18" hidden="1" customHeight="1" outlineLevel="1">
      <c r="A29" s="95" t="s">
        <v>79</v>
      </c>
      <c r="B29" s="109">
        <v>6.7556585935025781E-3</v>
      </c>
      <c r="C29" s="109">
        <v>7.4634670448428106E-3</v>
      </c>
      <c r="D29" s="109">
        <v>1.6683034167492075E-3</v>
      </c>
      <c r="E29" s="110">
        <v>3.2076256864617544E-4</v>
      </c>
      <c r="F29" s="109">
        <v>2.5185118884402731E-4</v>
      </c>
      <c r="G29" s="110">
        <v>1.4398556574672633E-4</v>
      </c>
      <c r="H29" s="110">
        <f>H28/$H$17</f>
        <v>3.2425562581968811E-3</v>
      </c>
      <c r="I29" s="109">
        <f>I28/$I$17</f>
        <v>1.0427001045230093E-3</v>
      </c>
      <c r="J29" s="111">
        <f t="shared" si="2"/>
        <v>21.52000915078256</v>
      </c>
      <c r="K29" s="112">
        <f t="shared" si="4"/>
        <v>9.1088985285364075</v>
      </c>
      <c r="L29" s="113">
        <f t="shared" si="4"/>
        <v>3.1401436670158374</v>
      </c>
    </row>
    <row r="30" spans="1:12" ht="18" customHeight="1" collapsed="1" thickBot="1">
      <c r="A30" s="243" t="s">
        <v>44</v>
      </c>
      <c r="B30" s="232">
        <v>9611.4500000000007</v>
      </c>
      <c r="C30" s="149">
        <v>6516.48</v>
      </c>
      <c r="D30" s="150">
        <v>2219.0500000000002</v>
      </c>
      <c r="E30" s="151">
        <v>2223.9699999999998</v>
      </c>
      <c r="F30" s="150">
        <v>5018.9800000000005</v>
      </c>
      <c r="G30" s="151">
        <v>188.82</v>
      </c>
      <c r="H30" s="151">
        <v>414.26</v>
      </c>
      <c r="I30" s="150">
        <v>2641.15</v>
      </c>
      <c r="J30" s="152">
        <f t="shared" si="2"/>
        <v>1.1939413197754476</v>
      </c>
      <c r="K30" s="207">
        <f t="shared" si="4"/>
        <v>-0.81372950174687608</v>
      </c>
      <c r="L30" s="153">
        <f t="shared" si="4"/>
        <v>-0.47376757827287619</v>
      </c>
    </row>
    <row r="31" spans="1:12" s="114" customFormat="1" ht="18" hidden="1" customHeight="1" outlineLevel="1">
      <c r="A31" s="126" t="s">
        <v>79</v>
      </c>
      <c r="B31" s="127">
        <v>1.5270100674360007E-2</v>
      </c>
      <c r="C31" s="127">
        <v>2.2411035927478742E-2</v>
      </c>
      <c r="D31" s="109">
        <v>9.3649254937576299E-3</v>
      </c>
      <c r="E31" s="110">
        <v>3.7945017542129512E-2</v>
      </c>
      <c r="F31" s="109">
        <v>2.4388116530665568E-2</v>
      </c>
      <c r="G31" s="110">
        <v>2.5150189199164537E-3</v>
      </c>
      <c r="H31" s="110">
        <f>H30/$H$17</f>
        <v>6.7240394229395794E-3</v>
      </c>
      <c r="I31" s="109">
        <f>I30/$I$17</f>
        <v>1.0124360799459381E-2</v>
      </c>
      <c r="J31" s="110">
        <f t="shared" si="2"/>
        <v>1.6735542105436507</v>
      </c>
      <c r="K31" s="154">
        <f t="shared" si="4"/>
        <v>-0.82279519529872325</v>
      </c>
      <c r="L31" s="155">
        <f t="shared" si="4"/>
        <v>-0.58486499821628168</v>
      </c>
    </row>
    <row r="32" spans="1:12" ht="18" hidden="1" customHeight="1" outlineLevel="1" thickBot="1">
      <c r="A32" s="156" t="s">
        <v>40</v>
      </c>
      <c r="B32" s="157">
        <v>0.99953556346543571</v>
      </c>
      <c r="C32" s="157">
        <v>0.99788383320030183</v>
      </c>
      <c r="D32" s="157">
        <v>0.99961473421134006</v>
      </c>
      <c r="E32" s="158">
        <v>0.99999982938161247</v>
      </c>
      <c r="F32" s="157">
        <v>1.0000065112983418</v>
      </c>
      <c r="G32" s="158">
        <v>0.99999986680336184</v>
      </c>
      <c r="H32" s="158">
        <f>SUM(H19,H21,H23,H25,H27,H29,H31)</f>
        <v>0.99999999999999989</v>
      </c>
      <c r="I32" s="157">
        <f>SUM(I19,I21,I23,I25,I27,I29,I31)</f>
        <v>0.99999992333369325</v>
      </c>
      <c r="J32" s="158" t="s">
        <v>93</v>
      </c>
      <c r="K32" s="159" t="s">
        <v>93</v>
      </c>
      <c r="L32" s="160" t="s">
        <v>93</v>
      </c>
    </row>
    <row r="33" spans="1:12" s="29" customFormat="1" ht="18" customHeight="1" collapsed="1">
      <c r="A33" s="212" t="s">
        <v>48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1:12" s="161" customFormat="1" ht="21.6" customHeight="1" collapsed="1">
      <c r="A34" s="213" t="s">
        <v>108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1:12" ht="21.6" customHeight="1">
      <c r="A35" s="214" t="s">
        <v>104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</row>
    <row r="115" spans="1:1">
      <c r="A115" s="83" t="s">
        <v>94</v>
      </c>
    </row>
  </sheetData>
  <mergeCells count="4">
    <mergeCell ref="A1:XFD1"/>
    <mergeCell ref="A33:L33"/>
    <mergeCell ref="A34:L34"/>
    <mergeCell ref="A35:L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6"/>
  <sheetViews>
    <sheetView zoomScale="70" zoomScaleNormal="70" workbookViewId="0">
      <selection sqref="A1:XFD1"/>
    </sheetView>
  </sheetViews>
  <sheetFormatPr defaultColWidth="9.109375" defaultRowHeight="13.2" outlineLevelRow="1" outlineLevelCol="1"/>
  <cols>
    <col min="1" max="1" width="12.6640625" style="2" customWidth="1"/>
    <col min="2" max="2" width="14" style="1" customWidth="1"/>
    <col min="3" max="3" width="14" style="1" hidden="1" customWidth="1" outlineLevel="1"/>
    <col min="4" max="4" width="19.21875" style="1" hidden="1" customWidth="1" outlineLevel="1"/>
    <col min="5" max="6" width="19.5546875" style="1" hidden="1" customWidth="1" outlineLevel="1"/>
    <col min="7" max="7" width="18" style="1" customWidth="1" collapsed="1"/>
    <col min="8" max="14" width="12.88671875" style="1" customWidth="1"/>
    <col min="15" max="252" width="9.109375" style="1"/>
    <col min="253" max="253" width="10.21875" style="1" customWidth="1"/>
    <col min="254" max="254" width="10.6640625" style="1" customWidth="1"/>
    <col min="255" max="255" width="17.77734375" style="1" customWidth="1"/>
    <col min="256" max="256" width="16" style="1" customWidth="1"/>
    <col min="257" max="257" width="14.44140625" style="1" customWidth="1"/>
    <col min="258" max="270" width="11.6640625" style="1" customWidth="1"/>
    <col min="271" max="508" width="9.109375" style="1"/>
    <col min="509" max="509" width="10.21875" style="1" customWidth="1"/>
    <col min="510" max="510" width="10.6640625" style="1" customWidth="1"/>
    <col min="511" max="511" width="17.77734375" style="1" customWidth="1"/>
    <col min="512" max="512" width="16" style="1" customWidth="1"/>
    <col min="513" max="513" width="14.44140625" style="1" customWidth="1"/>
    <col min="514" max="526" width="11.6640625" style="1" customWidth="1"/>
    <col min="527" max="764" width="9.109375" style="1"/>
    <col min="765" max="765" width="10.21875" style="1" customWidth="1"/>
    <col min="766" max="766" width="10.6640625" style="1" customWidth="1"/>
    <col min="767" max="767" width="17.77734375" style="1" customWidth="1"/>
    <col min="768" max="768" width="16" style="1" customWidth="1"/>
    <col min="769" max="769" width="14.44140625" style="1" customWidth="1"/>
    <col min="770" max="782" width="11.6640625" style="1" customWidth="1"/>
    <col min="783" max="1020" width="9.109375" style="1"/>
    <col min="1021" max="1021" width="10.21875" style="1" customWidth="1"/>
    <col min="1022" max="1022" width="10.6640625" style="1" customWidth="1"/>
    <col min="1023" max="1023" width="17.77734375" style="1" customWidth="1"/>
    <col min="1024" max="1024" width="16" style="1" customWidth="1"/>
    <col min="1025" max="1025" width="14.44140625" style="1" customWidth="1"/>
    <col min="1026" max="1038" width="11.6640625" style="1" customWidth="1"/>
    <col min="1039" max="1276" width="9.109375" style="1"/>
    <col min="1277" max="1277" width="10.21875" style="1" customWidth="1"/>
    <col min="1278" max="1278" width="10.6640625" style="1" customWidth="1"/>
    <col min="1279" max="1279" width="17.77734375" style="1" customWidth="1"/>
    <col min="1280" max="1280" width="16" style="1" customWidth="1"/>
    <col min="1281" max="1281" width="14.44140625" style="1" customWidth="1"/>
    <col min="1282" max="1294" width="11.6640625" style="1" customWidth="1"/>
    <col min="1295" max="1532" width="9.109375" style="1"/>
    <col min="1533" max="1533" width="10.21875" style="1" customWidth="1"/>
    <col min="1534" max="1534" width="10.6640625" style="1" customWidth="1"/>
    <col min="1535" max="1535" width="17.77734375" style="1" customWidth="1"/>
    <col min="1536" max="1536" width="16" style="1" customWidth="1"/>
    <col min="1537" max="1537" width="14.44140625" style="1" customWidth="1"/>
    <col min="1538" max="1550" width="11.6640625" style="1" customWidth="1"/>
    <col min="1551" max="1788" width="9.109375" style="1"/>
    <col min="1789" max="1789" width="10.21875" style="1" customWidth="1"/>
    <col min="1790" max="1790" width="10.6640625" style="1" customWidth="1"/>
    <col min="1791" max="1791" width="17.77734375" style="1" customWidth="1"/>
    <col min="1792" max="1792" width="16" style="1" customWidth="1"/>
    <col min="1793" max="1793" width="14.44140625" style="1" customWidth="1"/>
    <col min="1794" max="1806" width="11.6640625" style="1" customWidth="1"/>
    <col min="1807" max="2044" width="9.109375" style="1"/>
    <col min="2045" max="2045" width="10.21875" style="1" customWidth="1"/>
    <col min="2046" max="2046" width="10.6640625" style="1" customWidth="1"/>
    <col min="2047" max="2047" width="17.77734375" style="1" customWidth="1"/>
    <col min="2048" max="2048" width="16" style="1" customWidth="1"/>
    <col min="2049" max="2049" width="14.44140625" style="1" customWidth="1"/>
    <col min="2050" max="2062" width="11.6640625" style="1" customWidth="1"/>
    <col min="2063" max="2300" width="9.109375" style="1"/>
    <col min="2301" max="2301" width="10.21875" style="1" customWidth="1"/>
    <col min="2302" max="2302" width="10.6640625" style="1" customWidth="1"/>
    <col min="2303" max="2303" width="17.77734375" style="1" customWidth="1"/>
    <col min="2304" max="2304" width="16" style="1" customWidth="1"/>
    <col min="2305" max="2305" width="14.44140625" style="1" customWidth="1"/>
    <col min="2306" max="2318" width="11.6640625" style="1" customWidth="1"/>
    <col min="2319" max="2556" width="9.109375" style="1"/>
    <col min="2557" max="2557" width="10.21875" style="1" customWidth="1"/>
    <col min="2558" max="2558" width="10.6640625" style="1" customWidth="1"/>
    <col min="2559" max="2559" width="17.77734375" style="1" customWidth="1"/>
    <col min="2560" max="2560" width="16" style="1" customWidth="1"/>
    <col min="2561" max="2561" width="14.44140625" style="1" customWidth="1"/>
    <col min="2562" max="2574" width="11.6640625" style="1" customWidth="1"/>
    <col min="2575" max="2812" width="9.109375" style="1"/>
    <col min="2813" max="2813" width="10.21875" style="1" customWidth="1"/>
    <col min="2814" max="2814" width="10.6640625" style="1" customWidth="1"/>
    <col min="2815" max="2815" width="17.77734375" style="1" customWidth="1"/>
    <col min="2816" max="2816" width="16" style="1" customWidth="1"/>
    <col min="2817" max="2817" width="14.44140625" style="1" customWidth="1"/>
    <col min="2818" max="2830" width="11.6640625" style="1" customWidth="1"/>
    <col min="2831" max="3068" width="9.109375" style="1"/>
    <col min="3069" max="3069" width="10.21875" style="1" customWidth="1"/>
    <col min="3070" max="3070" width="10.6640625" style="1" customWidth="1"/>
    <col min="3071" max="3071" width="17.77734375" style="1" customWidth="1"/>
    <col min="3072" max="3072" width="16" style="1" customWidth="1"/>
    <col min="3073" max="3073" width="14.44140625" style="1" customWidth="1"/>
    <col min="3074" max="3086" width="11.6640625" style="1" customWidth="1"/>
    <col min="3087" max="3324" width="9.109375" style="1"/>
    <col min="3325" max="3325" width="10.21875" style="1" customWidth="1"/>
    <col min="3326" max="3326" width="10.6640625" style="1" customWidth="1"/>
    <col min="3327" max="3327" width="17.77734375" style="1" customWidth="1"/>
    <col min="3328" max="3328" width="16" style="1" customWidth="1"/>
    <col min="3329" max="3329" width="14.44140625" style="1" customWidth="1"/>
    <col min="3330" max="3342" width="11.6640625" style="1" customWidth="1"/>
    <col min="3343" max="3580" width="9.109375" style="1"/>
    <col min="3581" max="3581" width="10.21875" style="1" customWidth="1"/>
    <col min="3582" max="3582" width="10.6640625" style="1" customWidth="1"/>
    <col min="3583" max="3583" width="17.77734375" style="1" customWidth="1"/>
    <col min="3584" max="3584" width="16" style="1" customWidth="1"/>
    <col min="3585" max="3585" width="14.44140625" style="1" customWidth="1"/>
    <col min="3586" max="3598" width="11.6640625" style="1" customWidth="1"/>
    <col min="3599" max="3836" width="9.109375" style="1"/>
    <col min="3837" max="3837" width="10.21875" style="1" customWidth="1"/>
    <col min="3838" max="3838" width="10.6640625" style="1" customWidth="1"/>
    <col min="3839" max="3839" width="17.77734375" style="1" customWidth="1"/>
    <col min="3840" max="3840" width="16" style="1" customWidth="1"/>
    <col min="3841" max="3841" width="14.44140625" style="1" customWidth="1"/>
    <col min="3842" max="3854" width="11.6640625" style="1" customWidth="1"/>
    <col min="3855" max="4092" width="9.109375" style="1"/>
    <col min="4093" max="4093" width="10.21875" style="1" customWidth="1"/>
    <col min="4094" max="4094" width="10.6640625" style="1" customWidth="1"/>
    <col min="4095" max="4095" width="17.77734375" style="1" customWidth="1"/>
    <col min="4096" max="4096" width="16" style="1" customWidth="1"/>
    <col min="4097" max="4097" width="14.44140625" style="1" customWidth="1"/>
    <col min="4098" max="4110" width="11.6640625" style="1" customWidth="1"/>
    <col min="4111" max="4348" width="9.109375" style="1"/>
    <col min="4349" max="4349" width="10.21875" style="1" customWidth="1"/>
    <col min="4350" max="4350" width="10.6640625" style="1" customWidth="1"/>
    <col min="4351" max="4351" width="17.77734375" style="1" customWidth="1"/>
    <col min="4352" max="4352" width="16" style="1" customWidth="1"/>
    <col min="4353" max="4353" width="14.44140625" style="1" customWidth="1"/>
    <col min="4354" max="4366" width="11.6640625" style="1" customWidth="1"/>
    <col min="4367" max="4604" width="9.109375" style="1"/>
    <col min="4605" max="4605" width="10.21875" style="1" customWidth="1"/>
    <col min="4606" max="4606" width="10.6640625" style="1" customWidth="1"/>
    <col min="4607" max="4607" width="17.77734375" style="1" customWidth="1"/>
    <col min="4608" max="4608" width="16" style="1" customWidth="1"/>
    <col min="4609" max="4609" width="14.44140625" style="1" customWidth="1"/>
    <col min="4610" max="4622" width="11.6640625" style="1" customWidth="1"/>
    <col min="4623" max="4860" width="9.109375" style="1"/>
    <col min="4861" max="4861" width="10.21875" style="1" customWidth="1"/>
    <col min="4862" max="4862" width="10.6640625" style="1" customWidth="1"/>
    <col min="4863" max="4863" width="17.77734375" style="1" customWidth="1"/>
    <col min="4864" max="4864" width="16" style="1" customWidth="1"/>
    <col min="4865" max="4865" width="14.44140625" style="1" customWidth="1"/>
    <col min="4866" max="4878" width="11.6640625" style="1" customWidth="1"/>
    <col min="4879" max="5116" width="9.109375" style="1"/>
    <col min="5117" max="5117" width="10.21875" style="1" customWidth="1"/>
    <col min="5118" max="5118" width="10.6640625" style="1" customWidth="1"/>
    <col min="5119" max="5119" width="17.77734375" style="1" customWidth="1"/>
    <col min="5120" max="5120" width="16" style="1" customWidth="1"/>
    <col min="5121" max="5121" width="14.44140625" style="1" customWidth="1"/>
    <col min="5122" max="5134" width="11.6640625" style="1" customWidth="1"/>
    <col min="5135" max="5372" width="9.109375" style="1"/>
    <col min="5373" max="5373" width="10.21875" style="1" customWidth="1"/>
    <col min="5374" max="5374" width="10.6640625" style="1" customWidth="1"/>
    <col min="5375" max="5375" width="17.77734375" style="1" customWidth="1"/>
    <col min="5376" max="5376" width="16" style="1" customWidth="1"/>
    <col min="5377" max="5377" width="14.44140625" style="1" customWidth="1"/>
    <col min="5378" max="5390" width="11.6640625" style="1" customWidth="1"/>
    <col min="5391" max="5628" width="9.109375" style="1"/>
    <col min="5629" max="5629" width="10.21875" style="1" customWidth="1"/>
    <col min="5630" max="5630" width="10.6640625" style="1" customWidth="1"/>
    <col min="5631" max="5631" width="17.77734375" style="1" customWidth="1"/>
    <col min="5632" max="5632" width="16" style="1" customWidth="1"/>
    <col min="5633" max="5633" width="14.44140625" style="1" customWidth="1"/>
    <col min="5634" max="5646" width="11.6640625" style="1" customWidth="1"/>
    <col min="5647" max="5884" width="9.109375" style="1"/>
    <col min="5885" max="5885" width="10.21875" style="1" customWidth="1"/>
    <col min="5886" max="5886" width="10.6640625" style="1" customWidth="1"/>
    <col min="5887" max="5887" width="17.77734375" style="1" customWidth="1"/>
    <col min="5888" max="5888" width="16" style="1" customWidth="1"/>
    <col min="5889" max="5889" width="14.44140625" style="1" customWidth="1"/>
    <col min="5890" max="5902" width="11.6640625" style="1" customWidth="1"/>
    <col min="5903" max="6140" width="9.109375" style="1"/>
    <col min="6141" max="6141" width="10.21875" style="1" customWidth="1"/>
    <col min="6142" max="6142" width="10.6640625" style="1" customWidth="1"/>
    <col min="6143" max="6143" width="17.77734375" style="1" customWidth="1"/>
    <col min="6144" max="6144" width="16" style="1" customWidth="1"/>
    <col min="6145" max="6145" width="14.44140625" style="1" customWidth="1"/>
    <col min="6146" max="6158" width="11.6640625" style="1" customWidth="1"/>
    <col min="6159" max="6396" width="9.109375" style="1"/>
    <col min="6397" max="6397" width="10.21875" style="1" customWidth="1"/>
    <col min="6398" max="6398" width="10.6640625" style="1" customWidth="1"/>
    <col min="6399" max="6399" width="17.77734375" style="1" customWidth="1"/>
    <col min="6400" max="6400" width="16" style="1" customWidth="1"/>
    <col min="6401" max="6401" width="14.44140625" style="1" customWidth="1"/>
    <col min="6402" max="6414" width="11.6640625" style="1" customWidth="1"/>
    <col min="6415" max="6652" width="9.109375" style="1"/>
    <col min="6653" max="6653" width="10.21875" style="1" customWidth="1"/>
    <col min="6654" max="6654" width="10.6640625" style="1" customWidth="1"/>
    <col min="6655" max="6655" width="17.77734375" style="1" customWidth="1"/>
    <col min="6656" max="6656" width="16" style="1" customWidth="1"/>
    <col min="6657" max="6657" width="14.44140625" style="1" customWidth="1"/>
    <col min="6658" max="6670" width="11.6640625" style="1" customWidth="1"/>
    <col min="6671" max="6908" width="9.109375" style="1"/>
    <col min="6909" max="6909" width="10.21875" style="1" customWidth="1"/>
    <col min="6910" max="6910" width="10.6640625" style="1" customWidth="1"/>
    <col min="6911" max="6911" width="17.77734375" style="1" customWidth="1"/>
    <col min="6912" max="6912" width="16" style="1" customWidth="1"/>
    <col min="6913" max="6913" width="14.44140625" style="1" customWidth="1"/>
    <col min="6914" max="6926" width="11.6640625" style="1" customWidth="1"/>
    <col min="6927" max="7164" width="9.109375" style="1"/>
    <col min="7165" max="7165" width="10.21875" style="1" customWidth="1"/>
    <col min="7166" max="7166" width="10.6640625" style="1" customWidth="1"/>
    <col min="7167" max="7167" width="17.77734375" style="1" customWidth="1"/>
    <col min="7168" max="7168" width="16" style="1" customWidth="1"/>
    <col min="7169" max="7169" width="14.44140625" style="1" customWidth="1"/>
    <col min="7170" max="7182" width="11.6640625" style="1" customWidth="1"/>
    <col min="7183" max="7420" width="9.109375" style="1"/>
    <col min="7421" max="7421" width="10.21875" style="1" customWidth="1"/>
    <col min="7422" max="7422" width="10.6640625" style="1" customWidth="1"/>
    <col min="7423" max="7423" width="17.77734375" style="1" customWidth="1"/>
    <col min="7424" max="7424" width="16" style="1" customWidth="1"/>
    <col min="7425" max="7425" width="14.44140625" style="1" customWidth="1"/>
    <col min="7426" max="7438" width="11.6640625" style="1" customWidth="1"/>
    <col min="7439" max="7676" width="9.109375" style="1"/>
    <col min="7677" max="7677" width="10.21875" style="1" customWidth="1"/>
    <col min="7678" max="7678" width="10.6640625" style="1" customWidth="1"/>
    <col min="7679" max="7679" width="17.77734375" style="1" customWidth="1"/>
    <col min="7680" max="7680" width="16" style="1" customWidth="1"/>
    <col min="7681" max="7681" width="14.44140625" style="1" customWidth="1"/>
    <col min="7682" max="7694" width="11.6640625" style="1" customWidth="1"/>
    <col min="7695" max="7932" width="9.109375" style="1"/>
    <col min="7933" max="7933" width="10.21875" style="1" customWidth="1"/>
    <col min="7934" max="7934" width="10.6640625" style="1" customWidth="1"/>
    <col min="7935" max="7935" width="17.77734375" style="1" customWidth="1"/>
    <col min="7936" max="7936" width="16" style="1" customWidth="1"/>
    <col min="7937" max="7937" width="14.44140625" style="1" customWidth="1"/>
    <col min="7938" max="7950" width="11.6640625" style="1" customWidth="1"/>
    <col min="7951" max="8188" width="9.109375" style="1"/>
    <col min="8189" max="8189" width="10.21875" style="1" customWidth="1"/>
    <col min="8190" max="8190" width="10.6640625" style="1" customWidth="1"/>
    <col min="8191" max="8191" width="17.77734375" style="1" customWidth="1"/>
    <col min="8192" max="8192" width="16" style="1" customWidth="1"/>
    <col min="8193" max="8193" width="14.44140625" style="1" customWidth="1"/>
    <col min="8194" max="8206" width="11.6640625" style="1" customWidth="1"/>
    <col min="8207" max="8444" width="9.109375" style="1"/>
    <col min="8445" max="8445" width="10.21875" style="1" customWidth="1"/>
    <col min="8446" max="8446" width="10.6640625" style="1" customWidth="1"/>
    <col min="8447" max="8447" width="17.77734375" style="1" customWidth="1"/>
    <col min="8448" max="8448" width="16" style="1" customWidth="1"/>
    <col min="8449" max="8449" width="14.44140625" style="1" customWidth="1"/>
    <col min="8450" max="8462" width="11.6640625" style="1" customWidth="1"/>
    <col min="8463" max="8700" width="9.109375" style="1"/>
    <col min="8701" max="8701" width="10.21875" style="1" customWidth="1"/>
    <col min="8702" max="8702" width="10.6640625" style="1" customWidth="1"/>
    <col min="8703" max="8703" width="17.77734375" style="1" customWidth="1"/>
    <col min="8704" max="8704" width="16" style="1" customWidth="1"/>
    <col min="8705" max="8705" width="14.44140625" style="1" customWidth="1"/>
    <col min="8706" max="8718" width="11.6640625" style="1" customWidth="1"/>
    <col min="8719" max="8956" width="9.109375" style="1"/>
    <col min="8957" max="8957" width="10.21875" style="1" customWidth="1"/>
    <col min="8958" max="8958" width="10.6640625" style="1" customWidth="1"/>
    <col min="8959" max="8959" width="17.77734375" style="1" customWidth="1"/>
    <col min="8960" max="8960" width="16" style="1" customWidth="1"/>
    <col min="8961" max="8961" width="14.44140625" style="1" customWidth="1"/>
    <col min="8962" max="8974" width="11.6640625" style="1" customWidth="1"/>
    <col min="8975" max="9212" width="9.109375" style="1"/>
    <col min="9213" max="9213" width="10.21875" style="1" customWidth="1"/>
    <col min="9214" max="9214" width="10.6640625" style="1" customWidth="1"/>
    <col min="9215" max="9215" width="17.77734375" style="1" customWidth="1"/>
    <col min="9216" max="9216" width="16" style="1" customWidth="1"/>
    <col min="9217" max="9217" width="14.44140625" style="1" customWidth="1"/>
    <col min="9218" max="9230" width="11.6640625" style="1" customWidth="1"/>
    <col min="9231" max="9468" width="9.109375" style="1"/>
    <col min="9469" max="9469" width="10.21875" style="1" customWidth="1"/>
    <col min="9470" max="9470" width="10.6640625" style="1" customWidth="1"/>
    <col min="9471" max="9471" width="17.77734375" style="1" customWidth="1"/>
    <col min="9472" max="9472" width="16" style="1" customWidth="1"/>
    <col min="9473" max="9473" width="14.44140625" style="1" customWidth="1"/>
    <col min="9474" max="9486" width="11.6640625" style="1" customWidth="1"/>
    <col min="9487" max="9724" width="9.109375" style="1"/>
    <col min="9725" max="9725" width="10.21875" style="1" customWidth="1"/>
    <col min="9726" max="9726" width="10.6640625" style="1" customWidth="1"/>
    <col min="9727" max="9727" width="17.77734375" style="1" customWidth="1"/>
    <col min="9728" max="9728" width="16" style="1" customWidth="1"/>
    <col min="9729" max="9729" width="14.44140625" style="1" customWidth="1"/>
    <col min="9730" max="9742" width="11.6640625" style="1" customWidth="1"/>
    <col min="9743" max="9980" width="9.109375" style="1"/>
    <col min="9981" max="9981" width="10.21875" style="1" customWidth="1"/>
    <col min="9982" max="9982" width="10.6640625" style="1" customWidth="1"/>
    <col min="9983" max="9983" width="17.77734375" style="1" customWidth="1"/>
    <col min="9984" max="9984" width="16" style="1" customWidth="1"/>
    <col min="9985" max="9985" width="14.44140625" style="1" customWidth="1"/>
    <col min="9986" max="9998" width="11.6640625" style="1" customWidth="1"/>
    <col min="9999" max="10236" width="9.109375" style="1"/>
    <col min="10237" max="10237" width="10.21875" style="1" customWidth="1"/>
    <col min="10238" max="10238" width="10.6640625" style="1" customWidth="1"/>
    <col min="10239" max="10239" width="17.77734375" style="1" customWidth="1"/>
    <col min="10240" max="10240" width="16" style="1" customWidth="1"/>
    <col min="10241" max="10241" width="14.44140625" style="1" customWidth="1"/>
    <col min="10242" max="10254" width="11.6640625" style="1" customWidth="1"/>
    <col min="10255" max="10492" width="9.109375" style="1"/>
    <col min="10493" max="10493" width="10.21875" style="1" customWidth="1"/>
    <col min="10494" max="10494" width="10.6640625" style="1" customWidth="1"/>
    <col min="10495" max="10495" width="17.77734375" style="1" customWidth="1"/>
    <col min="10496" max="10496" width="16" style="1" customWidth="1"/>
    <col min="10497" max="10497" width="14.44140625" style="1" customWidth="1"/>
    <col min="10498" max="10510" width="11.6640625" style="1" customWidth="1"/>
    <col min="10511" max="10748" width="9.109375" style="1"/>
    <col min="10749" max="10749" width="10.21875" style="1" customWidth="1"/>
    <col min="10750" max="10750" width="10.6640625" style="1" customWidth="1"/>
    <col min="10751" max="10751" width="17.77734375" style="1" customWidth="1"/>
    <col min="10752" max="10752" width="16" style="1" customWidth="1"/>
    <col min="10753" max="10753" width="14.44140625" style="1" customWidth="1"/>
    <col min="10754" max="10766" width="11.6640625" style="1" customWidth="1"/>
    <col min="10767" max="11004" width="9.109375" style="1"/>
    <col min="11005" max="11005" width="10.21875" style="1" customWidth="1"/>
    <col min="11006" max="11006" width="10.6640625" style="1" customWidth="1"/>
    <col min="11007" max="11007" width="17.77734375" style="1" customWidth="1"/>
    <col min="11008" max="11008" width="16" style="1" customWidth="1"/>
    <col min="11009" max="11009" width="14.44140625" style="1" customWidth="1"/>
    <col min="11010" max="11022" width="11.6640625" style="1" customWidth="1"/>
    <col min="11023" max="11260" width="9.109375" style="1"/>
    <col min="11261" max="11261" width="10.21875" style="1" customWidth="1"/>
    <col min="11262" max="11262" width="10.6640625" style="1" customWidth="1"/>
    <col min="11263" max="11263" width="17.77734375" style="1" customWidth="1"/>
    <col min="11264" max="11264" width="16" style="1" customWidth="1"/>
    <col min="11265" max="11265" width="14.44140625" style="1" customWidth="1"/>
    <col min="11266" max="11278" width="11.6640625" style="1" customWidth="1"/>
    <col min="11279" max="11516" width="9.109375" style="1"/>
    <col min="11517" max="11517" width="10.21875" style="1" customWidth="1"/>
    <col min="11518" max="11518" width="10.6640625" style="1" customWidth="1"/>
    <col min="11519" max="11519" width="17.77734375" style="1" customWidth="1"/>
    <col min="11520" max="11520" width="16" style="1" customWidth="1"/>
    <col min="11521" max="11521" width="14.44140625" style="1" customWidth="1"/>
    <col min="11522" max="11534" width="11.6640625" style="1" customWidth="1"/>
    <col min="11535" max="11772" width="9.109375" style="1"/>
    <col min="11773" max="11773" width="10.21875" style="1" customWidth="1"/>
    <col min="11774" max="11774" width="10.6640625" style="1" customWidth="1"/>
    <col min="11775" max="11775" width="17.77734375" style="1" customWidth="1"/>
    <col min="11776" max="11776" width="16" style="1" customWidth="1"/>
    <col min="11777" max="11777" width="14.44140625" style="1" customWidth="1"/>
    <col min="11778" max="11790" width="11.6640625" style="1" customWidth="1"/>
    <col min="11791" max="12028" width="9.109375" style="1"/>
    <col min="12029" max="12029" width="10.21875" style="1" customWidth="1"/>
    <col min="12030" max="12030" width="10.6640625" style="1" customWidth="1"/>
    <col min="12031" max="12031" width="17.77734375" style="1" customWidth="1"/>
    <col min="12032" max="12032" width="16" style="1" customWidth="1"/>
    <col min="12033" max="12033" width="14.44140625" style="1" customWidth="1"/>
    <col min="12034" max="12046" width="11.6640625" style="1" customWidth="1"/>
    <col min="12047" max="12284" width="9.109375" style="1"/>
    <col min="12285" max="12285" width="10.21875" style="1" customWidth="1"/>
    <col min="12286" max="12286" width="10.6640625" style="1" customWidth="1"/>
    <col min="12287" max="12287" width="17.77734375" style="1" customWidth="1"/>
    <col min="12288" max="12288" width="16" style="1" customWidth="1"/>
    <col min="12289" max="12289" width="14.44140625" style="1" customWidth="1"/>
    <col min="12290" max="12302" width="11.6640625" style="1" customWidth="1"/>
    <col min="12303" max="12540" width="9.109375" style="1"/>
    <col min="12541" max="12541" width="10.21875" style="1" customWidth="1"/>
    <col min="12542" max="12542" width="10.6640625" style="1" customWidth="1"/>
    <col min="12543" max="12543" width="17.77734375" style="1" customWidth="1"/>
    <col min="12544" max="12544" width="16" style="1" customWidth="1"/>
    <col min="12545" max="12545" width="14.44140625" style="1" customWidth="1"/>
    <col min="12546" max="12558" width="11.6640625" style="1" customWidth="1"/>
    <col min="12559" max="12796" width="9.109375" style="1"/>
    <col min="12797" max="12797" width="10.21875" style="1" customWidth="1"/>
    <col min="12798" max="12798" width="10.6640625" style="1" customWidth="1"/>
    <col min="12799" max="12799" width="17.77734375" style="1" customWidth="1"/>
    <col min="12800" max="12800" width="16" style="1" customWidth="1"/>
    <col min="12801" max="12801" width="14.44140625" style="1" customWidth="1"/>
    <col min="12802" max="12814" width="11.6640625" style="1" customWidth="1"/>
    <col min="12815" max="13052" width="9.109375" style="1"/>
    <col min="13053" max="13053" width="10.21875" style="1" customWidth="1"/>
    <col min="13054" max="13054" width="10.6640625" style="1" customWidth="1"/>
    <col min="13055" max="13055" width="17.77734375" style="1" customWidth="1"/>
    <col min="13056" max="13056" width="16" style="1" customWidth="1"/>
    <col min="13057" max="13057" width="14.44140625" style="1" customWidth="1"/>
    <col min="13058" max="13070" width="11.6640625" style="1" customWidth="1"/>
    <col min="13071" max="13308" width="9.109375" style="1"/>
    <col min="13309" max="13309" width="10.21875" style="1" customWidth="1"/>
    <col min="13310" max="13310" width="10.6640625" style="1" customWidth="1"/>
    <col min="13311" max="13311" width="17.77734375" style="1" customWidth="1"/>
    <col min="13312" max="13312" width="16" style="1" customWidth="1"/>
    <col min="13313" max="13313" width="14.44140625" style="1" customWidth="1"/>
    <col min="13314" max="13326" width="11.6640625" style="1" customWidth="1"/>
    <col min="13327" max="13564" width="9.109375" style="1"/>
    <col min="13565" max="13565" width="10.21875" style="1" customWidth="1"/>
    <col min="13566" max="13566" width="10.6640625" style="1" customWidth="1"/>
    <col min="13567" max="13567" width="17.77734375" style="1" customWidth="1"/>
    <col min="13568" max="13568" width="16" style="1" customWidth="1"/>
    <col min="13569" max="13569" width="14.44140625" style="1" customWidth="1"/>
    <col min="13570" max="13582" width="11.6640625" style="1" customWidth="1"/>
    <col min="13583" max="13820" width="9.109375" style="1"/>
    <col min="13821" max="13821" width="10.21875" style="1" customWidth="1"/>
    <col min="13822" max="13822" width="10.6640625" style="1" customWidth="1"/>
    <col min="13823" max="13823" width="17.77734375" style="1" customWidth="1"/>
    <col min="13824" max="13824" width="16" style="1" customWidth="1"/>
    <col min="13825" max="13825" width="14.44140625" style="1" customWidth="1"/>
    <col min="13826" max="13838" width="11.6640625" style="1" customWidth="1"/>
    <col min="13839" max="14076" width="9.109375" style="1"/>
    <col min="14077" max="14077" width="10.21875" style="1" customWidth="1"/>
    <col min="14078" max="14078" width="10.6640625" style="1" customWidth="1"/>
    <col min="14079" max="14079" width="17.77734375" style="1" customWidth="1"/>
    <col min="14080" max="14080" width="16" style="1" customWidth="1"/>
    <col min="14081" max="14081" width="14.44140625" style="1" customWidth="1"/>
    <col min="14082" max="14094" width="11.6640625" style="1" customWidth="1"/>
    <col min="14095" max="14332" width="9.109375" style="1"/>
    <col min="14333" max="14333" width="10.21875" style="1" customWidth="1"/>
    <col min="14334" max="14334" width="10.6640625" style="1" customWidth="1"/>
    <col min="14335" max="14335" width="17.77734375" style="1" customWidth="1"/>
    <col min="14336" max="14336" width="16" style="1" customWidth="1"/>
    <col min="14337" max="14337" width="14.44140625" style="1" customWidth="1"/>
    <col min="14338" max="14350" width="11.6640625" style="1" customWidth="1"/>
    <col min="14351" max="14588" width="9.109375" style="1"/>
    <col min="14589" max="14589" width="10.21875" style="1" customWidth="1"/>
    <col min="14590" max="14590" width="10.6640625" style="1" customWidth="1"/>
    <col min="14591" max="14591" width="17.77734375" style="1" customWidth="1"/>
    <col min="14592" max="14592" width="16" style="1" customWidth="1"/>
    <col min="14593" max="14593" width="14.44140625" style="1" customWidth="1"/>
    <col min="14594" max="14606" width="11.6640625" style="1" customWidth="1"/>
    <col min="14607" max="14844" width="9.109375" style="1"/>
    <col min="14845" max="14845" width="10.21875" style="1" customWidth="1"/>
    <col min="14846" max="14846" width="10.6640625" style="1" customWidth="1"/>
    <col min="14847" max="14847" width="17.77734375" style="1" customWidth="1"/>
    <col min="14848" max="14848" width="16" style="1" customWidth="1"/>
    <col min="14849" max="14849" width="14.44140625" style="1" customWidth="1"/>
    <col min="14850" max="14862" width="11.6640625" style="1" customWidth="1"/>
    <col min="14863" max="15100" width="9.109375" style="1"/>
    <col min="15101" max="15101" width="10.21875" style="1" customWidth="1"/>
    <col min="15102" max="15102" width="10.6640625" style="1" customWidth="1"/>
    <col min="15103" max="15103" width="17.77734375" style="1" customWidth="1"/>
    <col min="15104" max="15104" width="16" style="1" customWidth="1"/>
    <col min="15105" max="15105" width="14.44140625" style="1" customWidth="1"/>
    <col min="15106" max="15118" width="11.6640625" style="1" customWidth="1"/>
    <col min="15119" max="15356" width="9.109375" style="1"/>
    <col min="15357" max="15357" width="10.21875" style="1" customWidth="1"/>
    <col min="15358" max="15358" width="10.6640625" style="1" customWidth="1"/>
    <col min="15359" max="15359" width="17.77734375" style="1" customWidth="1"/>
    <col min="15360" max="15360" width="16" style="1" customWidth="1"/>
    <col min="15361" max="15361" width="14.44140625" style="1" customWidth="1"/>
    <col min="15362" max="15374" width="11.6640625" style="1" customWidth="1"/>
    <col min="15375" max="15612" width="9.109375" style="1"/>
    <col min="15613" max="15613" width="10.21875" style="1" customWidth="1"/>
    <col min="15614" max="15614" width="10.6640625" style="1" customWidth="1"/>
    <col min="15615" max="15615" width="17.77734375" style="1" customWidth="1"/>
    <col min="15616" max="15616" width="16" style="1" customWidth="1"/>
    <col min="15617" max="15617" width="14.44140625" style="1" customWidth="1"/>
    <col min="15618" max="15630" width="11.6640625" style="1" customWidth="1"/>
    <col min="15631" max="15868" width="9.109375" style="1"/>
    <col min="15869" max="15869" width="10.21875" style="1" customWidth="1"/>
    <col min="15870" max="15870" width="10.6640625" style="1" customWidth="1"/>
    <col min="15871" max="15871" width="17.77734375" style="1" customWidth="1"/>
    <col min="15872" max="15872" width="16" style="1" customWidth="1"/>
    <col min="15873" max="15873" width="14.44140625" style="1" customWidth="1"/>
    <col min="15874" max="15886" width="11.6640625" style="1" customWidth="1"/>
    <col min="15887" max="16124" width="9.109375" style="1"/>
    <col min="16125" max="16125" width="10.21875" style="1" customWidth="1"/>
    <col min="16126" max="16126" width="10.6640625" style="1" customWidth="1"/>
    <col min="16127" max="16127" width="17.77734375" style="1" customWidth="1"/>
    <col min="16128" max="16128" width="16" style="1" customWidth="1"/>
    <col min="16129" max="16129" width="14.44140625" style="1" customWidth="1"/>
    <col min="16130" max="16142" width="11.6640625" style="1" customWidth="1"/>
    <col min="16143" max="16384" width="9.109375" style="1"/>
  </cols>
  <sheetData>
    <row r="1" spans="1:13" s="216" customFormat="1" ht="24" customHeight="1" thickBot="1">
      <c r="A1" s="215" t="s">
        <v>55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3" ht="90.6" customHeight="1" thickBot="1">
      <c r="A2" s="12" t="s">
        <v>47</v>
      </c>
      <c r="B2" s="30" t="s">
        <v>95</v>
      </c>
      <c r="C2" s="30" t="s">
        <v>56</v>
      </c>
      <c r="D2" s="30" t="s">
        <v>53</v>
      </c>
      <c r="E2" s="30" t="s">
        <v>52</v>
      </c>
      <c r="F2" s="30" t="s">
        <v>28</v>
      </c>
      <c r="G2" s="30" t="s">
        <v>96</v>
      </c>
      <c r="H2" s="30" t="s">
        <v>69</v>
      </c>
      <c r="I2" s="30" t="s">
        <v>70</v>
      </c>
      <c r="J2" s="30"/>
      <c r="K2" s="30"/>
      <c r="L2" s="30"/>
      <c r="M2" s="30"/>
    </row>
    <row r="3" spans="1:13" ht="18.600000000000001" hidden="1" customHeight="1" outlineLevel="1">
      <c r="A3" s="164">
        <v>2002</v>
      </c>
      <c r="B3" s="165">
        <v>5</v>
      </c>
      <c r="C3" s="165" t="s">
        <v>20</v>
      </c>
      <c r="D3" s="165" t="s">
        <v>20</v>
      </c>
      <c r="E3" s="165">
        <v>6</v>
      </c>
      <c r="F3" s="166">
        <f t="shared" ref="F3:F17" si="0">E3/B3</f>
        <v>1.2</v>
      </c>
      <c r="G3" s="165">
        <v>0</v>
      </c>
      <c r="H3" s="165" t="s">
        <v>20</v>
      </c>
      <c r="I3" s="165" t="s">
        <v>20</v>
      </c>
    </row>
    <row r="4" spans="1:13" ht="18.600000000000001" hidden="1" customHeight="1" outlineLevel="1">
      <c r="A4" s="164">
        <v>2003</v>
      </c>
      <c r="B4" s="165">
        <v>32</v>
      </c>
      <c r="C4" s="165" t="s">
        <v>20</v>
      </c>
      <c r="D4" s="165" t="s">
        <v>20</v>
      </c>
      <c r="E4" s="165">
        <v>29</v>
      </c>
      <c r="F4" s="166">
        <f t="shared" si="0"/>
        <v>0.90625</v>
      </c>
      <c r="G4" s="165">
        <v>10</v>
      </c>
      <c r="H4" s="165" t="s">
        <v>20</v>
      </c>
      <c r="I4" s="165" t="s">
        <v>20</v>
      </c>
    </row>
    <row r="5" spans="1:13" ht="18.600000000000001" hidden="1" customHeight="1" outlineLevel="1">
      <c r="A5" s="164">
        <v>2004</v>
      </c>
      <c r="B5" s="165">
        <v>88</v>
      </c>
      <c r="C5" s="165" t="s">
        <v>20</v>
      </c>
      <c r="D5" s="165" t="s">
        <v>20</v>
      </c>
      <c r="E5" s="165">
        <v>105</v>
      </c>
      <c r="F5" s="166">
        <f t="shared" si="0"/>
        <v>1.1931818181818181</v>
      </c>
      <c r="G5" s="165">
        <v>39</v>
      </c>
      <c r="H5" s="165" t="s">
        <v>20</v>
      </c>
      <c r="I5" s="165" t="s">
        <v>20</v>
      </c>
    </row>
    <row r="6" spans="1:13" ht="18.600000000000001" hidden="1" customHeight="1" outlineLevel="1">
      <c r="A6" s="164">
        <v>2005</v>
      </c>
      <c r="B6" s="165">
        <v>159</v>
      </c>
      <c r="C6" s="165" t="s">
        <v>20</v>
      </c>
      <c r="D6" s="165" t="s">
        <v>20</v>
      </c>
      <c r="E6" s="165">
        <v>284</v>
      </c>
      <c r="F6" s="166">
        <f t="shared" si="0"/>
        <v>1.7861635220125787</v>
      </c>
      <c r="G6" s="165">
        <v>128</v>
      </c>
      <c r="H6" s="165" t="s">
        <v>20</v>
      </c>
      <c r="I6" s="165" t="s">
        <v>20</v>
      </c>
    </row>
    <row r="7" spans="1:13" ht="18.600000000000001" hidden="1" customHeight="1" outlineLevel="1">
      <c r="A7" s="164">
        <v>2006</v>
      </c>
      <c r="B7" s="165">
        <v>228</v>
      </c>
      <c r="C7" s="165" t="s">
        <v>20</v>
      </c>
      <c r="D7" s="165" t="s">
        <v>20</v>
      </c>
      <c r="E7" s="165">
        <v>519</v>
      </c>
      <c r="F7" s="166">
        <f t="shared" si="0"/>
        <v>2.2763157894736841</v>
      </c>
      <c r="G7" s="165">
        <v>324</v>
      </c>
      <c r="H7" s="165" t="s">
        <v>20</v>
      </c>
      <c r="I7" s="165" t="s">
        <v>20</v>
      </c>
    </row>
    <row r="8" spans="1:13" ht="18.600000000000001" hidden="1" customHeight="1" outlineLevel="1" collapsed="1">
      <c r="A8" s="164">
        <v>2007</v>
      </c>
      <c r="B8" s="165">
        <v>334</v>
      </c>
      <c r="C8" s="165" t="s">
        <v>20</v>
      </c>
      <c r="D8" s="165" t="s">
        <v>20</v>
      </c>
      <c r="E8" s="165">
        <v>834</v>
      </c>
      <c r="F8" s="166">
        <f t="shared" si="0"/>
        <v>2.4970059880239521</v>
      </c>
      <c r="G8" s="165">
        <v>577</v>
      </c>
      <c r="H8" s="165" t="s">
        <v>20</v>
      </c>
      <c r="I8" s="165" t="s">
        <v>20</v>
      </c>
    </row>
    <row r="9" spans="1:13" ht="18.600000000000001" hidden="1" customHeight="1" outlineLevel="1">
      <c r="A9" s="164">
        <v>2008</v>
      </c>
      <c r="B9" s="165">
        <v>409</v>
      </c>
      <c r="C9" s="165" t="s">
        <v>20</v>
      </c>
      <c r="D9" s="165" t="s">
        <v>20</v>
      </c>
      <c r="E9" s="165">
        <v>1244</v>
      </c>
      <c r="F9" s="166">
        <f t="shared" si="0"/>
        <v>3.0415647921760391</v>
      </c>
      <c r="G9" s="165">
        <v>888</v>
      </c>
      <c r="H9" s="165" t="s">
        <v>20</v>
      </c>
      <c r="I9" s="165" t="s">
        <v>20</v>
      </c>
    </row>
    <row r="10" spans="1:13" ht="18.600000000000001" customHeight="1" collapsed="1">
      <c r="A10" s="164">
        <v>2009</v>
      </c>
      <c r="B10" s="165">
        <v>380</v>
      </c>
      <c r="C10" s="165">
        <v>355</v>
      </c>
      <c r="D10" s="165">
        <v>25</v>
      </c>
      <c r="E10" s="165">
        <v>1202</v>
      </c>
      <c r="F10" s="166">
        <f t="shared" si="0"/>
        <v>3.1631578947368419</v>
      </c>
      <c r="G10" s="167">
        <v>985</v>
      </c>
      <c r="H10" s="165">
        <v>96</v>
      </c>
      <c r="I10" s="167">
        <v>1</v>
      </c>
    </row>
    <row r="11" spans="1:13" ht="18.600000000000001" customHeight="1">
      <c r="A11" s="164">
        <v>2010</v>
      </c>
      <c r="B11" s="165">
        <v>339</v>
      </c>
      <c r="C11" s="165">
        <v>320</v>
      </c>
      <c r="D11" s="165">
        <v>19</v>
      </c>
      <c r="E11" s="165">
        <v>1226</v>
      </c>
      <c r="F11" s="166">
        <f t="shared" si="0"/>
        <v>3.6165191740412981</v>
      </c>
      <c r="G11" s="167">
        <v>1095</v>
      </c>
      <c r="H11" s="165">
        <v>93</v>
      </c>
      <c r="I11" s="167">
        <v>2</v>
      </c>
    </row>
    <row r="12" spans="1:13" ht="18.600000000000001" customHeight="1">
      <c r="A12" s="164">
        <v>2011</v>
      </c>
      <c r="B12" s="165">
        <v>341</v>
      </c>
      <c r="C12" s="165">
        <v>325</v>
      </c>
      <c r="D12" s="165">
        <v>16</v>
      </c>
      <c r="E12" s="165">
        <v>1451</v>
      </c>
      <c r="F12" s="166">
        <f t="shared" si="0"/>
        <v>4.2551319648093839</v>
      </c>
      <c r="G12" s="167">
        <v>1125</v>
      </c>
      <c r="H12" s="165">
        <v>85</v>
      </c>
      <c r="I12" s="167">
        <v>3</v>
      </c>
    </row>
    <row r="13" spans="1:13" ht="18.600000000000001" customHeight="1">
      <c r="A13" s="164">
        <v>2012</v>
      </c>
      <c r="B13" s="165">
        <v>353</v>
      </c>
      <c r="C13" s="165">
        <v>328</v>
      </c>
      <c r="D13" s="165">
        <v>25</v>
      </c>
      <c r="E13" s="165">
        <v>1544</v>
      </c>
      <c r="F13" s="166">
        <f t="shared" si="0"/>
        <v>4.3739376770538243</v>
      </c>
      <c r="G13" s="167">
        <v>1222</v>
      </c>
      <c r="H13" s="165">
        <v>83</v>
      </c>
      <c r="I13" s="167">
        <v>6</v>
      </c>
    </row>
    <row r="14" spans="1:13" ht="18.600000000000001" customHeight="1">
      <c r="A14" s="164">
        <v>2013</v>
      </c>
      <c r="B14" s="165">
        <v>347</v>
      </c>
      <c r="C14" s="165">
        <v>328</v>
      </c>
      <c r="D14" s="165">
        <v>19</v>
      </c>
      <c r="E14" s="165">
        <v>1604</v>
      </c>
      <c r="F14" s="166">
        <f t="shared" si="0"/>
        <v>4.6224783861671472</v>
      </c>
      <c r="G14" s="167">
        <v>1250</v>
      </c>
      <c r="H14" s="165">
        <v>76</v>
      </c>
      <c r="I14" s="167">
        <v>5</v>
      </c>
    </row>
    <row r="15" spans="1:13" ht="18.600000000000001" customHeight="1">
      <c r="A15" s="164">
        <v>2014</v>
      </c>
      <c r="B15" s="165">
        <v>336</v>
      </c>
      <c r="C15" s="165">
        <v>319</v>
      </c>
      <c r="D15" s="165">
        <v>17</v>
      </c>
      <c r="E15" s="168">
        <v>1569</v>
      </c>
      <c r="F15" s="166">
        <f t="shared" si="0"/>
        <v>4.6696428571428568</v>
      </c>
      <c r="G15" s="167">
        <v>1188</v>
      </c>
      <c r="H15" s="165">
        <v>74</v>
      </c>
      <c r="I15" s="167">
        <v>7</v>
      </c>
    </row>
    <row r="16" spans="1:13" ht="18.600000000000001" customHeight="1">
      <c r="A16" s="164" t="s">
        <v>97</v>
      </c>
      <c r="B16" s="165">
        <v>313</v>
      </c>
      <c r="C16" s="165">
        <v>298</v>
      </c>
      <c r="D16" s="165">
        <v>15</v>
      </c>
      <c r="E16" s="168">
        <v>1567</v>
      </c>
      <c r="F16" s="166">
        <f t="shared" si="0"/>
        <v>5.0063897763578273</v>
      </c>
      <c r="G16" s="167">
        <v>1147</v>
      </c>
      <c r="H16" s="165">
        <v>71</v>
      </c>
      <c r="I16" s="167">
        <v>5</v>
      </c>
    </row>
    <row r="17" spans="1:9" ht="18.600000000000001" customHeight="1">
      <c r="A17" s="164" t="s">
        <v>98</v>
      </c>
      <c r="B17" s="165">
        <v>295</v>
      </c>
      <c r="C17" s="165">
        <v>279</v>
      </c>
      <c r="D17" s="165">
        <v>16</v>
      </c>
      <c r="E17" s="168">
        <v>1625</v>
      </c>
      <c r="F17" s="166">
        <f t="shared" si="0"/>
        <v>5.5084745762711869</v>
      </c>
      <c r="G17" s="167">
        <v>1130</v>
      </c>
      <c r="H17" s="165">
        <v>62</v>
      </c>
      <c r="I17" s="167">
        <v>7</v>
      </c>
    </row>
    <row r="18" spans="1:9" ht="18.600000000000001" customHeight="1">
      <c r="A18" s="169">
        <v>2017</v>
      </c>
      <c r="B18" s="170">
        <v>296</v>
      </c>
      <c r="C18" s="170">
        <v>284</v>
      </c>
      <c r="D18" s="170">
        <v>12</v>
      </c>
      <c r="E18" s="171">
        <v>1701</v>
      </c>
      <c r="F18" s="172">
        <v>5.7466216216216219</v>
      </c>
      <c r="G18" s="173">
        <v>1167</v>
      </c>
      <c r="H18" s="170">
        <v>58</v>
      </c>
      <c r="I18" s="173">
        <v>6</v>
      </c>
    </row>
    <row r="19" spans="1:9" s="179" customFormat="1" ht="18.600000000000001" customHeight="1" outlineLevel="1">
      <c r="A19" s="174">
        <v>43190</v>
      </c>
      <c r="B19" s="175">
        <v>296</v>
      </c>
      <c r="C19" s="175">
        <v>284</v>
      </c>
      <c r="D19" s="175">
        <v>12</v>
      </c>
      <c r="E19" s="176">
        <v>1713</v>
      </c>
      <c r="F19" s="177">
        <v>5.7871621621621623</v>
      </c>
      <c r="G19" s="178">
        <v>1190</v>
      </c>
      <c r="H19" s="175">
        <v>58</v>
      </c>
      <c r="I19" s="178">
        <v>6</v>
      </c>
    </row>
    <row r="20" spans="1:9" s="179" customFormat="1" ht="18.600000000000001" customHeight="1" outlineLevel="1">
      <c r="A20" s="174">
        <v>43281</v>
      </c>
      <c r="B20" s="175">
        <v>291</v>
      </c>
      <c r="C20" s="175">
        <v>278</v>
      </c>
      <c r="D20" s="175">
        <v>13</v>
      </c>
      <c r="E20" s="176">
        <v>1729</v>
      </c>
      <c r="F20" s="177">
        <v>5.9415807560137459</v>
      </c>
      <c r="G20" s="178">
        <v>1203</v>
      </c>
      <c r="H20" s="175">
        <v>58</v>
      </c>
      <c r="I20" s="178">
        <v>4</v>
      </c>
    </row>
    <row r="21" spans="1:9" s="179" customFormat="1" ht="18.600000000000001" customHeight="1" outlineLevel="1">
      <c r="A21" s="174">
        <v>43373</v>
      </c>
      <c r="B21" s="175">
        <v>292</v>
      </c>
      <c r="C21" s="175">
        <v>277</v>
      </c>
      <c r="D21" s="175">
        <v>15</v>
      </c>
      <c r="E21" s="176">
        <v>1763</v>
      </c>
      <c r="F21" s="177">
        <v>6.0376712328767121</v>
      </c>
      <c r="G21" s="178">
        <v>1209</v>
      </c>
      <c r="H21" s="175">
        <v>58</v>
      </c>
      <c r="I21" s="178">
        <v>3</v>
      </c>
    </row>
    <row r="22" spans="1:9" s="187" customFormat="1" ht="18.600000000000001" customHeight="1" thickBot="1">
      <c r="A22" s="183">
        <v>2018</v>
      </c>
      <c r="B22" s="184">
        <v>296</v>
      </c>
      <c r="C22" s="184">
        <v>283</v>
      </c>
      <c r="D22" s="184">
        <v>13</v>
      </c>
      <c r="E22" s="184">
        <v>1783</v>
      </c>
      <c r="F22" s="185">
        <v>6.0236486486486482</v>
      </c>
      <c r="G22" s="186">
        <v>1228</v>
      </c>
      <c r="H22" s="184">
        <v>58</v>
      </c>
      <c r="I22" s="186">
        <v>2</v>
      </c>
    </row>
    <row r="23" spans="1:9">
      <c r="A23" s="180" t="s">
        <v>99</v>
      </c>
    </row>
    <row r="24" spans="1:9">
      <c r="A24" s="180" t="s">
        <v>24</v>
      </c>
      <c r="B24" s="181"/>
    </row>
    <row r="25" spans="1:9">
      <c r="A25" s="180" t="s">
        <v>25</v>
      </c>
      <c r="B25" s="182" t="s">
        <v>21</v>
      </c>
    </row>
    <row r="26" spans="1:9">
      <c r="A26" s="180" t="s">
        <v>26</v>
      </c>
      <c r="B26" s="182" t="s">
        <v>27</v>
      </c>
    </row>
  </sheetData>
  <mergeCells count="1">
    <mergeCell ref="A1:XFD1"/>
  </mergeCells>
  <hyperlinks>
    <hyperlink ref="B25" r:id="rId1"/>
    <hyperlink ref="B26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50"/>
  <sheetViews>
    <sheetView zoomScale="70" zoomScaleNormal="70" workbookViewId="0">
      <selection activeCell="H5" sqref="H5"/>
    </sheetView>
  </sheetViews>
  <sheetFormatPr defaultColWidth="9.109375" defaultRowHeight="13.2" outlineLevelRow="1"/>
  <cols>
    <col min="1" max="1" width="29.5546875" style="4" customWidth="1"/>
    <col min="2" max="8" width="15.5546875" style="4" customWidth="1"/>
    <col min="9" max="18" width="12.6640625" style="4" customWidth="1"/>
    <col min="19" max="19" width="11.6640625" style="4" bestFit="1" customWidth="1"/>
    <col min="20" max="21" width="11.5546875" style="4" bestFit="1" customWidth="1"/>
    <col min="22" max="16384" width="9.109375" style="4"/>
  </cols>
  <sheetData>
    <row r="1" spans="1:39" s="218" customFormat="1" ht="24.6" customHeight="1">
      <c r="A1" s="218" t="s">
        <v>66</v>
      </c>
    </row>
    <row r="2" spans="1:39" ht="16.2" outlineLevel="1" thickBot="1">
      <c r="C2" s="42"/>
      <c r="E2" s="32"/>
      <c r="F2" s="32" t="s">
        <v>14</v>
      </c>
      <c r="G2" s="23"/>
      <c r="H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9" ht="44.4" customHeight="1" outlineLevel="1" thickBot="1">
      <c r="A3" s="7" t="s">
        <v>0</v>
      </c>
      <c r="B3" s="43">
        <v>43100</v>
      </c>
      <c r="C3" s="43">
        <v>43190</v>
      </c>
      <c r="D3" s="31">
        <v>43281</v>
      </c>
      <c r="E3" s="43">
        <v>43373</v>
      </c>
      <c r="F3" s="43">
        <v>43465</v>
      </c>
      <c r="G3" s="16" t="s">
        <v>100</v>
      </c>
      <c r="H3" s="16" t="s">
        <v>101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9" ht="18.75" customHeight="1" outlineLevel="1">
      <c r="A4" s="45" t="s">
        <v>67</v>
      </c>
      <c r="B4" s="50">
        <v>275522.31110460177</v>
      </c>
      <c r="C4" s="50">
        <v>274364.6544274753</v>
      </c>
      <c r="D4" s="50">
        <v>280405.01820932014</v>
      </c>
      <c r="E4" s="50">
        <v>293559.59782914812</v>
      </c>
      <c r="F4" s="50">
        <v>296765.38148438092</v>
      </c>
      <c r="G4" s="55">
        <f t="shared" ref="G4:G9" si="0">F4/E4-1</f>
        <v>1.0920384408956041E-2</v>
      </c>
      <c r="H4" s="55">
        <f t="shared" ref="H4:H9" si="1">F4/B4-1</f>
        <v>7.7101089543758272E-2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9" s="42" customFormat="1" ht="18.75" customHeight="1" outlineLevel="1">
      <c r="A5" s="44" t="s">
        <v>71</v>
      </c>
      <c r="B5" s="51">
        <v>75.121017229900019</v>
      </c>
      <c r="C5" s="51">
        <v>83.213722434499999</v>
      </c>
      <c r="D5" s="52">
        <v>84.079655589999973</v>
      </c>
      <c r="E5" s="52">
        <v>87.816291689900027</v>
      </c>
      <c r="F5" s="52">
        <v>87.577871410000014</v>
      </c>
      <c r="G5" s="56">
        <f t="shared" si="0"/>
        <v>-2.7149891587534558E-3</v>
      </c>
      <c r="H5" s="56">
        <f t="shared" si="1"/>
        <v>0.16582382187367206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9" s="42" customFormat="1" ht="18.75" customHeight="1" outlineLevel="1">
      <c r="A6" s="44" t="s">
        <v>13</v>
      </c>
      <c r="B6" s="52">
        <v>267000.7913976197</v>
      </c>
      <c r="C6" s="52">
        <v>265684.1340635278</v>
      </c>
      <c r="D6" s="52">
        <v>272052.33362176886</v>
      </c>
      <c r="E6" s="52">
        <v>283620.68278511142</v>
      </c>
      <c r="F6" s="52">
        <v>279713.25314672181</v>
      </c>
      <c r="G6" s="56">
        <f t="shared" si="0"/>
        <v>-1.3776955897642051E-2</v>
      </c>
      <c r="H6" s="56">
        <f t="shared" si="1"/>
        <v>4.7612075164865653E-2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9" ht="18.75" customHeight="1" outlineLevel="1">
      <c r="A7" s="46" t="s">
        <v>72</v>
      </c>
      <c r="B7" s="53">
        <v>1193.9790899675002</v>
      </c>
      <c r="C7" s="53">
        <v>1216.5511660492</v>
      </c>
      <c r="D7" s="54">
        <v>1264.6039567880002</v>
      </c>
      <c r="E7" s="54">
        <v>1329.1315627993999</v>
      </c>
      <c r="F7" s="54">
        <v>1364.1373239774</v>
      </c>
      <c r="G7" s="57">
        <f t="shared" si="0"/>
        <v>2.6337318409827892E-2</v>
      </c>
      <c r="H7" s="57">
        <f>F7/B7-1</f>
        <v>0.14251357954227784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9" ht="18.75" customHeight="1" outlineLevel="1">
      <c r="A8" s="47" t="s">
        <v>73</v>
      </c>
      <c r="B8" s="53">
        <v>123.5640004</v>
      </c>
      <c r="C8" s="53">
        <v>106.55408960000001</v>
      </c>
      <c r="D8" s="54">
        <v>107.58750822</v>
      </c>
      <c r="E8" s="54">
        <v>112.58503631000001</v>
      </c>
      <c r="F8" s="54">
        <v>79.834883870000013</v>
      </c>
      <c r="G8" s="57">
        <f t="shared" si="0"/>
        <v>-0.29089258673615637</v>
      </c>
      <c r="H8" s="57">
        <f t="shared" si="1"/>
        <v>-0.35389851727396793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9" ht="18.75" customHeight="1" outlineLevel="1" thickBot="1">
      <c r="A9" s="8" t="s">
        <v>54</v>
      </c>
      <c r="B9" s="70">
        <f>SUM(B4,B7:B8)</f>
        <v>276839.85419496929</v>
      </c>
      <c r="C9" s="70">
        <f>SUM(C4,C7:C8)</f>
        <v>275687.75968312449</v>
      </c>
      <c r="D9" s="70">
        <f>SUM(D4,D7:D8)</f>
        <v>281777.20967432816</v>
      </c>
      <c r="E9" s="70">
        <f>SUM(E4,E7:E8)</f>
        <v>295001.31442825752</v>
      </c>
      <c r="F9" s="70">
        <f>SUM(F4,F7:F8)</f>
        <v>298209.35369222832</v>
      </c>
      <c r="G9" s="58">
        <f t="shared" si="0"/>
        <v>1.0874660915285439E-2</v>
      </c>
      <c r="H9" s="59">
        <f t="shared" si="1"/>
        <v>7.7190834966302191E-2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9" ht="27" customHeight="1" outlineLevel="1">
      <c r="A10" s="220" t="s">
        <v>102</v>
      </c>
      <c r="B10" s="220"/>
      <c r="C10" s="220"/>
      <c r="D10" s="220"/>
      <c r="E10" s="220"/>
      <c r="F10" s="220"/>
      <c r="G10" s="220"/>
      <c r="H10" s="22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39" s="221" customFormat="1" ht="45" customHeight="1"/>
    <row r="12" spans="1:39" s="219" customFormat="1" ht="24.6" customHeight="1">
      <c r="A12" s="219" t="s">
        <v>23</v>
      </c>
    </row>
    <row r="13" spans="1:39" ht="18.75" customHeight="1" outlineLevel="1" thickBot="1">
      <c r="C13" s="42"/>
      <c r="D13" s="23"/>
      <c r="F13" s="32" t="s">
        <v>14</v>
      </c>
      <c r="G13" s="23"/>
      <c r="H13" s="23"/>
      <c r="J13" s="5"/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46.8" customHeight="1" outlineLevel="1" thickBot="1">
      <c r="A14" s="7" t="s">
        <v>0</v>
      </c>
      <c r="B14" s="33">
        <v>43100</v>
      </c>
      <c r="C14" s="43">
        <v>43190</v>
      </c>
      <c r="D14" s="33">
        <v>43281</v>
      </c>
      <c r="E14" s="33">
        <v>43373</v>
      </c>
      <c r="F14" s="43">
        <v>43465</v>
      </c>
      <c r="G14" s="16" t="s">
        <v>100</v>
      </c>
      <c r="H14" s="16" t="s">
        <v>101</v>
      </c>
      <c r="I14" s="9"/>
      <c r="J14" s="69"/>
      <c r="K14" s="69"/>
      <c r="L14" s="69"/>
      <c r="M14" s="6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9" s="42" customFormat="1" ht="18.75" customHeight="1" outlineLevel="1">
      <c r="A15" s="45" t="s">
        <v>67</v>
      </c>
      <c r="B15" s="50">
        <v>223157.45358548209</v>
      </c>
      <c r="C15" s="50">
        <v>220036.26512065632</v>
      </c>
      <c r="D15" s="50">
        <v>223274.8180104263</v>
      </c>
      <c r="E15" s="50">
        <v>232626.37592808486</v>
      </c>
      <c r="F15" s="50">
        <v>235833.15494747111</v>
      </c>
      <c r="G15" s="55">
        <f>F15/E15-1</f>
        <v>1.3785105006225207E-2</v>
      </c>
      <c r="H15" s="55">
        <f>F15/B15-1</f>
        <v>5.6801604240987125E-2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9" ht="18.600000000000001" customHeight="1" outlineLevel="1">
      <c r="A16" s="44" t="s">
        <v>5</v>
      </c>
      <c r="B16" s="51">
        <v>74.82429419990001</v>
      </c>
      <c r="C16" s="51">
        <v>82.855527954499991</v>
      </c>
      <c r="D16" s="51">
        <v>83.818719649999991</v>
      </c>
      <c r="E16" s="51">
        <v>87.455350629900011</v>
      </c>
      <c r="F16" s="51">
        <v>87.353070189999997</v>
      </c>
      <c r="G16" s="60">
        <f>F16/E16-1</f>
        <v>-1.169516092078271E-3</v>
      </c>
      <c r="H16" s="60">
        <f>F16/B16-1</f>
        <v>0.16744262173229729</v>
      </c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9" ht="18.600000000000001" customHeight="1" outlineLevel="1" thickBot="1">
      <c r="A17" s="48" t="s">
        <v>13</v>
      </c>
      <c r="B17" s="200">
        <v>214900.82435099999</v>
      </c>
      <c r="C17" s="200">
        <v>211726.3535939288</v>
      </c>
      <c r="D17" s="200">
        <v>215173.28854383499</v>
      </c>
      <c r="E17" s="200">
        <v>224406.76825097817</v>
      </c>
      <c r="F17" s="52">
        <v>220438.12399521199</v>
      </c>
      <c r="G17" s="71">
        <f>F17/E17-1</f>
        <v>-1.7685047054051495E-2</v>
      </c>
      <c r="H17" s="188">
        <f>F17/B17-1</f>
        <v>2.5766767814570546E-2</v>
      </c>
      <c r="I17" s="3">
        <f>F17/F15</f>
        <v>0.93472066743249838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9" ht="30" customHeight="1" outlineLevel="1">
      <c r="A18" s="220" t="s">
        <v>102</v>
      </c>
      <c r="B18" s="220"/>
      <c r="C18" s="220"/>
      <c r="D18" s="220"/>
      <c r="E18" s="220"/>
      <c r="F18" s="220"/>
      <c r="G18" s="220"/>
      <c r="H18" s="220"/>
    </row>
    <row r="19" spans="1:39" s="22" customFormat="1" ht="13.8" customHeight="1">
      <c r="B19" s="189"/>
      <c r="C19" s="189"/>
      <c r="D19" s="189"/>
      <c r="E19" s="189"/>
      <c r="F19" s="189"/>
    </row>
    <row r="20" spans="1:39" s="209" customFormat="1" ht="24.6" customHeight="1" thickBot="1">
      <c r="A20" s="208" t="s">
        <v>68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</row>
    <row r="21" spans="1:39" s="49" customFormat="1" ht="57.6" customHeight="1" outlineLevel="1" thickBot="1">
      <c r="A21" s="7" t="s">
        <v>105</v>
      </c>
      <c r="B21" s="16" t="s">
        <v>14</v>
      </c>
      <c r="C21" s="16" t="s">
        <v>106</v>
      </c>
    </row>
    <row r="22" spans="1:39" s="10" customFormat="1" ht="19.2" customHeight="1" outlineLevel="1">
      <c r="A22" s="190" t="s">
        <v>61</v>
      </c>
      <c r="B22" s="193">
        <v>0.16252225512999999</v>
      </c>
      <c r="C22" s="61">
        <v>17</v>
      </c>
      <c r="D22" s="15"/>
      <c r="E22" s="15"/>
    </row>
    <row r="23" spans="1:39" s="10" customFormat="1" ht="19.2" customHeight="1" outlineLevel="1">
      <c r="A23" s="191" t="s">
        <v>62</v>
      </c>
      <c r="B23" s="194">
        <v>2.1452143816949998</v>
      </c>
      <c r="C23" s="62">
        <v>17</v>
      </c>
      <c r="D23" s="15"/>
      <c r="E23" s="15"/>
    </row>
    <row r="24" spans="1:39" s="10" customFormat="1" ht="19.2" customHeight="1" outlineLevel="1">
      <c r="A24" s="191" t="s">
        <v>63</v>
      </c>
      <c r="B24" s="194">
        <v>2.7701060580000001</v>
      </c>
      <c r="C24" s="62">
        <v>17</v>
      </c>
      <c r="D24" s="15"/>
      <c r="E24" s="15"/>
    </row>
    <row r="25" spans="1:39" s="10" customFormat="1" ht="19.2" customHeight="1" outlineLevel="1">
      <c r="A25" s="191" t="s">
        <v>74</v>
      </c>
      <c r="B25" s="194">
        <v>-1.5316442477200001</v>
      </c>
      <c r="C25" s="62">
        <v>17</v>
      </c>
      <c r="D25" s="15"/>
      <c r="E25" s="15"/>
    </row>
    <row r="26" spans="1:39" s="10" customFormat="1" ht="19.2" customHeight="1" outlineLevel="1" thickBot="1">
      <c r="A26" s="192" t="s">
        <v>103</v>
      </c>
      <c r="B26" s="195">
        <v>-0.34120553248000002</v>
      </c>
      <c r="C26" s="63">
        <v>17</v>
      </c>
      <c r="D26" s="15"/>
      <c r="E26" s="15"/>
    </row>
    <row r="27" spans="1:39" s="10" customFormat="1" ht="19.2" customHeight="1" outlineLevel="1" thickBot="1">
      <c r="A27" s="65" t="s">
        <v>57</v>
      </c>
      <c r="B27" s="196">
        <f>SUM(B23:B26)</f>
        <v>3.0424706594949997</v>
      </c>
      <c r="C27" s="67">
        <f>AVERAGE(C23:C26)</f>
        <v>17</v>
      </c>
      <c r="D27" s="15"/>
    </row>
    <row r="28" spans="1:39" s="10" customFormat="1" ht="19.2" customHeight="1" outlineLevel="1">
      <c r="A28" s="66" t="s">
        <v>58</v>
      </c>
      <c r="B28" s="197">
        <f>SUM(B22:B25)</f>
        <v>3.5461984471049997</v>
      </c>
      <c r="C28" s="68">
        <f>AVERAGE(C22:C25)</f>
        <v>17</v>
      </c>
      <c r="D28" s="15"/>
    </row>
    <row r="29" spans="1:39" s="10" customFormat="1" outlineLevel="1">
      <c r="A29" s="15"/>
      <c r="B29" s="15"/>
      <c r="C29" s="15"/>
      <c r="D29" s="15"/>
    </row>
    <row r="30" spans="1:39" s="10" customFormat="1" outlineLevel="1">
      <c r="A30" s="64" t="s">
        <v>59</v>
      </c>
      <c r="B30" s="15"/>
      <c r="C30" s="15"/>
      <c r="D30" s="15"/>
      <c r="E30" s="15"/>
    </row>
    <row r="31" spans="1:39" s="10" customFormat="1" outlineLevel="1">
      <c r="A31" s="64" t="s">
        <v>60</v>
      </c>
      <c r="B31" s="15"/>
      <c r="C31" s="15"/>
      <c r="D31" s="15"/>
      <c r="E31" s="15"/>
    </row>
    <row r="32" spans="1:39" s="217" customFormat="1" ht="7.8" customHeight="1" outlineLevel="1" thickBot="1"/>
    <row r="33" spans="1:5" s="10" customFormat="1" ht="18.600000000000001" customHeight="1" outlineLevel="1" thickBot="1">
      <c r="A33" s="7" t="s">
        <v>107</v>
      </c>
      <c r="B33" s="16" t="s">
        <v>62</v>
      </c>
      <c r="C33" s="16" t="s">
        <v>63</v>
      </c>
      <c r="D33" s="16" t="s">
        <v>74</v>
      </c>
      <c r="E33" s="16" t="s">
        <v>103</v>
      </c>
    </row>
    <row r="34" spans="1:5" ht="19.2" customHeight="1" outlineLevel="1" thickBot="1">
      <c r="A34" s="16" t="s">
        <v>14</v>
      </c>
      <c r="B34" s="198">
        <v>2.1452143816949998</v>
      </c>
      <c r="C34" s="198">
        <v>4.9153204396949999</v>
      </c>
      <c r="D34" s="198">
        <v>3.3836761919749998</v>
      </c>
      <c r="E34" s="199">
        <v>3.0424706594950002</v>
      </c>
    </row>
    <row r="35" spans="1:5" outlineLevel="1"/>
    <row r="36" spans="1:5" outlineLevel="1"/>
    <row r="37" spans="1:5" outlineLevel="1"/>
    <row r="38" spans="1:5" outlineLevel="1"/>
    <row r="39" spans="1:5" outlineLevel="1"/>
    <row r="40" spans="1:5" outlineLevel="1"/>
    <row r="41" spans="1:5" outlineLevel="1"/>
    <row r="42" spans="1:5" outlineLevel="1"/>
    <row r="43" spans="1:5" outlineLevel="1"/>
    <row r="44" spans="1:5" outlineLevel="1"/>
    <row r="45" spans="1:5" outlineLevel="1"/>
    <row r="46" spans="1:5" outlineLevel="1"/>
    <row r="47" spans="1:5" outlineLevel="1"/>
    <row r="48" spans="1:5" outlineLevel="1"/>
    <row r="49" outlineLevel="1"/>
    <row r="50" outlineLevel="1"/>
  </sheetData>
  <mergeCells count="7">
    <mergeCell ref="A32:XFD32"/>
    <mergeCell ref="A1:XFD1"/>
    <mergeCell ref="A12:XFD12"/>
    <mergeCell ref="A18:H18"/>
    <mergeCell ref="A10:H10"/>
    <mergeCell ref="A20:XFD20"/>
    <mergeCell ref="A11:XFD11"/>
  </mergeCells>
  <phoneticPr fontId="23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Індекси світу та України</vt:lpstr>
      <vt:lpstr>Біржовий ФР України</vt:lpstr>
      <vt:lpstr>КУА-ІСІ-НПФ та СК в управлінні</vt:lpstr>
      <vt:lpstr>Активи-ВЧА-Чистий притік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2019-05-06T13:11:01Z</dcterms:modified>
</cp:coreProperties>
</file>