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7C0B9C0D-5669-4EBD-9434-97986DC897FE}" xr6:coauthVersionLast="47" xr6:coauthVersionMax="47" xr10:uidLastSave="{00000000-0000-0000-0000-000000000000}"/>
  <bookViews>
    <workbookView xWindow="-120" yWindow="-120" windowWidth="29040" windowHeight="15840" tabRatio="904" xr2:uid="{002D3474-B0AF-485E-A9B1-7A31219876B8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ВЧА'!$B$40:$E$40</definedName>
    <definedName name="_xlnm._FilterDatabase" localSheetId="1" hidden="1">В_ВЧА!#REF!</definedName>
    <definedName name="_xlnm._FilterDatabase" localSheetId="3" hidden="1">'В_динаміка ВЧА'!$B$3:$G$17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20" l="1"/>
  <c r="D48" i="20"/>
  <c r="C48" i="20"/>
  <c r="B48" i="20"/>
  <c r="C47" i="20"/>
  <c r="D47" i="20"/>
  <c r="E47" i="20"/>
  <c r="E46" i="20"/>
  <c r="D46" i="20"/>
  <c r="C46" i="20"/>
  <c r="B47" i="20"/>
  <c r="B46" i="20"/>
  <c r="B45" i="20"/>
  <c r="C45" i="20"/>
  <c r="D45" i="20"/>
  <c r="E45" i="20"/>
  <c r="E44" i="20"/>
  <c r="D44" i="20"/>
  <c r="C44" i="20"/>
  <c r="B44" i="20"/>
  <c r="B43" i="20"/>
  <c r="C43" i="20"/>
  <c r="D43" i="20"/>
  <c r="E43" i="20"/>
  <c r="E42" i="20"/>
  <c r="D42" i="20"/>
  <c r="C42" i="20"/>
  <c r="B42" i="20"/>
  <c r="H12" i="24"/>
  <c r="I5" i="16"/>
  <c r="E5" i="16"/>
  <c r="F5" i="16"/>
  <c r="E61" i="14"/>
  <c r="E62" i="14"/>
  <c r="E63" i="14"/>
  <c r="E64" i="14"/>
  <c r="D61" i="14"/>
  <c r="D62" i="14"/>
  <c r="D63" i="14"/>
  <c r="D64" i="14"/>
  <c r="C61" i="14"/>
  <c r="C62" i="14"/>
  <c r="C63" i="14"/>
  <c r="C64" i="14"/>
  <c r="B61" i="14"/>
  <c r="B62" i="14"/>
  <c r="B63" i="14"/>
  <c r="B64" i="14"/>
  <c r="E65" i="14"/>
  <c r="E67" i="14" s="1"/>
  <c r="D65" i="14"/>
  <c r="C65" i="14"/>
  <c r="B65" i="14"/>
  <c r="F11" i="23"/>
  <c r="E11" i="23"/>
  <c r="K12" i="24"/>
  <c r="I12" i="24"/>
  <c r="G12" i="24"/>
  <c r="F12" i="24"/>
  <c r="E12" i="24"/>
  <c r="K5" i="16"/>
  <c r="K18" i="21"/>
  <c r="C17" i="12"/>
  <c r="C21" i="12" s="1"/>
  <c r="D21" i="12" s="1"/>
  <c r="C24" i="12"/>
  <c r="D24" i="12"/>
  <c r="C25" i="12"/>
  <c r="D25" i="12"/>
  <c r="C26" i="12"/>
  <c r="D26" i="12"/>
  <c r="C27" i="12"/>
  <c r="D27" i="12"/>
  <c r="C28" i="12"/>
  <c r="D28" i="12"/>
  <c r="C29" i="12"/>
  <c r="D29" i="12"/>
  <c r="C30" i="12"/>
  <c r="D30" i="12"/>
  <c r="C31" i="12"/>
  <c r="D31" i="12"/>
  <c r="B24" i="12"/>
  <c r="B25" i="12"/>
  <c r="B26" i="12"/>
  <c r="B27" i="12"/>
  <c r="B28" i="12"/>
  <c r="B29" i="12"/>
  <c r="B30" i="12"/>
  <c r="B31" i="12"/>
  <c r="H5" i="16"/>
  <c r="G5" i="16"/>
  <c r="C23" i="12"/>
  <c r="B23" i="12"/>
  <c r="C22" i="12"/>
  <c r="D22" i="12" s="1"/>
  <c r="B22" i="12"/>
  <c r="E41" i="20"/>
  <c r="D41" i="20"/>
  <c r="C41" i="20"/>
  <c r="B41" i="20"/>
  <c r="E33" i="17"/>
  <c r="D33" i="17"/>
  <c r="C33" i="17"/>
  <c r="B33" i="17"/>
  <c r="E4" i="22"/>
  <c r="E60" i="14"/>
  <c r="E59" i="14"/>
  <c r="E58" i="14"/>
  <c r="E66" i="14" s="1"/>
  <c r="E57" i="14"/>
  <c r="E56" i="14"/>
  <c r="D60" i="14"/>
  <c r="D59" i="14"/>
  <c r="D58" i="14"/>
  <c r="D57" i="14"/>
  <c r="D56" i="14"/>
  <c r="C60" i="14"/>
  <c r="C59" i="14"/>
  <c r="C58" i="14"/>
  <c r="C57" i="14"/>
  <c r="C56" i="14"/>
  <c r="C66" i="14" s="1"/>
  <c r="B60" i="14"/>
  <c r="B59" i="14"/>
  <c r="B58" i="14"/>
  <c r="B57" i="14"/>
  <c r="B56" i="14"/>
  <c r="I18" i="21"/>
  <c r="H18" i="21"/>
  <c r="G18" i="21"/>
  <c r="F18" i="21"/>
  <c r="E18" i="21"/>
  <c r="D23" i="12"/>
  <c r="F4" i="22"/>
  <c r="D17" i="12"/>
  <c r="C67" i="14" l="1"/>
</calcChain>
</file>

<file path=xl/sharedStrings.xml><?xml version="1.0" encoding="utf-8"?>
<sst xmlns="http://schemas.openxmlformats.org/spreadsheetml/2006/main" count="362" uniqueCount="136">
  <si>
    <t>Індекс ПФТС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</si>
  <si>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</si>
  <si>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</si>
  <si>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</si>
  <si>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</si>
  <si>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</si>
  <si>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</si>
  <si>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</si>
  <si>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</si>
  <si>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</si>
  <si>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</si>
  <si>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</si>
  <si>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</si>
  <si>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</si>
  <si>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</si>
  <si>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</si>
  <si>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</si>
  <si>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</si>
  <si>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</si>
  <si>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</si>
  <si>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</si>
  <si>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</si>
  <si>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</si>
  <si>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</si>
  <si>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</si>
  <si>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</si>
  <si>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</si>
  <si>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</si>
  <si>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</si>
  <si>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</si>
  <si>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</si>
  <si>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</si>
  <si>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</si>
  <si>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</si>
  <si>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</si>
  <si>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</si>
  <si>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</si>
  <si>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</si>
  <si>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</si>
  <si>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</si>
  <si>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</si>
  <si>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</si>
  <si>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</si>
  <si>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</si>
  <si>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</si>
  <si>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</si>
  <si>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</si>
  <si>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</si>
  <si>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</si>
  <si>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</si>
  <si>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</si>
  <si>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</si>
  <si>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</si>
  <si>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</si>
  <si>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</si>
  <si>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</si>
  <si>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</si>
  <si>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</si>
  <si>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</si>
  <si>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</si>
  <si>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</si>
  <si>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</si>
  <si>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</si>
  <si>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</si>
  <si>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</si>
  <si>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</si>
  <si>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</si>
  <si>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</si>
  <si>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</si>
  <si>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</si>
  <si>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</si>
  <si>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</si>
  <si>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</si>
  <si>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</si>
  <si>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</si>
  <si>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</si>
  <si>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</si>
  <si>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</si>
  <si>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</si>
  <si>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</si>
  <si>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</si>
  <si>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</si>
  <si>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</si>
  <si>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</si>
  <si>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</si>
  <si>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</si>
  <si>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</si>
  <si>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</si>
  <si>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</si>
  <si>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</si>
  <si>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</si>
  <si>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</si>
  <si>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</si>
  <si>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</si>
  <si>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</si>
  <si>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</si>
  <si>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</si>
  <si>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</si>
  <si>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</si>
  <si>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</si>
  <si>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</si>
  <si>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</si>
  <si>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</si>
  <si>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ТАСК Ресурс</t>
  </si>
  <si>
    <t>КІНТО-Голд</t>
  </si>
  <si>
    <t>DJI (США)</t>
  </si>
  <si>
    <t>S&amp;P 500 (США)</t>
  </si>
  <si>
    <t>червень</t>
  </si>
  <si>
    <t>липень</t>
  </si>
  <si>
    <t>ТАСК Український Капітал</t>
  </si>
  <si>
    <t>спец.</t>
  </si>
  <si>
    <t>WIG20 (Польща)</t>
  </si>
  <si>
    <t>Індекс Перспектива</t>
  </si>
  <si>
    <t>SSE COMPOSITE (Китай)</t>
  </si>
  <si>
    <t>Перспектива</t>
  </si>
  <si>
    <t>ІНЖУР ЕНЕРДЖІ</t>
  </si>
  <si>
    <t>закритий строковий недиверсифікований</t>
  </si>
  <si>
    <t>ТОВ «ІНЖУР»</t>
  </si>
  <si>
    <t>https://www.inzhur.reit/</t>
  </si>
  <si>
    <t>ЗЕМЕЛЬНИЙ ІНВЕСТИЦІЙНИЙ ФОНД ҐРУНТОВНО</t>
  </si>
  <si>
    <t>ТОВ "КУА "ІЗІ ЛАЙФ"</t>
  </si>
  <si>
    <t>easylife.com.ua</t>
  </si>
  <si>
    <t>ІНЕКО РІАЛ ІСТЕЙТ</t>
  </si>
  <si>
    <t>корпоративний</t>
  </si>
  <si>
    <t>ТОВ "КУА "ІНЕКО-ІНВЕСТ"</t>
  </si>
  <si>
    <t>www.ineko-invest.com</t>
  </si>
  <si>
    <t>Закритий строковий спеціалізований</t>
  </si>
  <si>
    <t>ПрАТ "КIНТО"</t>
  </si>
  <si>
    <t>www.kinto.com</t>
  </si>
  <si>
    <t>ІНЕКО-ПРЯМІ ІНВЕСТИЦІЇ</t>
  </si>
  <si>
    <t>з початку 2026 року</t>
  </si>
  <si>
    <t>ПФТС</t>
  </si>
  <si>
    <t>ІНЖУР REIT</t>
  </si>
  <si>
    <t>www.inzhur.reit/</t>
  </si>
  <si>
    <t>ЗНКIФ "Синергiя - 5</t>
  </si>
  <si>
    <t>Синергiя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</si>
</sst>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47" xfId="4" applyFont="1" applyFill="1" applyBorder="1" applyAlignment="1">
      <alignment vertical="center" wrapText="1"/>
    </xf>
    <xf numFmtId="10" fontId="21" fillId="0" borderId="47" xfId="5" applyNumberFormat="1" applyFont="1" applyFill="1" applyBorder="1" applyAlignment="1">
      <alignment horizontal="center" vertical="center" wrapText="1"/>
    </xf>
    <xf numFmtId="10" fontId="21" fillId="0" borderId="47" xfId="5" applyNumberFormat="1" applyFont="1" applyFill="1" applyBorder="1" applyAlignment="1">
      <alignment horizontal="right" vertical="center" wrapText="1" indent="1"/>
    </xf>
    <xf numFmtId="0" fontId="10" fillId="0" borderId="48" xfId="0" applyFont="1" applyFill="1" applyBorder="1" applyAlignment="1">
      <alignment horizontal="center" vertical="center"/>
    </xf>
    <xf numFmtId="0" fontId="15" fillId="0" borderId="47" xfId="4" applyFont="1" applyFill="1" applyBorder="1" applyAlignment="1">
      <alignment vertical="center" wrapText="1"/>
    </xf>
    <xf numFmtId="14" fontId="15" fillId="0" borderId="47" xfId="4" applyNumberFormat="1" applyFont="1" applyFill="1" applyBorder="1" applyAlignment="1">
      <alignment horizontal="center" vertical="center" wrapText="1"/>
    </xf>
    <xf numFmtId="10" fontId="15" fillId="0" borderId="47" xfId="5" applyNumberFormat="1" applyFont="1" applyFill="1" applyBorder="1" applyAlignment="1">
      <alignment horizontal="right" vertical="center" wrapText="1" indent="1"/>
    </xf>
    <xf numFmtId="10" fontId="15" fillId="0" borderId="47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5" fillId="0" borderId="49" xfId="4" applyFont="1" applyFill="1" applyBorder="1" applyAlignment="1">
      <alignment horizontal="left" vertical="center" wrapText="1"/>
    </xf>
    <xf numFmtId="10" fontId="15" fillId="0" borderId="50" xfId="5" applyNumberFormat="1" applyFont="1" applyFill="1" applyBorder="1" applyAlignment="1">
      <alignment horizontal="right" vertical="center" indent="1"/>
    </xf>
    <xf numFmtId="0" fontId="21" fillId="0" borderId="10" xfId="4" applyFont="1" applyFill="1" applyBorder="1" applyAlignment="1">
      <alignment vertical="center" wrapText="1"/>
    </xf>
    <xf numFmtId="10" fontId="21" fillId="0" borderId="12" xfId="5" applyNumberFormat="1" applyFont="1" applyFill="1" applyBorder="1" applyAlignment="1">
      <alignment horizontal="right" vertical="center" indent="1"/>
    </xf>
    <xf numFmtId="0" fontId="21" fillId="0" borderId="5" xfId="4" applyFont="1" applyFill="1" applyBorder="1" applyAlignment="1">
      <alignment vertical="center" wrapText="1"/>
    </xf>
    <xf numFmtId="10" fontId="21" fillId="0" borderId="20" xfId="5" applyNumberFormat="1" applyFont="1" applyFill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1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4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4C492826-A0FB-4558-A12C-44BF5C18D151}"/>
    <cellStyle name="Звичайний" xfId="0" builtinId="0"/>
    <cellStyle name="Обычный_Nastya_Otkrit" xfId="2" xr:uid="{D18B90C9-72D2-4B1E-81BB-49576EDC897B}"/>
    <cellStyle name="Обычный_Відкр_1" xfId="3" xr:uid="{969E9E75-2C19-4E82-B339-837638294C18}"/>
    <cellStyle name="Обычный_Відкр_2" xfId="4" xr:uid="{FEF57038-D9FC-4405-AC5D-ACD9EABFB182}"/>
    <cellStyle name="Обычный_З_2_28.10" xfId="5" xr:uid="{D5EF6873-4F59-4719-AB51-EA824CE1F1DE}"/>
    <cellStyle name="Обычный_Лист2" xfId="6" xr:uid="{EC6E79DE-742B-4971-BF45-F8E96D1D9967}"/>
    <cellStyle name="Обычный_Лист5" xfId="7" xr:uid="{961DFCD9-358F-430F-8CD8-4AB5BFB01B77}"/>
    <cellStyle name="Открывавшаяся гиперссылка" xfId="8" xr:uid="{95D87742-C3F2-43F0-8B77-F0F1877E292C}"/>
    <cellStyle name="Процентный 2" xfId="10" xr:uid="{9008B1AE-205B-4611-A377-56B4E5443CA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35106635382595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630089820971963E-2"/>
          <c:y val="0.29886131433291829"/>
          <c:w val="0.95367198577728929"/>
          <c:h val="0.321850646204681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4.5855275514816718E-5"/>
                  <c:y val="2.1566527846077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5-43ED-A114-082D85CA8A0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6C5-43ED-A114-082D85CA8A0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6C5-43ED-A114-082D85CA8A0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червень</c:v>
                </c:pt>
                <c:pt idx="1">
                  <c:v>липень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1.1317246157345418E-2</c:v>
                </c:pt>
                <c:pt idx="1">
                  <c:v>6.8949925201926554E-3</c:v>
                </c:pt>
                <c:pt idx="2">
                  <c:v>-7.0084955271749849E-2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C5-43ED-A114-082D85CA8A09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9.1132797410636845E-3"/>
                  <c:y val="2.439587350105165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5-43ED-A114-082D85CA8A0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6C5-43ED-A114-082D85CA8A0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6C5-43ED-A114-082D85CA8A0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червень</c:v>
                </c:pt>
                <c:pt idx="1">
                  <c:v>липень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1.2380223130264323E-2</c:v>
                </c:pt>
                <c:pt idx="1">
                  <c:v>-8.6684924414415221E-4</c:v>
                </c:pt>
                <c:pt idx="2">
                  <c:v>-7.122786236398837E-2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C5-43ED-A114-082D85CA8A09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135885742614598E-3"/>
                  <c:y val="-2.399954405413740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5-43ED-A114-082D85CA8A09}"/>
                </c:ext>
              </c:extLst>
            </c:dLbl>
            <c:dLbl>
              <c:idx val="1"/>
              <c:layout>
                <c:manualLayout>
                  <c:x val="2.5433605811543414E-3"/>
                  <c:y val="-1.61680532684325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5-43ED-A114-082D85CA8A09}"/>
                </c:ext>
              </c:extLst>
            </c:dLbl>
            <c:dLbl>
              <c:idx val="2"/>
              <c:layout>
                <c:manualLayout>
                  <c:x val="2.5414327861157382E-3"/>
                  <c:y val="-1.724343048691512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5-43ED-A114-082D85CA8A0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6C5-43ED-A114-082D85CA8A0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6C5-43ED-A114-082D85CA8A0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червень</c:v>
                </c:pt>
                <c:pt idx="1">
                  <c:v>липень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1.7113799140579512E-2</c:v>
                </c:pt>
                <c:pt idx="1">
                  <c:v>-3.7720009008264904E-3</c:v>
                </c:pt>
                <c:pt idx="2">
                  <c:v>4.9247504267562574E-2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6C5-43ED-A114-082D85CA8A09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5076960689597028E-3"/>
                  <c:y val="-1.44383573231925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C5-43ED-A114-082D85CA8A09}"/>
                </c:ext>
              </c:extLst>
            </c:dLbl>
            <c:dLbl>
              <c:idx val="1"/>
              <c:layout>
                <c:manualLayout>
                  <c:x val="2.6950172891366808E-3"/>
                  <c:y val="5.809020126167241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5-43ED-A114-082D85CA8A0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36C5-43ED-A114-082D85CA8A0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6C5-43ED-A114-082D85CA8A0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червень</c:v>
                </c:pt>
                <c:pt idx="1">
                  <c:v>липень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-1.8155503491245062E-3</c:v>
                </c:pt>
                <c:pt idx="2">
                  <c:v>-4.5637971675690281E-2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6C5-43ED-A114-082D85CA8A09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36C5-43ED-A114-082D85CA8A0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6C5-43ED-A114-082D85CA8A0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6C5-43ED-A114-082D85CA8A0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червень</c:v>
                </c:pt>
                <c:pt idx="1">
                  <c:v>липень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-1.0881435384646393E-2</c:v>
                </c:pt>
                <c:pt idx="1">
                  <c:v>5.9182886573745652E-4</c:v>
                </c:pt>
                <c:pt idx="2">
                  <c:v>1.2186368942060377E-2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C5-43ED-A114-082D85CA8A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525330768"/>
        <c:axId val="1"/>
      </c:barChart>
      <c:catAx>
        <c:axId val="52533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08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53307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016867211723264"/>
          <c:y val="0.85826838987915"/>
          <c:w val="0.62253587960461931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9941114327501697"/>
          <c:y val="1.29538123534651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399814351513866"/>
          <c:y val="0.1709903230657398"/>
          <c:w val="0.65478285851498108"/>
          <c:h val="0.60882918061286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F9A-4D18-8D1B-A33265527BE7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F9A-4D18-8D1B-A33265527BE7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F9A-4D18-8D1B-A33265527BE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F9A-4D18-8D1B-A33265527BE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F9A-4D18-8D1B-A33265527BE7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F9A-4D18-8D1B-A33265527BE7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F9A-4D18-8D1B-A33265527BE7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F9A-4D18-8D1B-A33265527BE7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F9A-4D18-8D1B-A33265527BE7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F9A-4D18-8D1B-A33265527BE7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F9A-4D18-8D1B-A33265527BE7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F9A-4D18-8D1B-A33265527BE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NIKKEI 225 (Японія)</c:v>
                </c:pt>
                <c:pt idx="1">
                  <c:v>SSE COMPOSITE (Китай)</c:v>
                </c:pt>
                <c:pt idx="2">
                  <c:v>S&amp;P 500 (США)</c:v>
                </c:pt>
                <c:pt idx="3">
                  <c:v>ПФТС</c:v>
                </c:pt>
                <c:pt idx="4">
                  <c:v>DJI (США)</c:v>
                </c:pt>
                <c:pt idx="5">
                  <c:v>Перспектива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FTSE 100  (Великобританія)</c:v>
                </c:pt>
                <c:pt idx="9">
                  <c:v>WIG20 (Польща)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-8.1360423120444891E-2</c:v>
                </c:pt>
                <c:pt idx="1">
                  <c:v>-6.4024032825322319E-2</c:v>
                </c:pt>
                <c:pt idx="2">
                  <c:v>-1.2854430244713111E-3</c:v>
                </c:pt>
                <c:pt idx="3">
                  <c:v>-8.6684924414415221E-4</c:v>
                </c:pt>
                <c:pt idx="4">
                  <c:v>3.1695821037018845E-3</c:v>
                </c:pt>
                <c:pt idx="5">
                  <c:v>6.8949925201926554E-3</c:v>
                </c:pt>
                <c:pt idx="6">
                  <c:v>1.2571409532852851E-2</c:v>
                </c:pt>
                <c:pt idx="7">
                  <c:v>2.534144722655518E-2</c:v>
                </c:pt>
                <c:pt idx="8">
                  <c:v>3.5336358925114553E-2</c:v>
                </c:pt>
                <c:pt idx="9">
                  <c:v>9.2779769304960125E-2</c:v>
                </c:pt>
                <c:pt idx="10">
                  <c:v>0.13126206786235928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9A-4D18-8D1B-A33265527BE7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NIKKEI 225 (Японія)</c:v>
                </c:pt>
                <c:pt idx="1">
                  <c:v>SSE COMPOSITE (Китай)</c:v>
                </c:pt>
                <c:pt idx="2">
                  <c:v>S&amp;P 500 (США)</c:v>
                </c:pt>
                <c:pt idx="3">
                  <c:v>ПФТС</c:v>
                </c:pt>
                <c:pt idx="4">
                  <c:v>DJI (США)</c:v>
                </c:pt>
                <c:pt idx="5">
                  <c:v>Перспектива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FTSE 100  (Великобританія)</c:v>
                </c:pt>
                <c:pt idx="9">
                  <c:v>WIG20 (Польща)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0.27855949246992595</c:v>
                </c:pt>
                <c:pt idx="1">
                  <c:v>-3.4413077876659148E-2</c:v>
                </c:pt>
                <c:pt idx="2">
                  <c:v>9.4108538455919932E-2</c:v>
                </c:pt>
                <c:pt idx="3">
                  <c:v>-7.122786236398837E-2</c:v>
                </c:pt>
                <c:pt idx="4">
                  <c:v>9.19982797681973E-2</c:v>
                </c:pt>
                <c:pt idx="5">
                  <c:v>-7.0084955271749849E-2</c:v>
                </c:pt>
                <c:pt idx="6">
                  <c:v>4.419166820050302E-2</c:v>
                </c:pt>
                <c:pt idx="7">
                  <c:v>4.6501058985946031E-2</c:v>
                </c:pt>
                <c:pt idx="8">
                  <c:v>9.431418393012847E-2</c:v>
                </c:pt>
                <c:pt idx="9">
                  <c:v>0.23122970333100934</c:v>
                </c:pt>
                <c:pt idx="10">
                  <c:v>9.9057608618469128E-3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F9A-4D18-8D1B-A33265527B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717886688"/>
        <c:axId val="1"/>
      </c:barChart>
      <c:catAx>
        <c:axId val="7178866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178866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7905717466547"/>
          <c:y val="0.88085924003562932"/>
          <c:w val="0.53126700111329139"/>
          <c:h val="6.217829929663265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574150112588747"/>
          <c:y val="7.08977694397535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472071685714772"/>
          <c:y val="0.3097113086052391"/>
          <c:w val="0.3572353303404105"/>
          <c:h val="0.3694146933966104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B0-464C-BE6E-31201B2E11B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DB0-464C-BE6E-31201B2E11B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DB0-464C-BE6E-31201B2E11B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B0-464C-BE6E-31201B2E11B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DB0-464C-BE6E-31201B2E11B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B0-464C-BE6E-31201B2E11B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DB0-464C-BE6E-31201B2E11B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B0-464C-BE6E-31201B2E11B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DB0-464C-BE6E-31201B2E11B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B0-464C-BE6E-31201B2E11B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DB0-464C-BE6E-31201B2E11B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7747997303536317"/>
                  <c:y val="0.3171742317041605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B0-464C-BE6E-31201B2E11B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196687416030628"/>
                  <c:y val="0.141795538879507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B0-464C-BE6E-31201B2E11B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997975707939764"/>
                  <c:y val="0.298516923956856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0-464C-BE6E-31201B2E11B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381142697313617"/>
                  <c:y val="0.572779347842219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B0-464C-BE6E-31201B2E11B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3585299551061571"/>
                  <c:y val="0.8563704256012333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B0-464C-BE6E-31201B2E11B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2890993483546097"/>
                  <c:y val="0.7948013100351316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B0-464C-BE6E-31201B2E11B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3777765618199298"/>
                  <c:y val="0.861967617925424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B0-464C-BE6E-31201B2E11B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8658151011409974"/>
                  <c:y val="0.7462923098921423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B0-464C-BE6E-31201B2E11B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4676228539462724"/>
                  <c:y val="0.6231540787599388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0-464C-BE6E-31201B2E11B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5.8022298876945655E-2"/>
                  <c:y val="0.5093445015013872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B0-464C-BE6E-31201B2E11B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5472613033852173"/>
                  <c:y val="0.4216551550890604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B0-464C-BE6E-31201B2E11B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УНIВЕР.УА/Тарас Шевченко: Фонд Заощаджень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7885306.5100999773</c:v>
                </c:pt>
                <c:pt idx="1">
                  <c:v>95086956.180000007</c:v>
                </c:pt>
                <c:pt idx="2">
                  <c:v>47859499.310000002</c:v>
                </c:pt>
                <c:pt idx="3">
                  <c:v>39210425.969999999</c:v>
                </c:pt>
                <c:pt idx="4">
                  <c:v>15012042.460000001</c:v>
                </c:pt>
                <c:pt idx="5">
                  <c:v>11013096.24</c:v>
                </c:pt>
                <c:pt idx="6">
                  <c:v>10977000.310000001</c:v>
                </c:pt>
                <c:pt idx="7">
                  <c:v>7831558.79</c:v>
                </c:pt>
                <c:pt idx="8">
                  <c:v>7365296.8600000003</c:v>
                </c:pt>
                <c:pt idx="9">
                  <c:v>5535373.0599999996</c:v>
                </c:pt>
                <c:pt idx="10">
                  <c:v>3258542.5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B0-464C-BE6E-31201B2E11B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DB0-464C-BE6E-31201B2E1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DB0-464C-BE6E-31201B2E11B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DB0-464C-BE6E-31201B2E11B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DB0-464C-BE6E-31201B2E11B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DB0-464C-BE6E-31201B2E11B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CDB0-464C-BE6E-31201B2E11B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DB0-464C-BE6E-31201B2E11B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CDB0-464C-BE6E-31201B2E11B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DB0-464C-BE6E-31201B2E11B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CDB0-464C-BE6E-31201B2E11B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CDB0-464C-BE6E-31201B2E11B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УНIВЕР.УА/Тарас Шевченко: Фонд Заощаджень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3.1411171453518079E-2</c:v>
                </c:pt>
                <c:pt idx="1">
                  <c:v>0.37877952870157627</c:v>
                </c:pt>
                <c:pt idx="2">
                  <c:v>0.19064863700357029</c:v>
                </c:pt>
                <c:pt idx="3">
                  <c:v>0.15619499525244604</c:v>
                </c:pt>
                <c:pt idx="4">
                  <c:v>5.9800571984686822E-2</c:v>
                </c:pt>
                <c:pt idx="5">
                  <c:v>4.3870742853894362E-2</c:v>
                </c:pt>
                <c:pt idx="6">
                  <c:v>4.3726954474260428E-2</c:v>
                </c:pt>
                <c:pt idx="7">
                  <c:v>3.1197067049442771E-2</c:v>
                </c:pt>
                <c:pt idx="8">
                  <c:v>2.9339709519114819E-2</c:v>
                </c:pt>
                <c:pt idx="9">
                  <c:v>2.2050195769072328E-2</c:v>
                </c:pt>
                <c:pt idx="10">
                  <c:v>1.2980425938417667E-2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DB0-464C-BE6E-31201B2E11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1730955289344E-2"/>
          <c:y val="0.38399560432839297"/>
          <c:w val="0.894963951906841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F38-4657-8F25-57B0C9C963A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F38-4657-8F25-57B0C9C963A0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F38-4657-8F25-57B0C9C963A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F38-4657-8F25-57B0C9C963A0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F38-4657-8F25-57B0C9C963A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F38-4657-8F25-57B0C9C963A0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F38-4657-8F25-57B0C9C963A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F38-4657-8F25-57B0C9C963A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9994646914335723"/>
                  <c:y val="0.7392428746428955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38-4657-8F25-57B0C9C963A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F38-4657-8F25-57B0C9C963A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F38-4657-8F25-57B0C9C963A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F38-4657-8F25-57B0C9C963A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F38-4657-8F25-57B0C9C963A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F38-4657-8F25-57B0C9C963A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F38-4657-8F25-57B0C9C963A0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F38-4657-8F25-57B0C9C963A0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F38-4657-8F25-57B0C9C963A0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F38-4657-8F25-57B0C9C963A0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F38-4657-8F25-57B0C9C963A0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F38-4657-8F25-57B0C9C963A0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F38-4657-8F25-57B0C9C963A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ВЧА'!$B$56:$B$66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ОТП Класичний</c:v>
                </c:pt>
                <c:pt idx="4">
                  <c:v>Альтус-Депозит</c:v>
                </c:pt>
                <c:pt idx="5">
                  <c:v>Софіївський</c:v>
                </c:pt>
                <c:pt idx="6">
                  <c:v>ОТП Фонд Акцій</c:v>
                </c:pt>
                <c:pt idx="7">
                  <c:v>КІНТО-Класичний</c:v>
                </c:pt>
                <c:pt idx="8">
                  <c:v>ВСІ</c:v>
                </c:pt>
                <c:pt idx="9">
                  <c:v>#ПОСИЛАННЯ!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1697.6295000000002</c:v>
                </c:pt>
                <c:pt idx="1">
                  <c:v>494.6559900000002</c:v>
                </c:pt>
                <c:pt idx="2">
                  <c:v>45.350950000001113</c:v>
                </c:pt>
                <c:pt idx="3">
                  <c:v>876.4806600000112</c:v>
                </c:pt>
                <c:pt idx="4">
                  <c:v>41.766050000000739</c:v>
                </c:pt>
                <c:pt idx="5">
                  <c:v>-289.48198000000048</c:v>
                </c:pt>
                <c:pt idx="6">
                  <c:v>-281.41453999999908</c:v>
                </c:pt>
                <c:pt idx="7">
                  <c:v>-158.39649999999997</c:v>
                </c:pt>
                <c:pt idx="8">
                  <c:v>-1364.2096699999997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38-4657-8F25-57B0C9C963A0}"/>
            </c:ext>
          </c:extLst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5414633923541441E-2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38-4657-8F25-57B0C9C963A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856162269867028"/>
                  <c:y val="0.5441648938343536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38-4657-8F25-57B0C9C963A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548802005448679"/>
                  <c:y val="0.613982276439515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38-4657-8F25-57B0C9C963A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712324539734057"/>
                  <c:y val="0.572913227848244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38-4657-8F25-57B0C9C963A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49082559178169"/>
                  <c:y val="0.572913227848244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F38-4657-8F25-57B0C9C963A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1428750236042"/>
                  <c:y val="0.572913227848244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F38-4657-8F25-57B0C9C963A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522598598066399"/>
                  <c:y val="0.638623705594279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38-4657-8F25-57B0C9C963A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081415759441752"/>
                  <c:y val="0.66121168231947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38-4657-8F25-57B0C9C963A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2942585607272115"/>
                  <c:y val="0.741296327072459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F38-4657-8F25-57B0C9C963A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2315518887377548"/>
                  <c:y val="0.570859775418680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F38-4657-8F25-57B0C9C963A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525683821968281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F38-4657-8F25-57B0C9C963A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38-4657-8F25-57B0C9C963A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38-4657-8F25-57B0C9C963A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38-4657-8F25-57B0C9C963A0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38-4657-8F25-57B0C9C963A0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38-4657-8F25-57B0C9C963A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38-4657-8F25-57B0C9C963A0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38-4657-8F25-57B0C9C963A0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38-4657-8F25-57B0C9C963A0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38-4657-8F25-57B0C9C963A0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F38-4657-8F25-57B0C9C963A0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38-4657-8F25-57B0C9C963A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ВЧА'!$B$56:$B$66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ОТП Класичний</c:v>
                </c:pt>
                <c:pt idx="4">
                  <c:v>Альтус-Депозит</c:v>
                </c:pt>
                <c:pt idx="5">
                  <c:v>Софіївський</c:v>
                </c:pt>
                <c:pt idx="6">
                  <c:v>ОТП Фонд Акцій</c:v>
                </c:pt>
                <c:pt idx="7">
                  <c:v>КІНТО-Класичний</c:v>
                </c:pt>
                <c:pt idx="8">
                  <c:v>ВСІ</c:v>
                </c:pt>
                <c:pt idx="9">
                  <c:v>#ПОСИЛАННЯ!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1476.455599604333</c:v>
                </c:pt>
                <c:pt idx="1">
                  <c:v>398.19909919921872</c:v>
                </c:pt>
                <c:pt idx="2">
                  <c:v>0.81427644667201093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-43.901380237842979</c:v>
                </c:pt>
                <c:pt idx="7">
                  <c:v>-403.70294066338352</c:v>
                </c:pt>
                <c:pt idx="8">
                  <c:v>-1365.7818137378365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F38-4657-8F25-57B0C9C963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647878064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6517591020103073E-2"/>
                  <c:y val="0.37372834218057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F38-4657-8F25-57B0C9C963A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19322249436445"/>
                  <c:y val="0.39836977133533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F38-4657-8F25-57B0C9C963A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263803088014868"/>
                  <c:y val="0.52773727439784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F38-4657-8F25-57B0C9C963A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595855734548955"/>
                  <c:y val="0.523630369538717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F38-4657-8F25-57B0C9C963A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305849239151813"/>
                  <c:y val="0.51747001225002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F38-4657-8F25-57B0C9C963A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469371773437191"/>
                  <c:y val="0.616035728869079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F38-4657-8F25-57B0C9C963A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632894307722569"/>
                  <c:y val="0.581127037566498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F38-4657-8F25-57B0C9C963A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023181356849201"/>
                  <c:y val="0.587287394855189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F38-4657-8F25-57B0C9C963A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808763033065814"/>
                  <c:y val="0.67969275418555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F38-4657-8F25-57B0C9C963A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21109224123676"/>
                  <c:y val="0.531844179256972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F38-4657-8F25-57B0C9C963A0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0F38-4657-8F25-57B0C9C963A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F38-4657-8F25-57B0C9C963A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F38-4657-8F25-57B0C9C963A0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0F38-4657-8F25-57B0C9C963A0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0F38-4657-8F25-57B0C9C963A0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0F38-4657-8F25-57B0C9C963A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38-4657-8F25-57B0C9C963A0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F38-4657-8F25-57B0C9C963A0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F38-4657-8F25-57B0C9C963A0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0F38-4657-8F25-57B0C9C963A0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0F38-4657-8F25-57B0C9C963A0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0F38-4657-8F25-57B0C9C963A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ВЧА'!$B$56:$B$65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УНIВЕР.УА/Тарас Шевченко: Фонд Заощаджень</c:v>
                </c:pt>
                <c:pt idx="2">
                  <c:v>КІНТО-Казначейський</c:v>
                </c:pt>
                <c:pt idx="3">
                  <c:v>ОТП Класичний</c:v>
                </c:pt>
                <c:pt idx="4">
                  <c:v>Альтус-Депозит</c:v>
                </c:pt>
                <c:pt idx="5">
                  <c:v>Софіївський</c:v>
                </c:pt>
                <c:pt idx="6">
                  <c:v>ОТП Фонд Акцій</c:v>
                </c:pt>
                <c:pt idx="7">
                  <c:v>КІНТО-Класичний</c:v>
                </c:pt>
                <c:pt idx="8">
                  <c:v>ВСІ</c:v>
                </c:pt>
                <c:pt idx="9">
                  <c:v>#ПОСИЛАННЯ!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3.6775579216945936E-2</c:v>
                </c:pt>
                <c:pt idx="1">
                  <c:v>6.7420273034011061E-2</c:v>
                </c:pt>
                <c:pt idx="2">
                  <c:v>3.0301252597943812E-3</c:v>
                </c:pt>
                <c:pt idx="3">
                  <c:v>9.3034310161606466E-3</c:v>
                </c:pt>
                <c:pt idx="4">
                  <c:v>5.7029936902799399E-3</c:v>
                </c:pt>
                <c:pt idx="5">
                  <c:v>-8.7588902862062931E-2</c:v>
                </c:pt>
                <c:pt idx="6">
                  <c:v>-2.4916045102043732E-2</c:v>
                </c:pt>
                <c:pt idx="7">
                  <c:v>-4.0233994837082553E-3</c:v>
                </c:pt>
                <c:pt idx="8">
                  <c:v>-0.34722620179972863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0F38-4657-8F25-57B0C9C963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787806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3500"/>
          <c:min val="-14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478780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8171613753488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717087113797686E-2"/>
          <c:y val="1.7085964803260939E-2"/>
          <c:w val="0.96558124770197384"/>
          <c:h val="0.94776851820441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C53-4DE2-982F-653033B9EAD4}"/>
              </c:ext>
            </c:extLst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C53-4DE2-982F-653033B9EAD4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C53-4DE2-982F-653033B9EAD4}"/>
              </c:ext>
            </c:extLst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C53-4DE2-982F-653033B9EAD4}"/>
              </c:ext>
            </c:extLst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C53-4DE2-982F-653033B9EAD4}"/>
              </c:ext>
            </c:extLst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C53-4DE2-982F-653033B9EAD4}"/>
              </c:ext>
            </c:extLst>
          </c:dPt>
          <c:dPt>
            <c:idx val="2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53-4DE2-982F-653033B9EAD4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C53-4DE2-982F-653033B9EAD4}"/>
              </c:ext>
            </c:extLst>
          </c:dPt>
          <c:dPt>
            <c:idx val="2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C53-4DE2-982F-653033B9EAD4}"/>
              </c:ext>
            </c:extLst>
          </c:dPt>
          <c:cat>
            <c:strRef>
              <c:f>'В_діаграма(дох)'!$A$2:$A$22</c:f>
              <c:strCache>
                <c:ptCount val="21"/>
                <c:pt idx="0">
                  <c:v>Софіївський</c:v>
                </c:pt>
                <c:pt idx="1">
                  <c:v>ОТП Фонд Акцій</c:v>
                </c:pt>
                <c:pt idx="2">
                  <c:v>УНІВЕР.УА/Ярослав Мудрий: Фонд Акцiй</c:v>
                </c:pt>
                <c:pt idx="3">
                  <c:v>ВСІ</c:v>
                </c:pt>
                <c:pt idx="4">
                  <c:v>КІНТО-Еквіті</c:v>
                </c:pt>
                <c:pt idx="5">
                  <c:v>ТАСК Ресурс</c:v>
                </c:pt>
                <c:pt idx="6">
                  <c:v>КІНТО-Казначейський</c:v>
                </c:pt>
                <c:pt idx="7">
                  <c:v>Надбання</c:v>
                </c:pt>
                <c:pt idx="8">
                  <c:v>УНIВЕР.УА/Михайло Грушевський: Фонд Державних Паперiв</c:v>
                </c:pt>
                <c:pt idx="9">
                  <c:v>Альтус-Депозит</c:v>
                </c:pt>
                <c:pt idx="10">
                  <c:v>КІНТО-Класичний</c:v>
                </c:pt>
                <c:pt idx="11">
                  <c:v>Альтус-Збалансований</c:v>
                </c:pt>
                <c:pt idx="12">
                  <c:v>ОТП Класичний</c:v>
                </c:pt>
                <c:pt idx="13">
                  <c:v>УНIВЕР.УА/Тарас Шевченко: Фонд Заощаджень</c:v>
                </c:pt>
                <c:pt idx="14">
                  <c:v>Середня доходність фондів</c:v>
                </c:pt>
                <c:pt idx="15">
                  <c:v>ПФТС</c:v>
                </c:pt>
                <c:pt idx="16">
                  <c:v>Перспектива</c:v>
                </c:pt>
                <c:pt idx="17">
                  <c:v>Депозити у євро</c:v>
                </c:pt>
                <c:pt idx="18">
                  <c:v>Депозити у дол. США</c:v>
                </c:pt>
                <c:pt idx="19">
                  <c:v>Депозити у грн.</c:v>
                </c:pt>
                <c:pt idx="20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'В_діаграма(дох)'!$B$2:$B$22</c:f>
              <c:numCache>
                <c:formatCode>0.00%</c:formatCode>
                <c:ptCount val="21"/>
                <c:pt idx="0">
                  <c:v>-8.7588911116290524E-2</c:v>
                </c:pt>
                <c:pt idx="1">
                  <c:v>-1.8779342723004744E-2</c:v>
                </c:pt>
                <c:pt idx="2">
                  <c:v>-3.6636364714976999E-3</c:v>
                </c:pt>
                <c:pt idx="3">
                  <c:v>-5.2949650831546347E-4</c:v>
                </c:pt>
                <c:pt idx="4">
                  <c:v>1.2209423475535441E-3</c:v>
                </c:pt>
                <c:pt idx="5">
                  <c:v>1.5314593977107105E-3</c:v>
                </c:pt>
                <c:pt idx="6">
                  <c:v>3.0307798453959034E-3</c:v>
                </c:pt>
                <c:pt idx="7">
                  <c:v>4.2474989655088002E-3</c:v>
                </c:pt>
                <c:pt idx="8">
                  <c:v>4.7701106096345036E-3</c:v>
                </c:pt>
                <c:pt idx="9">
                  <c:v>5.7019181047028855E-3</c:v>
                </c:pt>
                <c:pt idx="10">
                  <c:v>6.2992809349566858E-3</c:v>
                </c:pt>
                <c:pt idx="11">
                  <c:v>7.6976112355158222E-3</c:v>
                </c:pt>
                <c:pt idx="12">
                  <c:v>9.3035313403904141E-3</c:v>
                </c:pt>
                <c:pt idx="13">
                  <c:v>1.3950241426168297E-2</c:v>
                </c:pt>
                <c:pt idx="14">
                  <c:v>3.77200090082649E-3</c:v>
                </c:pt>
                <c:pt idx="15">
                  <c:v>6.8949925201926554E-3</c:v>
                </c:pt>
                <c:pt idx="16">
                  <c:v>-8.6684924414415221E-4</c:v>
                </c:pt>
                <c:pt idx="17">
                  <c:v>2.6089823978403537E-3</c:v>
                </c:pt>
                <c:pt idx="18">
                  <c:v>-2.4672626265261899E-3</c:v>
                </c:pt>
                <c:pt idx="19">
                  <c:v>1.1143013698630137E-2</c:v>
                </c:pt>
                <c:pt idx="20">
                  <c:v>6.078739943751188E-3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53-4DE2-982F-653033B9E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47880384"/>
        <c:axId val="1"/>
      </c:barChart>
      <c:catAx>
        <c:axId val="6478803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47880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600811275708884E-2"/>
          <c:y val="0.34134477816150738"/>
          <c:w val="0.93922976367756972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948-4630-B197-51C45D50B50E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948-4630-B197-51C45D50B50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02028189272209"/>
                  <c:y val="0.416013948384337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8-4630-B197-51C45D50B50E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948-4630-B197-51C45D50B50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1881145549977"/>
                  <c:y val="0.48268285036900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8-4630-B197-51C45D50B50E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948-4630-B197-51C45D50B50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8-4630-B197-51C45D50B50E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948-4630-B197-51C45D50B50E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948-4630-B197-51C45D50B50E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948-4630-B197-51C45D50B50E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948-4630-B197-51C45D50B50E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948-4630-B197-51C45D50B50E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948-4630-B197-51C45D50B50E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948-4630-B197-51C45D50B50E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948-4630-B197-51C45D50B50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ТАСК Український Капітал</c:v>
                </c:pt>
              </c:strCache>
            </c:strRef>
          </c:cat>
          <c:val>
            <c:numRef>
              <c:f>'І_динаміка ВЧА'!$C$33:$C$33</c:f>
              <c:numCache>
                <c:formatCode>#,##0.00</c:formatCode>
                <c:ptCount val="1"/>
                <c:pt idx="0">
                  <c:v>-1.2100700000000653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948-4630-B197-51C45D50B50E}"/>
            </c:ext>
          </c:extLst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602078894004012"/>
                  <c:y val="0.4106804362255635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48-4630-B197-51C45D50B50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241465366749168"/>
                  <c:y val="0.4106804362255635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8-4630-B197-51C45D50B50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02319741480093"/>
                  <c:y val="0.4026801679874032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48-4630-B197-51C45D50B50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362388192868024"/>
                  <c:y val="0.296009924811932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8-4630-B197-51C45D50B50E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F948-4630-B197-51C45D50B50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474682582130846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48-4630-B197-51C45D50B50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48-4630-B197-51C45D50B50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48-4630-B197-51C45D50B50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8-4630-B197-51C45D50B50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8-4630-B197-51C45D50B50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8-4630-B197-51C45D50B50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8-4630-B197-51C45D50B50E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F948-4630-B197-51C45D50B50E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948-4630-B197-51C45D50B50E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948-4630-B197-51C45D50B50E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948-4630-B197-51C45D50B50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ТАСК Український Капітал</c:v>
                </c:pt>
              </c:strCache>
            </c:strRef>
          </c:cat>
          <c:val>
            <c:numRef>
              <c:f>'І_динаміка ВЧА'!$E$33:$E$33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948-4630-B197-51C45D50B5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18266048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761576917159145"/>
                  <c:y val="0.296009924811932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948-4630-B197-51C45D50B50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08133353444648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948-4630-B197-51C45D50B50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20219297965057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948-4630-B197-51C45D50B50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2289318641006"/>
                  <c:y val="0.25334182754174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48-4630-B197-51C45D50B50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0.41601394838433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948-4630-B197-51C45D50B50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429347728781270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48-4630-B197-51C45D50B50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48-4630-B197-51C45D50B50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48-4630-B197-51C45D50B50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48-4630-B197-51C45D50B50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48-4630-B197-51C45D50B50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48-4630-B197-51C45D50B50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48-4630-B197-51C45D50B50E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F948-4630-B197-51C45D50B50E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948-4630-B197-51C45D50B50E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948-4630-B197-51C45D50B50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ВЧА'!$D$33:$D$33</c:f>
              <c:numCache>
                <c:formatCode>0.00%</c:formatCode>
                <c:ptCount val="1"/>
                <c:pt idx="0">
                  <c:v>-1.8154932968894645E-3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F948-4630-B197-51C45D50B5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1826604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2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8266048"/>
        <c:crosses val="autoZero"/>
        <c:crossBetween val="between"/>
        <c:majorUnit val="1"/>
        <c:minorUnit val="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0.0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  <c:majorUnit val="0.0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360360003595817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31332900816178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9794119938603E-2"/>
          <c:y val="0.12879191176650034"/>
          <c:w val="0.92896248455690922"/>
          <c:h val="0.827046100069193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97-4ED2-BD76-69095EA5870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697-4ED2-BD76-69095EA5870A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697-4ED2-BD76-69095EA5870A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697-4ED2-BD76-69095EA5870A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697-4ED2-BD76-69095EA5870A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697-4ED2-BD76-69095EA5870A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697-4ED2-BD76-69095EA5870A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697-4ED2-BD76-69095EA5870A}"/>
              </c:ext>
            </c:extLst>
          </c:dPt>
          <c:dPt>
            <c:idx val="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697-4ED2-BD76-69095EA5870A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ТАСК Український Капітал</c:v>
                </c:pt>
                <c:pt idx="1">
                  <c:v>Середня доходність фондів</c:v>
                </c:pt>
                <c:pt idx="2">
                  <c:v>ПФТС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-1.8155503491245062E-3</c:v>
                </c:pt>
                <c:pt idx="1">
                  <c:v>-1.8155503491245062E-3</c:v>
                </c:pt>
                <c:pt idx="2">
                  <c:v>6.8949925201926554E-3</c:v>
                </c:pt>
                <c:pt idx="3">
                  <c:v>-8.6684924414415221E-4</c:v>
                </c:pt>
                <c:pt idx="4">
                  <c:v>2.6089823978403537E-3</c:v>
                </c:pt>
                <c:pt idx="5">
                  <c:v>-2.4672626265261899E-3</c:v>
                </c:pt>
                <c:pt idx="6">
                  <c:v>1.1143013698630137E-2</c:v>
                </c:pt>
                <c:pt idx="7">
                  <c:v>6.078739943751188E-3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97-4ED2-BD76-69095EA5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25332160"/>
        <c:axId val="1"/>
      </c:barChart>
      <c:catAx>
        <c:axId val="525332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5332160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222956731385718E-2"/>
          <c:y val="0.42900810475853213"/>
          <c:w val="0.91039268093159775"/>
          <c:h val="0.357999866729533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ВЧА'!$C$40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6.7228997976487223E-2"/>
                  <c:y val="0.4023800154976577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A-4575-8FC5-0B313489FBE3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44A-4575-8FC5-0B313489FBE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813290739223309"/>
                  <c:y val="0.6449914954300690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A-4575-8FC5-0B313489FBE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2158184147755529"/>
                  <c:y val="0.642032818845527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A-4575-8FC5-0B313489FBE3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44A-4575-8FC5-0B313489FBE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4988031377270983"/>
                  <c:y val="0.63611546567644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A-4575-8FC5-0B313489FBE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6052803960901172"/>
                  <c:y val="0.633156789091902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A-4575-8FC5-0B313489FBE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7467727575658893"/>
                  <c:y val="0.63611546567644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A-4575-8FC5-0B313489FBE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4A-4575-8FC5-0B313489FBE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4A-4575-8FC5-0B313489FBE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4A-4575-8FC5-0B313489FBE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4A-4575-8FC5-0B313489FBE3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A-4575-8FC5-0B313489FBE3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A-4575-8FC5-0B313489FBE3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44A-4575-8FC5-0B313489FBE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A-4575-8FC5-0B313489FBE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ВЧА'!$B$41:$B$48</c:f>
              <c:strCache>
                <c:ptCount val="8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Синергiя - 5</c:v>
                </c:pt>
                <c:pt idx="5">
                  <c:v>ІНЕКО-ПРЯМІ ІНВЕСТИЦІЇ</c:v>
                </c:pt>
                <c:pt idx="6">
                  <c:v>ІНЕКО РІАЛ ІСТЕЙТ</c:v>
                </c:pt>
                <c:pt idx="7">
                  <c:v>Індекс Української Біржі</c:v>
                </c:pt>
              </c:strCache>
            </c:strRef>
          </c:cat>
          <c:val>
            <c:numRef>
              <c:f>'3_динаміка ВЧА'!$C$41:$C$48</c:f>
              <c:numCache>
                <c:formatCode>#,##0.00</c:formatCode>
                <c:ptCount val="8"/>
                <c:pt idx="0">
                  <c:v>388902.53534000018</c:v>
                </c:pt>
                <c:pt idx="1">
                  <c:v>21511.784889999868</c:v>
                </c:pt>
                <c:pt idx="2">
                  <c:v>468.55321999999876</c:v>
                </c:pt>
                <c:pt idx="3">
                  <c:v>44.988630000000825</c:v>
                </c:pt>
                <c:pt idx="4">
                  <c:v>84.825310000002375</c:v>
                </c:pt>
                <c:pt idx="5">
                  <c:v>0</c:v>
                </c:pt>
                <c:pt idx="6">
                  <c:v>0</c:v>
                </c:pt>
                <c:pt idx="7">
                  <c:v>-6.7351300000008187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44A-4575-8FC5-0B313489FBE3}"/>
            </c:ext>
          </c:extLst>
        </c:ser>
        <c:ser>
          <c:idx val="0"/>
          <c:order val="1"/>
          <c:tx>
            <c:strRef>
              <c:f>'3_динаміка ВЧА'!$E$40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44A-4575-8FC5-0B313489FBE3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44A-4575-8FC5-0B313489FBE3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944A-4575-8FC5-0B313489FBE3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944A-4575-8FC5-0B313489FBE3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944A-4575-8FC5-0B313489FBE3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944A-4575-8FC5-0B313489FBE3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944A-4575-8FC5-0B313489FBE3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44A-4575-8FC5-0B313489FBE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A-4575-8FC5-0B313489FBE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4A-4575-8FC5-0B313489FBE3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44A-4575-8FC5-0B313489FBE3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44A-4575-8FC5-0B313489FBE3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44A-4575-8FC5-0B313489FBE3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44A-4575-8FC5-0B313489FBE3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44A-4575-8FC5-0B313489FBE3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44A-4575-8FC5-0B313489FBE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A-4575-8FC5-0B313489FBE3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ВЧА'!$B$41:$B$48</c:f>
              <c:strCache>
                <c:ptCount val="8"/>
                <c:pt idx="0">
                  <c:v>ІНЖУР REIT</c:v>
                </c:pt>
                <c:pt idx="1">
                  <c:v>ІНЖУР ЕНЕРДЖІ</c:v>
                </c:pt>
                <c:pt idx="2">
                  <c:v>ЗЕМЕЛЬНИЙ ІНВЕСТИЦІЙНИЙ ФОНД ҐРУНТОВНО</c:v>
                </c:pt>
                <c:pt idx="3">
                  <c:v>КІНТО-Голд</c:v>
                </c:pt>
                <c:pt idx="4">
                  <c:v>Синергiя - 5</c:v>
                </c:pt>
                <c:pt idx="5">
                  <c:v>ІНЕКО-ПРЯМІ ІНВЕСТИЦІЇ</c:v>
                </c:pt>
                <c:pt idx="6">
                  <c:v>ІНЕКО РІАЛ ІСТЕЙТ</c:v>
                </c:pt>
                <c:pt idx="7">
                  <c:v>Індекс Української Біржі</c:v>
                </c:pt>
              </c:strCache>
            </c:strRef>
          </c:cat>
          <c:val>
            <c:numRef>
              <c:f>'3_динаміка ВЧА'!$E$41:$E$48</c:f>
              <c:numCache>
                <c:formatCode>#,##0.00</c:formatCode>
                <c:ptCount val="8"/>
                <c:pt idx="0">
                  <c:v>416753.74195115641</c:v>
                </c:pt>
                <c:pt idx="1">
                  <c:v>25272.437163942526</c:v>
                </c:pt>
                <c:pt idx="2">
                  <c:v>249.97822107154033</c:v>
                </c:pt>
                <c:pt idx="3">
                  <c:v>0.10539467840807504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44A-4575-8FC5-0B313489FB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716175312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ВЧА'!$D$40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994742377404682"/>
                  <c:y val="0.467470900357572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44A-4575-8FC5-0B313489FBE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269605579711393"/>
                  <c:y val="0.6035700232464865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44A-4575-8FC5-0B313489FBE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4034680225596659"/>
                  <c:y val="0.683454291029109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44A-4575-8FC5-0B313489FBE3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944A-4575-8FC5-0B313489FBE3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944A-4575-8FC5-0B313489FBE3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944A-4575-8FC5-0B313489FBE3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944A-4575-8FC5-0B313489FBE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969237886934273"/>
                  <c:y val="0.65386752518369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44A-4575-8FC5-0B313489FBE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44A-4575-8FC5-0B313489FBE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4A-4575-8FC5-0B313489FBE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44A-4575-8FC5-0B313489FBE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4A-4575-8FC5-0B313489FBE3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4A-4575-8FC5-0B313489FBE3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4A-4575-8FC5-0B313489FBE3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4A-4575-8FC5-0B313489FBE3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4A-4575-8FC5-0B313489FBE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4A-4575-8FC5-0B313489FBE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ВЧА'!$D$41:$D$48</c:f>
              <c:numCache>
                <c:formatCode>0.00%</c:formatCode>
                <c:ptCount val="8"/>
                <c:pt idx="0">
                  <c:v>6.776361269313215E-2</c:v>
                </c:pt>
                <c:pt idx="1">
                  <c:v>1.8835876820920337E-2</c:v>
                </c:pt>
                <c:pt idx="2">
                  <c:v>1.1520042592792334E-2</c:v>
                </c:pt>
                <c:pt idx="3">
                  <c:v>5.2470000113224854E-3</c:v>
                </c:pt>
                <c:pt idx="4">
                  <c:v>4.1009404485931695E-3</c:v>
                </c:pt>
                <c:pt idx="5">
                  <c:v>0</c:v>
                </c:pt>
                <c:pt idx="6">
                  <c:v>0</c:v>
                </c:pt>
                <c:pt idx="7">
                  <c:v>-1.5927777721968532E-3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944A-4575-8FC5-0B313489FB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1617531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6175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74851815559312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6.631508554055092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955488100636897E-2"/>
          <c:y val="0.16180880871894424"/>
          <c:w val="0.93709234431298716"/>
          <c:h val="0.791802121354178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9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528-47BD-94B4-AAF4CF72B96F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528-47BD-94B4-AAF4CF72B96F}"/>
              </c:ext>
            </c:extLst>
          </c:dPt>
          <c:dPt>
            <c:idx val="11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528-47BD-94B4-AAF4CF72B96F}"/>
              </c:ext>
            </c:extLst>
          </c:dPt>
          <c:dPt>
            <c:idx val="12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528-47BD-94B4-AAF4CF72B96F}"/>
              </c:ext>
            </c:extLst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28-47BD-94B4-AAF4CF72B96F}"/>
              </c:ext>
            </c:extLst>
          </c:dPt>
          <c:dPt>
            <c:idx val="14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528-47BD-94B4-AAF4CF72B96F}"/>
              </c:ext>
            </c:extLst>
          </c:dPt>
          <c:cat>
            <c:strRef>
              <c:f>'З_діаграма(дох)'!$A$2:$A$16</c:f>
              <c:strCache>
                <c:ptCount val="15"/>
                <c:pt idx="0">
                  <c:v>ІНЖУР REIT</c:v>
                </c:pt>
                <c:pt idx="1">
                  <c:v>ІНЖУР ЕНЕРДЖІ</c:v>
                </c:pt>
                <c:pt idx="2">
                  <c:v>Індекс Української Біржі</c:v>
                </c:pt>
                <c:pt idx="3">
                  <c:v>ІНЕКО-ПРЯМІ ІНВЕСТИЦІЇ</c:v>
                </c:pt>
                <c:pt idx="4">
                  <c:v>ІНЕКО РІАЛ ІСТЕЙТ</c:v>
                </c:pt>
                <c:pt idx="5">
                  <c:v>Синергiя - 5</c:v>
                </c:pt>
                <c:pt idx="6">
                  <c:v>КІНТО-Голд</c:v>
                </c:pt>
                <c:pt idx="7">
                  <c:v>ЗЕМЕЛЬНИЙ ІНВЕСТИЦІЙНИЙ ФОНД ҐРУНТОВНО</c:v>
                </c:pt>
                <c:pt idx="8">
                  <c:v>Середня доходність фондів</c:v>
                </c:pt>
                <c:pt idx="9">
                  <c:v>ПФТС</c:v>
                </c:pt>
                <c:pt idx="10">
                  <c:v>Перспектива</c:v>
                </c:pt>
                <c:pt idx="11">
                  <c:v>Депозити у євро</c:v>
                </c:pt>
                <c:pt idx="12">
                  <c:v>Депозити у дол. США</c:v>
                </c:pt>
                <c:pt idx="13">
                  <c:v>Депозити у грн.</c:v>
                </c:pt>
                <c:pt idx="14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'З_діаграма(дох)'!$B$2:$B$16</c:f>
              <c:numCache>
                <c:formatCode>0.00%</c:formatCode>
                <c:ptCount val="15"/>
                <c:pt idx="0">
                  <c:v>-5.1198846223182715E-3</c:v>
                </c:pt>
                <c:pt idx="1">
                  <c:v>-3.2593252371203585E-3</c:v>
                </c:pt>
                <c:pt idx="2">
                  <c:v>-1.5954777950640819E-3</c:v>
                </c:pt>
                <c:pt idx="3">
                  <c:v>0</c:v>
                </c:pt>
                <c:pt idx="4">
                  <c:v>0</c:v>
                </c:pt>
                <c:pt idx="5">
                  <c:v>4.1002731760348965E-3</c:v>
                </c:pt>
                <c:pt idx="6">
                  <c:v>5.2476714648603817E-3</c:v>
                </c:pt>
                <c:pt idx="7">
                  <c:v>5.3613739395070859E-3</c:v>
                </c:pt>
                <c:pt idx="8">
                  <c:v>5.9182886573745652E-4</c:v>
                </c:pt>
                <c:pt idx="9">
                  <c:v>6.8949925201926554E-3</c:v>
                </c:pt>
                <c:pt idx="10">
                  <c:v>-8.6684924414415221E-4</c:v>
                </c:pt>
                <c:pt idx="11">
                  <c:v>2.6089823978403537E-3</c:v>
                </c:pt>
                <c:pt idx="12">
                  <c:v>-2.4672626265261899E-3</c:v>
                </c:pt>
                <c:pt idx="13">
                  <c:v>1.1143013698630137E-2</c:v>
                </c:pt>
                <c:pt idx="14">
                  <c:v>6.078739943751188E-3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28-47BD-94B4-AAF4CF72B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18266512"/>
        <c:axId val="1"/>
      </c:barChart>
      <c:catAx>
        <c:axId val="718266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18266512"/>
        <c:crosses val="autoZero"/>
        <c:crossBetween val="between"/>
        <c:maj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8BBF8A39-E9D1-4A18-4E67-4FA265886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552450</xdr:colOff>
      <xdr:row>25</xdr:row>
      <xdr:rowOff>19050</xdr:rowOff>
    </xdr:from>
    <xdr:to>
      <xdr:col>11</xdr:col>
      <xdr:colOff>561975</xdr:colOff>
      <xdr:row>44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209F27CB-79C2-FF25-F74B-671C3F44B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76200</xdr:rowOff>
    </xdr:from>
    <xdr:to>
      <xdr:col>5</xdr:col>
      <xdr:colOff>819150</xdr:colOff>
      <xdr:row>61</xdr:row>
      <xdr:rowOff>114300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64E44520-6953-FBAB-3431-DE6736B31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69B750B3-3ED5-C2F6-EF36-0969BA766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552450</xdr:colOff>
      <xdr:row>56</xdr:row>
      <xdr:rowOff>28575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0DB7A9D8-1BF9-DA14-13CF-17A92C0C0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9D529B7C-4094-0E81-52D9-BD100FDB7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46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CBB0796A-9216-2D4C-5C8B-B6A9CAF7B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16</xdr:row>
      <xdr:rowOff>123825</xdr:rowOff>
    </xdr:from>
    <xdr:to>
      <xdr:col>9</xdr:col>
      <xdr:colOff>295275</xdr:colOff>
      <xdr:row>34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4D6CAD15-33FC-894E-F96D-9CA4FF855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43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2C5F36DC-CACF-89CB-0C65-419A148AD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FBCD-C23D-4B9C-90BF-B0AC46F3F340}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2" width="18.42578125" customWidth="1"/>
    <col min="3" max="3" width="20.42578125" customWidth="1"/>
    <col min="4" max="6" width="16.7109375" customWidth="1"/>
  </cols>
  <sheetData>
    <row r="1" spans="1:14" ht="16.5" thickBot="1" x14ac:dyDescent="0.25">
      <c r="A1" s="71" t="s">
        <v>83</v>
      </c>
      <c r="B1" s="71"/>
      <c r="C1" s="71"/>
      <c r="D1" s="72"/>
      <c r="E1" s="72"/>
      <c r="F1" s="72"/>
    </row>
    <row r="2" spans="1:14" ht="30.75" thickBot="1" x14ac:dyDescent="0.25">
      <c r="A2" s="25" t="s">
        <v>50</v>
      </c>
      <c r="B2" s="25" t="s">
        <v>0</v>
      </c>
      <c r="C2" s="25" t="s">
        <v>112</v>
      </c>
      <c r="D2" s="25" t="s">
        <v>1</v>
      </c>
      <c r="E2" s="25" t="s">
        <v>2</v>
      </c>
      <c r="F2" s="25" t="s">
        <v>3</v>
      </c>
      <c r="G2" s="2"/>
      <c r="I2" s="1"/>
    </row>
    <row r="3" spans="1:14" ht="14.25" x14ac:dyDescent="0.2">
      <c r="A3" s="85" t="s">
        <v>107</v>
      </c>
      <c r="B3" s="86">
        <v>1.1317246157345418E-2</v>
      </c>
      <c r="C3" s="86">
        <v>1.2380223130264323E-2</v>
      </c>
      <c r="D3" s="86">
        <v>1.7113799140579512E-2</v>
      </c>
      <c r="E3" s="86" t="s">
        <v>19</v>
      </c>
      <c r="F3" s="86">
        <v>-1.0881435384646393E-2</v>
      </c>
      <c r="G3" s="58"/>
      <c r="H3" s="58"/>
      <c r="I3" s="2"/>
      <c r="J3" s="2"/>
      <c r="K3" s="2"/>
      <c r="L3" s="2"/>
    </row>
    <row r="4" spans="1:14" ht="14.25" x14ac:dyDescent="0.2">
      <c r="A4" s="85" t="s">
        <v>108</v>
      </c>
      <c r="B4" s="86">
        <v>6.8949925201926554E-3</v>
      </c>
      <c r="C4" s="86">
        <v>-8.6684924414415221E-4</v>
      </c>
      <c r="D4" s="86">
        <v>-3.7720009008264904E-3</v>
      </c>
      <c r="E4" s="86">
        <v>-1.8155503491245062E-3</v>
      </c>
      <c r="F4" s="86">
        <v>5.9182886573745652E-4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130</v>
      </c>
      <c r="B5" s="77">
        <v>-7.0084955271749849E-2</v>
      </c>
      <c r="C5" s="77">
        <v>-7.122786236398837E-2</v>
      </c>
      <c r="D5" s="77">
        <v>4.9247504267562574E-2</v>
      </c>
      <c r="E5" s="77">
        <v>-4.5637971675690281E-2</v>
      </c>
      <c r="F5" s="77">
        <v>1.2186368942060377E-2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73</v>
      </c>
      <c r="B26" s="18" t="s">
        <v>78</v>
      </c>
      <c r="C26" s="18" t="s">
        <v>61</v>
      </c>
      <c r="D26" s="74"/>
      <c r="E26" s="70"/>
      <c r="F26" s="70"/>
    </row>
    <row r="27" spans="1:6" ht="14.25" x14ac:dyDescent="0.2">
      <c r="A27" s="27" t="s">
        <v>7</v>
      </c>
      <c r="B27" s="28">
        <v>-8.1360423120444891E-2</v>
      </c>
      <c r="C27" s="65">
        <v>0.27855949246992595</v>
      </c>
      <c r="D27" s="74"/>
      <c r="E27" s="70"/>
      <c r="F27" s="70"/>
    </row>
    <row r="28" spans="1:6" ht="14.25" x14ac:dyDescent="0.2">
      <c r="A28" s="27" t="s">
        <v>113</v>
      </c>
      <c r="B28" s="28">
        <v>-6.4024032825322319E-2</v>
      </c>
      <c r="C28" s="65">
        <v>-3.4413077876659148E-2</v>
      </c>
      <c r="D28" s="74"/>
      <c r="E28" s="70"/>
      <c r="F28" s="70"/>
    </row>
    <row r="29" spans="1:6" ht="14.25" x14ac:dyDescent="0.2">
      <c r="A29" s="27" t="s">
        <v>106</v>
      </c>
      <c r="B29" s="28">
        <v>-1.2854430244713111E-3</v>
      </c>
      <c r="C29" s="65">
        <v>9.4108538455919932E-2</v>
      </c>
      <c r="D29" s="74"/>
      <c r="E29" s="70"/>
      <c r="F29" s="70"/>
    </row>
    <row r="30" spans="1:6" ht="14.25" x14ac:dyDescent="0.2">
      <c r="A30" s="27" t="s">
        <v>131</v>
      </c>
      <c r="B30" s="28">
        <v>-8.6684924414415221E-4</v>
      </c>
      <c r="C30" s="65">
        <v>-7.122786236398837E-2</v>
      </c>
      <c r="D30" s="74"/>
      <c r="E30" s="70"/>
      <c r="F30" s="70"/>
    </row>
    <row r="31" spans="1:6" ht="14.25" x14ac:dyDescent="0.2">
      <c r="A31" s="27" t="s">
        <v>105</v>
      </c>
      <c r="B31" s="28">
        <v>3.1695821037018845E-3</v>
      </c>
      <c r="C31" s="65">
        <v>9.19982797681973E-2</v>
      </c>
      <c r="D31" s="74"/>
      <c r="E31" s="70"/>
      <c r="F31" s="70"/>
    </row>
    <row r="32" spans="1:6" ht="14.25" x14ac:dyDescent="0.2">
      <c r="A32" s="27" t="s">
        <v>114</v>
      </c>
      <c r="B32" s="28">
        <v>6.8949925201926554E-3</v>
      </c>
      <c r="C32" s="65">
        <v>-7.0084955271749849E-2</v>
      </c>
      <c r="D32" s="74"/>
      <c r="E32" s="70"/>
      <c r="F32" s="70"/>
    </row>
    <row r="33" spans="1:6" ht="14.25" x14ac:dyDescent="0.2">
      <c r="A33" s="27" t="s">
        <v>4</v>
      </c>
      <c r="B33" s="28">
        <v>1.2571409532852851E-2</v>
      </c>
      <c r="C33" s="65">
        <v>4.419166820050302E-2</v>
      </c>
      <c r="D33" s="74"/>
      <c r="E33" s="70"/>
      <c r="F33" s="70"/>
    </row>
    <row r="34" spans="1:6" ht="14.25" x14ac:dyDescent="0.2">
      <c r="A34" s="27" t="s">
        <v>8</v>
      </c>
      <c r="B34" s="28">
        <v>2.534144722655518E-2</v>
      </c>
      <c r="C34" s="65">
        <v>4.6501058985946031E-2</v>
      </c>
      <c r="D34" s="74"/>
      <c r="E34" s="70"/>
      <c r="F34" s="70"/>
    </row>
    <row r="35" spans="1:6" ht="14.25" x14ac:dyDescent="0.2">
      <c r="A35" s="27" t="s">
        <v>5</v>
      </c>
      <c r="B35" s="28">
        <v>3.5336358925114553E-2</v>
      </c>
      <c r="C35" s="65">
        <v>9.431418393012847E-2</v>
      </c>
      <c r="D35" s="74"/>
      <c r="E35" s="70"/>
      <c r="F35" s="70"/>
    </row>
    <row r="36" spans="1:6" ht="14.25" x14ac:dyDescent="0.2">
      <c r="A36" s="27" t="s">
        <v>111</v>
      </c>
      <c r="B36" s="28">
        <v>9.2779769304960125E-2</v>
      </c>
      <c r="C36" s="65">
        <v>0.23122970333100934</v>
      </c>
      <c r="D36" s="74"/>
      <c r="E36" s="70"/>
      <c r="F36" s="70"/>
    </row>
    <row r="37" spans="1:6" ht="15" thickBot="1" x14ac:dyDescent="0.25">
      <c r="A37" s="75" t="s">
        <v>6</v>
      </c>
      <c r="B37" s="76">
        <v>0.13126206786235928</v>
      </c>
      <c r="C37" s="77">
        <v>9.9057608618469128E-3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69"/>
      <c r="B39" s="70"/>
      <c r="C39" s="70"/>
      <c r="D39" s="74"/>
      <c r="E39" s="70"/>
      <c r="F39" s="70"/>
    </row>
  </sheetData>
  <autoFilter ref="A26:C26" xr:uid="{515F5CF8-0CA2-47D3-B3D7-C1B1BB0FFE7B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73DE-8987-409B-9444-7256CFEA74EC}">
  <sheetPr>
    <tabColor indexed="43"/>
    <pageSetUpPr fitToPage="1"/>
  </sheetPr>
  <dimension ref="A1:K12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37" style="29" bestFit="1" customWidth="1"/>
    <col min="3" max="3" width="12.7109375" style="31" customWidth="1"/>
    <col min="4" max="4" width="42.42578125" style="31" bestFit="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72" t="s">
        <v>100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1" ht="30.75" thickBot="1" x14ac:dyDescent="0.25">
      <c r="A2" s="15" t="s">
        <v>34</v>
      </c>
      <c r="B2" s="48" t="s">
        <v>21</v>
      </c>
      <c r="C2" s="18" t="s">
        <v>31</v>
      </c>
      <c r="D2" s="18" t="s">
        <v>32</v>
      </c>
      <c r="E2" s="17" t="s">
        <v>35</v>
      </c>
      <c r="F2" s="17" t="s">
        <v>56</v>
      </c>
      <c r="G2" s="17" t="s">
        <v>57</v>
      </c>
      <c r="H2" s="18" t="s">
        <v>58</v>
      </c>
      <c r="I2" s="18" t="s">
        <v>12</v>
      </c>
      <c r="J2" s="18" t="s">
        <v>13</v>
      </c>
    </row>
    <row r="3" spans="1:11" ht="14.25" customHeight="1" x14ac:dyDescent="0.2">
      <c r="A3" s="21">
        <v>1</v>
      </c>
      <c r="B3" s="81" t="s">
        <v>132</v>
      </c>
      <c r="C3" s="108" t="s">
        <v>33</v>
      </c>
      <c r="D3" s="109" t="s">
        <v>116</v>
      </c>
      <c r="E3" s="82">
        <v>6128008227.6700001</v>
      </c>
      <c r="F3" s="83">
        <v>555215389</v>
      </c>
      <c r="G3" s="82">
        <v>11.0372</v>
      </c>
      <c r="H3" s="52">
        <v>10</v>
      </c>
      <c r="I3" s="81" t="s">
        <v>117</v>
      </c>
      <c r="J3" s="84" t="s">
        <v>133</v>
      </c>
      <c r="K3" s="49"/>
    </row>
    <row r="4" spans="1:11" ht="14.25" customHeight="1" x14ac:dyDescent="0.2">
      <c r="A4" s="21">
        <v>2</v>
      </c>
      <c r="B4" s="81" t="s">
        <v>115</v>
      </c>
      <c r="C4" s="108" t="s">
        <v>33</v>
      </c>
      <c r="D4" s="109" t="s">
        <v>116</v>
      </c>
      <c r="E4" s="82">
        <v>1163576213.03</v>
      </c>
      <c r="F4" s="83">
        <v>176283</v>
      </c>
      <c r="G4" s="82">
        <v>6600.6149999999998</v>
      </c>
      <c r="H4" s="52">
        <v>4000</v>
      </c>
      <c r="I4" s="81" t="s">
        <v>117</v>
      </c>
      <c r="J4" s="84" t="s">
        <v>118</v>
      </c>
      <c r="K4" s="49"/>
    </row>
    <row r="5" spans="1:11" ht="14.25" customHeight="1" x14ac:dyDescent="0.2">
      <c r="A5" s="21">
        <v>3</v>
      </c>
      <c r="B5" s="81" t="s">
        <v>119</v>
      </c>
      <c r="C5" s="108" t="s">
        <v>33</v>
      </c>
      <c r="D5" s="109" t="s">
        <v>116</v>
      </c>
      <c r="E5" s="82">
        <v>41141425.409999996</v>
      </c>
      <c r="F5" s="83">
        <v>31699</v>
      </c>
      <c r="G5" s="82">
        <v>1297.8777</v>
      </c>
      <c r="H5" s="52">
        <v>1000</v>
      </c>
      <c r="I5" s="81" t="s">
        <v>120</v>
      </c>
      <c r="J5" s="84" t="s">
        <v>121</v>
      </c>
      <c r="K5" s="49"/>
    </row>
    <row r="6" spans="1:11" ht="14.25" customHeight="1" x14ac:dyDescent="0.2">
      <c r="A6" s="21">
        <v>4</v>
      </c>
      <c r="B6" s="81" t="s">
        <v>134</v>
      </c>
      <c r="C6" s="108" t="s">
        <v>123</v>
      </c>
      <c r="D6" s="109" t="s">
        <v>116</v>
      </c>
      <c r="E6" s="82">
        <v>20769180.780000001</v>
      </c>
      <c r="F6" s="83">
        <v>4819</v>
      </c>
      <c r="G6" s="82">
        <v>4309.8500000000004</v>
      </c>
      <c r="H6" s="52">
        <v>10000</v>
      </c>
      <c r="I6" s="81" t="s">
        <v>127</v>
      </c>
      <c r="J6" s="84" t="s">
        <v>128</v>
      </c>
      <c r="K6" s="49"/>
    </row>
    <row r="7" spans="1:11" ht="14.25" customHeight="1" x14ac:dyDescent="0.2">
      <c r="A7" s="21">
        <v>5</v>
      </c>
      <c r="B7" s="81" t="s">
        <v>122</v>
      </c>
      <c r="C7" s="108" t="s">
        <v>123</v>
      </c>
      <c r="D7" s="109" t="s">
        <v>116</v>
      </c>
      <c r="E7" s="82">
        <v>19564140.420000002</v>
      </c>
      <c r="F7" s="83">
        <v>7548</v>
      </c>
      <c r="G7" s="82">
        <v>2591.9634999999998</v>
      </c>
      <c r="H7" s="52">
        <v>100</v>
      </c>
      <c r="I7" s="81" t="s">
        <v>124</v>
      </c>
      <c r="J7" s="84" t="s">
        <v>125</v>
      </c>
      <c r="K7" s="49"/>
    </row>
    <row r="8" spans="1:11" ht="14.25" customHeight="1" x14ac:dyDescent="0.2">
      <c r="A8" s="21">
        <v>6</v>
      </c>
      <c r="B8" s="81" t="s">
        <v>104</v>
      </c>
      <c r="C8" s="108" t="s">
        <v>33</v>
      </c>
      <c r="D8" s="109" t="s">
        <v>126</v>
      </c>
      <c r="E8" s="82">
        <v>8619150.9900000002</v>
      </c>
      <c r="F8" s="83">
        <v>181502</v>
      </c>
      <c r="G8" s="82">
        <v>47.487900000000003</v>
      </c>
      <c r="H8" s="52">
        <v>10</v>
      </c>
      <c r="I8" s="81" t="s">
        <v>127</v>
      </c>
      <c r="J8" s="84" t="s">
        <v>128</v>
      </c>
      <c r="K8" s="49"/>
    </row>
    <row r="9" spans="1:11" ht="14.25" customHeight="1" x14ac:dyDescent="0.2">
      <c r="A9" s="21">
        <v>7</v>
      </c>
      <c r="B9" s="81" t="s">
        <v>72</v>
      </c>
      <c r="C9" s="108" t="s">
        <v>33</v>
      </c>
      <c r="D9" s="109" t="s">
        <v>116</v>
      </c>
      <c r="E9" s="82">
        <v>4221808.3099999996</v>
      </c>
      <c r="F9" s="83">
        <v>152637</v>
      </c>
      <c r="G9" s="82">
        <v>27.659099999999999</v>
      </c>
      <c r="H9" s="52">
        <v>100</v>
      </c>
      <c r="I9" s="81" t="s">
        <v>127</v>
      </c>
      <c r="J9" s="84" t="s">
        <v>128</v>
      </c>
      <c r="K9" s="49"/>
    </row>
    <row r="10" spans="1:11" ht="14.25" customHeight="1" x14ac:dyDescent="0.2">
      <c r="A10" s="21">
        <v>8</v>
      </c>
      <c r="B10" s="81" t="s">
        <v>129</v>
      </c>
      <c r="C10" s="108" t="s">
        <v>123</v>
      </c>
      <c r="D10" s="109" t="s">
        <v>116</v>
      </c>
      <c r="E10" s="82">
        <v>372831.24</v>
      </c>
      <c r="F10" s="83">
        <v>8107</v>
      </c>
      <c r="G10" s="82">
        <v>45.988799999999998</v>
      </c>
      <c r="H10" s="52">
        <v>100</v>
      </c>
      <c r="I10" s="81" t="s">
        <v>124</v>
      </c>
      <c r="J10" s="84" t="s">
        <v>125</v>
      </c>
      <c r="K10" s="49"/>
    </row>
    <row r="11" spans="1:11" ht="15.75" thickBot="1" x14ac:dyDescent="0.25">
      <c r="A11" s="173" t="s">
        <v>42</v>
      </c>
      <c r="B11" s="174"/>
      <c r="C11" s="110" t="s">
        <v>43</v>
      </c>
      <c r="D11" s="110" t="s">
        <v>43</v>
      </c>
      <c r="E11" s="96">
        <f>SUM(E3:E10)</f>
        <v>7386272977.8499994</v>
      </c>
      <c r="F11" s="97">
        <f>SUM(F3:F10)</f>
        <v>555777984</v>
      </c>
      <c r="G11" s="110" t="s">
        <v>43</v>
      </c>
      <c r="H11" s="110" t="s">
        <v>43</v>
      </c>
      <c r="I11" s="110" t="s">
        <v>43</v>
      </c>
      <c r="J11" s="110" t="s">
        <v>43</v>
      </c>
    </row>
    <row r="12" spans="1:11" ht="15" thickBot="1" x14ac:dyDescent="0.25">
      <c r="A12" s="190"/>
      <c r="B12" s="190"/>
      <c r="C12" s="190"/>
      <c r="D12" s="190"/>
      <c r="E12" s="190"/>
      <c r="F12" s="190"/>
      <c r="G12" s="190"/>
      <c r="H12" s="190"/>
      <c r="I12" s="155"/>
      <c r="J12" s="155"/>
    </row>
  </sheetData>
  <mergeCells count="3">
    <mergeCell ref="A1:J1"/>
    <mergeCell ref="A11:B11"/>
    <mergeCell ref="A12:H12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3E125-88E2-4BBC-9C25-E4A00E9EA345}">
  <sheetPr>
    <tabColor indexed="43"/>
    <pageSetUpPr fitToPage="1"/>
  </sheetPr>
  <dimension ref="A1:K18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188" t="s">
        <v>101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s="22" customFormat="1" ht="15.75" customHeight="1" thickBot="1" x14ac:dyDescent="0.25">
      <c r="A2" s="179" t="s">
        <v>34</v>
      </c>
      <c r="B2" s="100"/>
      <c r="C2" s="101"/>
      <c r="D2" s="102"/>
      <c r="E2" s="181" t="s">
        <v>60</v>
      </c>
      <c r="F2" s="181"/>
      <c r="G2" s="181"/>
      <c r="H2" s="181"/>
      <c r="I2" s="181"/>
      <c r="J2" s="181"/>
      <c r="K2" s="181"/>
    </row>
    <row r="3" spans="1:11" s="22" customFormat="1" ht="60.75" thickBot="1" x14ac:dyDescent="0.25">
      <c r="A3" s="180"/>
      <c r="B3" s="103" t="s">
        <v>21</v>
      </c>
      <c r="C3" s="26" t="s">
        <v>9</v>
      </c>
      <c r="D3" s="26" t="s">
        <v>10</v>
      </c>
      <c r="E3" s="17" t="s">
        <v>79</v>
      </c>
      <c r="F3" s="17" t="s">
        <v>88</v>
      </c>
      <c r="G3" s="17" t="s">
        <v>89</v>
      </c>
      <c r="H3" s="17" t="s">
        <v>77</v>
      </c>
      <c r="I3" s="17" t="s">
        <v>90</v>
      </c>
      <c r="J3" s="17" t="s">
        <v>44</v>
      </c>
      <c r="K3" s="18" t="s">
        <v>80</v>
      </c>
    </row>
    <row r="4" spans="1:11" s="22" customFormat="1" collapsed="1" x14ac:dyDescent="0.2">
      <c r="A4" s="21">
        <v>1</v>
      </c>
      <c r="B4" s="27" t="s">
        <v>135</v>
      </c>
      <c r="C4" s="104">
        <v>39370</v>
      </c>
      <c r="D4" s="104">
        <v>39540</v>
      </c>
      <c r="E4" s="98">
        <v>4.1002731760348965E-3</v>
      </c>
      <c r="F4" s="98">
        <v>1.439815298734537E-2</v>
      </c>
      <c r="G4" s="98">
        <v>2.7858903020307579E-2</v>
      </c>
      <c r="H4" s="98">
        <v>5.9516723590835596E-2</v>
      </c>
      <c r="I4" s="98">
        <v>3.5468977939490776E-2</v>
      </c>
      <c r="J4" s="105">
        <v>-0.56901499999999994</v>
      </c>
      <c r="K4" s="118">
        <v>-4.4856725393649155E-2</v>
      </c>
    </row>
    <row r="5" spans="1:11" s="22" customFormat="1" x14ac:dyDescent="0.2">
      <c r="A5" s="156">
        <v>2</v>
      </c>
      <c r="B5" s="161" t="s">
        <v>129</v>
      </c>
      <c r="C5" s="162">
        <v>39311</v>
      </c>
      <c r="D5" s="162">
        <v>39563</v>
      </c>
      <c r="E5" s="163">
        <v>0</v>
      </c>
      <c r="F5" s="163">
        <v>0</v>
      </c>
      <c r="G5" s="163">
        <v>0</v>
      </c>
      <c r="H5" s="163">
        <v>0</v>
      </c>
      <c r="I5" s="163">
        <v>0</v>
      </c>
      <c r="J5" s="164">
        <v>-0.54011200000000004</v>
      </c>
      <c r="K5" s="165">
        <v>-4.1610164961136675E-2</v>
      </c>
    </row>
    <row r="6" spans="1:11" s="22" customFormat="1" x14ac:dyDescent="0.2">
      <c r="A6" s="156">
        <v>3</v>
      </c>
      <c r="B6" s="161" t="s">
        <v>122</v>
      </c>
      <c r="C6" s="162">
        <v>39311</v>
      </c>
      <c r="D6" s="162">
        <v>39563</v>
      </c>
      <c r="E6" s="163">
        <v>0</v>
      </c>
      <c r="F6" s="163">
        <v>0</v>
      </c>
      <c r="G6" s="163">
        <v>0</v>
      </c>
      <c r="H6" s="163">
        <v>0</v>
      </c>
      <c r="I6" s="163">
        <v>0</v>
      </c>
      <c r="J6" s="164">
        <v>24.919635</v>
      </c>
      <c r="K6" s="165">
        <v>0.19493946970623743</v>
      </c>
    </row>
    <row r="7" spans="1:11" s="22" customFormat="1" x14ac:dyDescent="0.2">
      <c r="A7" s="156">
        <v>4</v>
      </c>
      <c r="B7" s="161" t="s">
        <v>72</v>
      </c>
      <c r="C7" s="162">
        <v>40555</v>
      </c>
      <c r="D7" s="162">
        <v>40626</v>
      </c>
      <c r="E7" s="163">
        <v>-1.5954777950640819E-3</v>
      </c>
      <c r="F7" s="163">
        <v>-4.7604654677346758E-3</v>
      </c>
      <c r="G7" s="163">
        <v>-1.6254032387137629E-2</v>
      </c>
      <c r="H7" s="163">
        <v>-6.0122761118938106E-3</v>
      </c>
      <c r="I7" s="163">
        <v>-1.2918836162748804E-2</v>
      </c>
      <c r="J7" s="164">
        <v>-0.72340899999999997</v>
      </c>
      <c r="K7" s="165">
        <v>-8.0245971540900629E-2</v>
      </c>
    </row>
    <row r="8" spans="1:11" s="22" customFormat="1" x14ac:dyDescent="0.2">
      <c r="A8" s="156">
        <v>5</v>
      </c>
      <c r="B8" s="161" t="s">
        <v>104</v>
      </c>
      <c r="C8" s="162">
        <v>41848</v>
      </c>
      <c r="D8" s="162">
        <v>42032</v>
      </c>
      <c r="E8" s="163">
        <v>5.2476714648603817E-3</v>
      </c>
      <c r="F8" s="163">
        <v>-9.807813203322191E-2</v>
      </c>
      <c r="G8" s="163">
        <v>-0.24342689083930902</v>
      </c>
      <c r="H8" s="163">
        <v>0.27995935430485885</v>
      </c>
      <c r="I8" s="163">
        <v>-3.6422369625163986E-2</v>
      </c>
      <c r="J8" s="164">
        <v>3.7487900000000005</v>
      </c>
      <c r="K8" s="165">
        <v>0.14490722390614197</v>
      </c>
    </row>
    <row r="9" spans="1:11" s="22" customFormat="1" x14ac:dyDescent="0.2">
      <c r="A9" s="156">
        <v>6</v>
      </c>
      <c r="B9" s="161" t="s">
        <v>119</v>
      </c>
      <c r="C9" s="162">
        <v>45198</v>
      </c>
      <c r="D9" s="162">
        <v>45449</v>
      </c>
      <c r="E9" s="163">
        <v>5.3613739395070859E-3</v>
      </c>
      <c r="F9" s="163">
        <v>2.9167679345203812E-2</v>
      </c>
      <c r="G9" s="163">
        <v>5.1136111466562051E-2</v>
      </c>
      <c r="H9" s="163">
        <v>0.17917723831745902</v>
      </c>
      <c r="I9" s="163">
        <v>2.3521970417783589E-3</v>
      </c>
      <c r="J9" s="164">
        <v>0.29787769999999991</v>
      </c>
      <c r="K9" s="165">
        <v>0.12888602595463339</v>
      </c>
    </row>
    <row r="10" spans="1:11" s="22" customFormat="1" x14ac:dyDescent="0.2">
      <c r="A10" s="156">
        <v>7</v>
      </c>
      <c r="B10" s="161" t="s">
        <v>115</v>
      </c>
      <c r="C10" s="162">
        <v>45471</v>
      </c>
      <c r="D10" s="162">
        <v>45513</v>
      </c>
      <c r="E10" s="163">
        <v>-3.2593252371203585E-3</v>
      </c>
      <c r="F10" s="163">
        <v>1.4328202335319062E-2</v>
      </c>
      <c r="G10" s="163">
        <v>4.3010388569076907E-2</v>
      </c>
      <c r="H10" s="163">
        <v>6.934631766022914E-2</v>
      </c>
      <c r="I10" s="163">
        <v>5.4232694881352961E-2</v>
      </c>
      <c r="J10" s="164">
        <v>0.65015374999999986</v>
      </c>
      <c r="K10" s="165">
        <v>0.28860510427681163</v>
      </c>
    </row>
    <row r="11" spans="1:11" s="22" customFormat="1" x14ac:dyDescent="0.2">
      <c r="A11" s="156">
        <v>8</v>
      </c>
      <c r="B11" s="161" t="s">
        <v>132</v>
      </c>
      <c r="C11" s="162">
        <v>45797</v>
      </c>
      <c r="D11" s="162">
        <v>45849</v>
      </c>
      <c r="E11" s="163">
        <v>-5.1198846223182715E-3</v>
      </c>
      <c r="F11" s="163">
        <v>2.0328547789189688E-2</v>
      </c>
      <c r="G11" s="163">
        <v>4.5189393939393918E-2</v>
      </c>
      <c r="H11" s="163">
        <v>0.10372000000000003</v>
      </c>
      <c r="I11" s="163">
        <v>5.4778287461773711E-2</v>
      </c>
      <c r="J11" s="164">
        <v>0.10372000000000003</v>
      </c>
      <c r="K11" s="165">
        <v>9.8076191504145926E-2</v>
      </c>
    </row>
    <row r="12" spans="1:11" s="22" customFormat="1" ht="15.75" collapsed="1" thickBot="1" x14ac:dyDescent="0.25">
      <c r="A12" s="156"/>
      <c r="B12" s="157" t="s">
        <v>92</v>
      </c>
      <c r="C12" s="158" t="s">
        <v>43</v>
      </c>
      <c r="D12" s="158" t="s">
        <v>43</v>
      </c>
      <c r="E12" s="159">
        <f>AVERAGE(E4:E11)</f>
        <v>5.9182886573745652E-4</v>
      </c>
      <c r="F12" s="159">
        <f>AVERAGE(F4:F11)</f>
        <v>-3.0770018804873317E-3</v>
      </c>
      <c r="G12" s="159">
        <f>AVERAGE(G4:G11)</f>
        <v>-1.1560765778888274E-2</v>
      </c>
      <c r="H12" s="159">
        <f>AVERAGE(H4:H11)</f>
        <v>8.5713419720186104E-2</v>
      </c>
      <c r="I12" s="159">
        <f>AVERAGE(I4:I11)</f>
        <v>1.2186368942060377E-2</v>
      </c>
      <c r="J12" s="158" t="s">
        <v>43</v>
      </c>
      <c r="K12" s="159">
        <f>AVERAGE(K4:K11)</f>
        <v>8.6087644181535486E-2</v>
      </c>
    </row>
    <row r="13" spans="1:11" s="22" customFormat="1" hidden="1" x14ac:dyDescent="0.2">
      <c r="A13" s="193" t="s">
        <v>81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</row>
    <row r="14" spans="1:11" s="22" customFormat="1" ht="15" hidden="1" thickBot="1" x14ac:dyDescent="0.25">
      <c r="A14" s="192" t="s">
        <v>82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</row>
    <row r="15" spans="1:11" s="22" customFormat="1" ht="15.75" hidden="1" customHeight="1" x14ac:dyDescent="0.2">
      <c r="C15" s="64"/>
      <c r="D15" s="64"/>
    </row>
    <row r="16" spans="1:11" ht="15" thickBot="1" x14ac:dyDescent="0.25">
      <c r="A16" s="191"/>
      <c r="B16" s="191"/>
      <c r="C16" s="191"/>
      <c r="D16" s="191"/>
      <c r="E16" s="191"/>
      <c r="F16" s="191"/>
      <c r="G16" s="191"/>
      <c r="H16" s="191"/>
      <c r="I16" s="160"/>
      <c r="J16" s="160"/>
      <c r="K16" s="160"/>
    </row>
    <row r="17" spans="2:6" x14ac:dyDescent="0.2">
      <c r="B17" s="29"/>
      <c r="C17" s="106"/>
      <c r="E17" s="106"/>
    </row>
    <row r="18" spans="2:6" x14ac:dyDescent="0.2">
      <c r="E18" s="106"/>
      <c r="F18" s="106"/>
    </row>
  </sheetData>
  <mergeCells count="6">
    <mergeCell ref="A16:H16"/>
    <mergeCell ref="A14:K14"/>
    <mergeCell ref="A1:J1"/>
    <mergeCell ref="A2:A3"/>
    <mergeCell ref="E2:K2"/>
    <mergeCell ref="A13:K13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C4AF-DE69-46C4-9073-67E6C64389CE}">
  <sheetPr>
    <tabColor indexed="43"/>
  </sheetPr>
  <dimension ref="A1:H123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84" t="s">
        <v>102</v>
      </c>
      <c r="B1" s="184"/>
      <c r="C1" s="184"/>
      <c r="D1" s="184"/>
      <c r="E1" s="184"/>
      <c r="F1" s="184"/>
      <c r="G1" s="184"/>
    </row>
    <row r="2" spans="1:8" s="29" customFormat="1" ht="15.75" customHeight="1" thickBot="1" x14ac:dyDescent="0.25">
      <c r="A2" s="197" t="s">
        <v>34</v>
      </c>
      <c r="B2" s="88"/>
      <c r="C2" s="185" t="s">
        <v>22</v>
      </c>
      <c r="D2" s="194"/>
      <c r="E2" s="195" t="s">
        <v>59</v>
      </c>
      <c r="F2" s="196"/>
      <c r="G2" s="89"/>
    </row>
    <row r="3" spans="1:8" s="29" customFormat="1" ht="45.75" thickBot="1" x14ac:dyDescent="0.25">
      <c r="A3" s="180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86</v>
      </c>
    </row>
    <row r="4" spans="1:8" s="29" customFormat="1" x14ac:dyDescent="0.2">
      <c r="A4" s="21">
        <v>1</v>
      </c>
      <c r="B4" s="37" t="s">
        <v>132</v>
      </c>
      <c r="C4" s="38">
        <v>388902.53534000018</v>
      </c>
      <c r="D4" s="98">
        <v>6.776361269313215E-2</v>
      </c>
      <c r="E4" s="39">
        <v>37897828</v>
      </c>
      <c r="F4" s="98">
        <v>7.3258344307395362E-2</v>
      </c>
      <c r="G4" s="40">
        <v>416753.74195115641</v>
      </c>
    </row>
    <row r="5" spans="1:8" s="29" customFormat="1" x14ac:dyDescent="0.2">
      <c r="A5" s="21">
        <v>2</v>
      </c>
      <c r="B5" s="37" t="s">
        <v>115</v>
      </c>
      <c r="C5" s="38">
        <v>21511.784889999868</v>
      </c>
      <c r="D5" s="98">
        <v>1.8835876820920337E-2</v>
      </c>
      <c r="E5" s="39">
        <v>3823</v>
      </c>
      <c r="F5" s="98">
        <v>2.2167459120955583E-2</v>
      </c>
      <c r="G5" s="40">
        <v>25272.437163942526</v>
      </c>
    </row>
    <row r="6" spans="1:8" s="29" customFormat="1" x14ac:dyDescent="0.2">
      <c r="A6" s="21">
        <v>3</v>
      </c>
      <c r="B6" s="37" t="s">
        <v>119</v>
      </c>
      <c r="C6" s="38">
        <v>468.55321999999876</v>
      </c>
      <c r="D6" s="98">
        <v>1.1520042592792334E-2</v>
      </c>
      <c r="E6" s="39">
        <v>193</v>
      </c>
      <c r="F6" s="98">
        <v>6.1258173046403862E-3</v>
      </c>
      <c r="G6" s="40">
        <v>249.97822107154033</v>
      </c>
    </row>
    <row r="7" spans="1:8" s="29" customFormat="1" x14ac:dyDescent="0.2">
      <c r="A7" s="21">
        <v>4</v>
      </c>
      <c r="B7" s="37" t="s">
        <v>104</v>
      </c>
      <c r="C7" s="38">
        <v>44.988630000000825</v>
      </c>
      <c r="D7" s="98">
        <v>5.2470000113224854E-3</v>
      </c>
      <c r="E7" s="39">
        <v>0</v>
      </c>
      <c r="F7" s="98">
        <v>0</v>
      </c>
      <c r="G7" s="40">
        <v>0.10539467840807504</v>
      </c>
    </row>
    <row r="8" spans="1:8" s="29" customFormat="1" x14ac:dyDescent="0.2">
      <c r="A8" s="21">
        <v>5</v>
      </c>
      <c r="B8" s="37" t="s">
        <v>135</v>
      </c>
      <c r="C8" s="38">
        <v>84.825310000002375</v>
      </c>
      <c r="D8" s="98">
        <v>4.1009404485931695E-3</v>
      </c>
      <c r="E8" s="39">
        <v>0</v>
      </c>
      <c r="F8" s="98">
        <v>0</v>
      </c>
      <c r="G8" s="40">
        <v>0</v>
      </c>
    </row>
    <row r="9" spans="1:8" s="29" customFormat="1" x14ac:dyDescent="0.2">
      <c r="A9" s="21">
        <v>6</v>
      </c>
      <c r="B9" s="37" t="s">
        <v>129</v>
      </c>
      <c r="C9" s="38">
        <v>0</v>
      </c>
      <c r="D9" s="98">
        <v>0</v>
      </c>
      <c r="E9" s="39">
        <v>0</v>
      </c>
      <c r="F9" s="98">
        <v>0</v>
      </c>
      <c r="G9" s="40">
        <v>0</v>
      </c>
    </row>
    <row r="10" spans="1:8" s="29" customFormat="1" x14ac:dyDescent="0.2">
      <c r="A10" s="21">
        <v>7</v>
      </c>
      <c r="B10" s="37" t="s">
        <v>122</v>
      </c>
      <c r="C10" s="38">
        <v>0</v>
      </c>
      <c r="D10" s="98">
        <v>0</v>
      </c>
      <c r="E10" s="39">
        <v>0</v>
      </c>
      <c r="F10" s="98">
        <v>0</v>
      </c>
      <c r="G10" s="40">
        <v>0</v>
      </c>
    </row>
    <row r="11" spans="1:8" s="29" customFormat="1" x14ac:dyDescent="0.2">
      <c r="A11" s="21">
        <v>8</v>
      </c>
      <c r="B11" s="37" t="s">
        <v>72</v>
      </c>
      <c r="C11" s="38">
        <v>-6.7351300000008187</v>
      </c>
      <c r="D11" s="98">
        <v>-1.5927777721968532E-3</v>
      </c>
      <c r="E11" s="39">
        <v>0</v>
      </c>
      <c r="F11" s="98">
        <v>0</v>
      </c>
      <c r="G11" s="40">
        <v>0</v>
      </c>
    </row>
    <row r="12" spans="1:8" s="29" customFormat="1" ht="15.75" thickBot="1" x14ac:dyDescent="0.25">
      <c r="A12" s="113"/>
      <c r="B12" s="90" t="s">
        <v>42</v>
      </c>
      <c r="C12" s="91">
        <v>411005.95226000005</v>
      </c>
      <c r="D12" s="95">
        <v>5.8923328777543874E-2</v>
      </c>
      <c r="E12" s="92">
        <v>37901844</v>
      </c>
      <c r="F12" s="95">
        <v>7.3187082919093358E-2</v>
      </c>
      <c r="G12" s="114">
        <v>442276.26273084892</v>
      </c>
    </row>
    <row r="13" spans="1:8" s="29" customFormat="1" ht="15" customHeight="1" thickBot="1" x14ac:dyDescent="0.25">
      <c r="A13" s="175"/>
      <c r="B13" s="175"/>
      <c r="C13" s="175"/>
      <c r="D13" s="175"/>
      <c r="E13" s="175"/>
      <c r="F13" s="175"/>
      <c r="G13" s="175"/>
      <c r="H13" s="7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4:4" s="29" customFormat="1" x14ac:dyDescent="0.2">
      <c r="D17" s="6"/>
    </row>
    <row r="18" spans="4:4" s="29" customFormat="1" x14ac:dyDescent="0.2">
      <c r="D18" s="6"/>
    </row>
    <row r="19" spans="4:4" s="29" customFormat="1" x14ac:dyDescent="0.2">
      <c r="D19" s="6"/>
    </row>
    <row r="20" spans="4:4" s="29" customFormat="1" x14ac:dyDescent="0.2">
      <c r="D20" s="6"/>
    </row>
    <row r="21" spans="4:4" s="29" customFormat="1" x14ac:dyDescent="0.2">
      <c r="D21" s="6"/>
    </row>
    <row r="22" spans="4:4" s="29" customFormat="1" x14ac:dyDescent="0.2">
      <c r="D22" s="6"/>
    </row>
    <row r="23" spans="4:4" s="29" customFormat="1" x14ac:dyDescent="0.2">
      <c r="D23" s="6"/>
    </row>
    <row r="24" spans="4:4" s="29" customFormat="1" x14ac:dyDescent="0.2">
      <c r="D24" s="6"/>
    </row>
    <row r="25" spans="4:4" s="29" customFormat="1" x14ac:dyDescent="0.2">
      <c r="D25" s="6"/>
    </row>
    <row r="26" spans="4:4" s="29" customFormat="1" x14ac:dyDescent="0.2">
      <c r="D26" s="6"/>
    </row>
    <row r="27" spans="4:4" s="29" customFormat="1" x14ac:dyDescent="0.2">
      <c r="D27" s="6"/>
    </row>
    <row r="28" spans="4:4" s="29" customFormat="1" x14ac:dyDescent="0.2">
      <c r="D28" s="6"/>
    </row>
    <row r="29" spans="4:4" s="29" customFormat="1" x14ac:dyDescent="0.2">
      <c r="D29" s="6"/>
    </row>
    <row r="30" spans="4:4" s="29" customFormat="1" x14ac:dyDescent="0.2">
      <c r="D30" s="6"/>
    </row>
    <row r="31" spans="4:4" s="29" customFormat="1" x14ac:dyDescent="0.2">
      <c r="D31" s="6"/>
    </row>
    <row r="32" spans="4:4" s="29" customFormat="1" x14ac:dyDescent="0.2">
      <c r="D32" s="6"/>
    </row>
    <row r="33" spans="2:6" s="29" customFormat="1" x14ac:dyDescent="0.2">
      <c r="D33" s="6"/>
    </row>
    <row r="34" spans="2:6" s="29" customFormat="1" ht="15" thickBot="1" x14ac:dyDescent="0.25">
      <c r="B34" s="79"/>
      <c r="C34" s="79"/>
      <c r="D34" s="80"/>
      <c r="E34" s="79"/>
    </row>
    <row r="35" spans="2:6" s="29" customFormat="1" x14ac:dyDescent="0.2"/>
    <row r="36" spans="2:6" s="29" customFormat="1" x14ac:dyDescent="0.2"/>
    <row r="37" spans="2:6" s="29" customFormat="1" x14ac:dyDescent="0.2"/>
    <row r="38" spans="2:6" s="29" customFormat="1" x14ac:dyDescent="0.2"/>
    <row r="39" spans="2:6" s="29" customFormat="1" x14ac:dyDescent="0.2"/>
    <row r="40" spans="2:6" s="29" customFormat="1" ht="30.75" thickBot="1" x14ac:dyDescent="0.25">
      <c r="B40" s="47" t="s">
        <v>21</v>
      </c>
      <c r="C40" s="35" t="s">
        <v>48</v>
      </c>
      <c r="D40" s="35" t="s">
        <v>49</v>
      </c>
      <c r="E40" s="36" t="s">
        <v>46</v>
      </c>
    </row>
    <row r="41" spans="2:6" s="29" customFormat="1" x14ac:dyDescent="0.2">
      <c r="B41" s="37" t="str">
        <f t="shared" ref="B41:D48" si="0">B4</f>
        <v>ІНЖУР REIT</v>
      </c>
      <c r="C41" s="38">
        <f t="shared" si="0"/>
        <v>388902.53534000018</v>
      </c>
      <c r="D41" s="151">
        <f t="shared" si="0"/>
        <v>6.776361269313215E-2</v>
      </c>
      <c r="E41" s="40">
        <f t="shared" ref="E41:E48" si="1">G4</f>
        <v>416753.74195115641</v>
      </c>
    </row>
    <row r="42" spans="2:6" x14ac:dyDescent="0.2">
      <c r="B42" s="37" t="str">
        <f t="shared" si="0"/>
        <v>ІНЖУР ЕНЕРДЖІ</v>
      </c>
      <c r="C42" s="38">
        <f t="shared" si="0"/>
        <v>21511.784889999868</v>
      </c>
      <c r="D42" s="151">
        <f t="shared" si="0"/>
        <v>1.8835876820920337E-2</v>
      </c>
      <c r="E42" s="40">
        <f t="shared" si="1"/>
        <v>25272.437163942526</v>
      </c>
      <c r="F42" s="19"/>
    </row>
    <row r="43" spans="2:6" x14ac:dyDescent="0.2">
      <c r="B43" s="37" t="str">
        <f t="shared" si="0"/>
        <v>ЗЕМЕЛЬНИЙ ІНВЕСТИЦІЙНИЙ ФОНД ҐРУНТОВНО</v>
      </c>
      <c r="C43" s="38">
        <f t="shared" si="0"/>
        <v>468.55321999999876</v>
      </c>
      <c r="D43" s="151">
        <f t="shared" si="0"/>
        <v>1.1520042592792334E-2</v>
      </c>
      <c r="E43" s="40">
        <f t="shared" si="1"/>
        <v>249.97822107154033</v>
      </c>
      <c r="F43" s="19"/>
    </row>
    <row r="44" spans="2:6" x14ac:dyDescent="0.2">
      <c r="B44" s="37" t="str">
        <f t="shared" si="0"/>
        <v>КІНТО-Голд</v>
      </c>
      <c r="C44" s="38">
        <f t="shared" si="0"/>
        <v>44.988630000000825</v>
      </c>
      <c r="D44" s="151">
        <f t="shared" si="0"/>
        <v>5.2470000113224854E-3</v>
      </c>
      <c r="E44" s="40">
        <f t="shared" si="1"/>
        <v>0.10539467840807504</v>
      </c>
      <c r="F44" s="19"/>
    </row>
    <row r="45" spans="2:6" x14ac:dyDescent="0.2">
      <c r="B45" s="37" t="str">
        <f t="shared" si="0"/>
        <v>Синергiя - 5</v>
      </c>
      <c r="C45" s="38">
        <f t="shared" si="0"/>
        <v>84.825310000002375</v>
      </c>
      <c r="D45" s="151">
        <f t="shared" si="0"/>
        <v>4.1009404485931695E-3</v>
      </c>
      <c r="E45" s="40">
        <f t="shared" si="1"/>
        <v>0</v>
      </c>
      <c r="F45" s="19"/>
    </row>
    <row r="46" spans="2:6" x14ac:dyDescent="0.2">
      <c r="B46" s="37" t="str">
        <f t="shared" si="0"/>
        <v>ІНЕКО-ПРЯМІ ІНВЕСТИЦІЇ</v>
      </c>
      <c r="C46" s="38">
        <f t="shared" si="0"/>
        <v>0</v>
      </c>
      <c r="D46" s="151">
        <f t="shared" si="0"/>
        <v>0</v>
      </c>
      <c r="E46" s="40">
        <f t="shared" si="1"/>
        <v>0</v>
      </c>
      <c r="F46" s="19"/>
    </row>
    <row r="47" spans="2:6" x14ac:dyDescent="0.2">
      <c r="B47" s="37" t="str">
        <f t="shared" si="0"/>
        <v>ІНЕКО РІАЛ ІСТЕЙТ</v>
      </c>
      <c r="C47" s="38">
        <f t="shared" si="0"/>
        <v>0</v>
      </c>
      <c r="D47" s="151">
        <f t="shared" si="0"/>
        <v>0</v>
      </c>
      <c r="E47" s="40">
        <f t="shared" si="1"/>
        <v>0</v>
      </c>
      <c r="F47" s="19"/>
    </row>
    <row r="48" spans="2:6" x14ac:dyDescent="0.2">
      <c r="B48" s="37" t="str">
        <f t="shared" si="0"/>
        <v>Індекс Української Біржі</v>
      </c>
      <c r="C48" s="38">
        <f t="shared" si="0"/>
        <v>-6.7351300000008187</v>
      </c>
      <c r="D48" s="151">
        <f t="shared" si="0"/>
        <v>-1.5927777721968532E-3</v>
      </c>
      <c r="E48" s="40">
        <f t="shared" si="1"/>
        <v>0</v>
      </c>
      <c r="F48" s="19"/>
    </row>
    <row r="49" spans="2:6" x14ac:dyDescent="0.2">
      <c r="B49" s="29"/>
      <c r="C49" s="29"/>
      <c r="D49" s="6"/>
      <c r="F49" s="19"/>
    </row>
    <row r="50" spans="2:6" x14ac:dyDescent="0.2">
      <c r="B50" s="29"/>
      <c r="C50" s="29"/>
      <c r="D50" s="6"/>
      <c r="F50" s="19"/>
    </row>
    <row r="51" spans="2:6" x14ac:dyDescent="0.2">
      <c r="B51" s="29"/>
      <c r="C51" s="29"/>
      <c r="D51" s="6"/>
    </row>
    <row r="52" spans="2:6" x14ac:dyDescent="0.2">
      <c r="B52" s="29"/>
      <c r="C52" s="29"/>
      <c r="D52" s="6"/>
    </row>
    <row r="53" spans="2:6" x14ac:dyDescent="0.2">
      <c r="B53" s="29"/>
      <c r="C53" s="29"/>
      <c r="D53" s="6"/>
    </row>
    <row r="54" spans="2:6" x14ac:dyDescent="0.2">
      <c r="B54" s="29"/>
      <c r="C54" s="29"/>
      <c r="D54" s="6"/>
    </row>
    <row r="55" spans="2:6" x14ac:dyDescent="0.2">
      <c r="B55" s="29"/>
      <c r="C55" s="29"/>
      <c r="D55" s="6"/>
    </row>
    <row r="56" spans="2:6" x14ac:dyDescent="0.2">
      <c r="B56" s="29"/>
      <c r="C56" s="29"/>
      <c r="D56" s="6"/>
    </row>
    <row r="57" spans="2:6" x14ac:dyDescent="0.2">
      <c r="B57" s="29"/>
      <c r="C57" s="29"/>
      <c r="D57" s="6"/>
    </row>
    <row r="58" spans="2:6" x14ac:dyDescent="0.2">
      <c r="B58" s="29"/>
      <c r="C58" s="29"/>
      <c r="D58" s="6"/>
    </row>
    <row r="59" spans="2:6" x14ac:dyDescent="0.2">
      <c r="B59" s="29"/>
      <c r="C59" s="29"/>
      <c r="D59" s="6"/>
    </row>
    <row r="60" spans="2:6" x14ac:dyDescent="0.2">
      <c r="B60" s="29"/>
      <c r="C60" s="29"/>
      <c r="D60" s="6"/>
    </row>
    <row r="61" spans="2:6" x14ac:dyDescent="0.2">
      <c r="B61" s="29"/>
      <c r="C61" s="29"/>
      <c r="D61" s="6"/>
    </row>
    <row r="62" spans="2:6" x14ac:dyDescent="0.2">
      <c r="B62" s="29"/>
      <c r="C62" s="29"/>
      <c r="D62" s="6"/>
    </row>
    <row r="63" spans="2:6" x14ac:dyDescent="0.2">
      <c r="B63" s="29"/>
      <c r="C63" s="29"/>
      <c r="D63" s="6"/>
    </row>
    <row r="64" spans="2:6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  <row r="121" spans="2:4" x14ac:dyDescent="0.2">
      <c r="B121" s="29"/>
      <c r="C121" s="29"/>
      <c r="D121" s="6"/>
    </row>
    <row r="122" spans="2:4" x14ac:dyDescent="0.2">
      <c r="B122" s="29"/>
      <c r="C122" s="29"/>
      <c r="D122" s="6"/>
    </row>
    <row r="123" spans="2:4" x14ac:dyDescent="0.2">
      <c r="B123" s="29"/>
      <c r="C123" s="29"/>
      <c r="D123" s="6"/>
    </row>
  </sheetData>
  <mergeCells count="5">
    <mergeCell ref="A1:G1"/>
    <mergeCell ref="A13:G13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5156-4959-4A32-BE4A-58386A8B4D5A}">
  <sheetPr>
    <tabColor indexed="43"/>
  </sheetPr>
  <dimension ref="A1:D20"/>
  <sheetViews>
    <sheetView zoomScale="85" workbookViewId="0">
      <selection activeCell="B4" sqref="B4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75</v>
      </c>
      <c r="C1" s="10"/>
      <c r="D1" s="10"/>
    </row>
    <row r="2" spans="1:4" ht="14.25" x14ac:dyDescent="0.2">
      <c r="A2" s="27" t="s">
        <v>132</v>
      </c>
      <c r="B2" s="135">
        <v>-5.1198846223182715E-3</v>
      </c>
      <c r="C2" s="10"/>
      <c r="D2" s="10"/>
    </row>
    <row r="3" spans="1:4" ht="14.25" x14ac:dyDescent="0.2">
      <c r="A3" s="27" t="s">
        <v>115</v>
      </c>
      <c r="B3" s="136">
        <v>-3.2593252371203585E-3</v>
      </c>
      <c r="C3" s="10"/>
      <c r="D3" s="10"/>
    </row>
    <row r="4" spans="1:4" ht="14.25" x14ac:dyDescent="0.2">
      <c r="A4" s="27" t="s">
        <v>72</v>
      </c>
      <c r="B4" s="136">
        <v>-1.5954777950640819E-3</v>
      </c>
      <c r="C4" s="10"/>
      <c r="D4" s="10"/>
    </row>
    <row r="5" spans="1:4" ht="14.25" x14ac:dyDescent="0.2">
      <c r="A5" s="27" t="s">
        <v>129</v>
      </c>
      <c r="B5" s="136">
        <v>0</v>
      </c>
      <c r="C5" s="10"/>
      <c r="D5" s="10"/>
    </row>
    <row r="6" spans="1:4" ht="14.25" x14ac:dyDescent="0.2">
      <c r="A6" s="27" t="s">
        <v>122</v>
      </c>
      <c r="B6" s="136">
        <v>0</v>
      </c>
      <c r="C6" s="10"/>
      <c r="D6" s="10"/>
    </row>
    <row r="7" spans="1:4" ht="14.25" x14ac:dyDescent="0.2">
      <c r="A7" s="27" t="s">
        <v>135</v>
      </c>
      <c r="B7" s="136">
        <v>4.1002731760348965E-3</v>
      </c>
      <c r="C7" s="10"/>
      <c r="D7" s="10"/>
    </row>
    <row r="8" spans="1:4" ht="14.25" x14ac:dyDescent="0.2">
      <c r="A8" s="27" t="s">
        <v>104</v>
      </c>
      <c r="B8" s="136">
        <v>5.2476714648603817E-3</v>
      </c>
      <c r="C8" s="10"/>
      <c r="D8" s="10"/>
    </row>
    <row r="9" spans="1:4" ht="14.25" x14ac:dyDescent="0.2">
      <c r="A9" s="27" t="s">
        <v>119</v>
      </c>
      <c r="B9" s="136">
        <v>5.3613739395070859E-3</v>
      </c>
      <c r="C9" s="10"/>
      <c r="D9" s="10"/>
    </row>
    <row r="10" spans="1:4" ht="15" x14ac:dyDescent="0.2">
      <c r="A10" s="170" t="s">
        <v>26</v>
      </c>
      <c r="B10" s="171">
        <v>5.9182886573745652E-4</v>
      </c>
      <c r="C10" s="10"/>
      <c r="D10" s="10"/>
    </row>
    <row r="11" spans="1:4" ht="14.25" x14ac:dyDescent="0.2">
      <c r="A11" s="27" t="s">
        <v>131</v>
      </c>
      <c r="B11" s="136">
        <v>6.8949925201926554E-3</v>
      </c>
      <c r="C11" s="10"/>
      <c r="D11" s="10"/>
    </row>
    <row r="12" spans="1:4" ht="14.25" x14ac:dyDescent="0.2">
      <c r="A12" s="27" t="s">
        <v>114</v>
      </c>
      <c r="B12" s="136">
        <v>-8.6684924414415221E-4</v>
      </c>
      <c r="C12" s="10"/>
      <c r="D12" s="10"/>
    </row>
    <row r="13" spans="1:4" ht="14.25" x14ac:dyDescent="0.2">
      <c r="A13" s="27" t="s">
        <v>27</v>
      </c>
      <c r="B13" s="136">
        <v>2.6089823978403537E-3</v>
      </c>
      <c r="C13" s="10"/>
      <c r="D13" s="10"/>
    </row>
    <row r="14" spans="1:4" ht="14.25" x14ac:dyDescent="0.2">
      <c r="A14" s="27" t="s">
        <v>28</v>
      </c>
      <c r="B14" s="136">
        <v>-2.4672626265261899E-3</v>
      </c>
      <c r="C14" s="10"/>
      <c r="D14" s="10"/>
    </row>
    <row r="15" spans="1:4" ht="14.25" x14ac:dyDescent="0.2">
      <c r="A15" s="27" t="s">
        <v>29</v>
      </c>
      <c r="B15" s="136">
        <v>1.1143013698630137E-2</v>
      </c>
      <c r="C15" s="10"/>
      <c r="D15" s="10"/>
    </row>
    <row r="16" spans="1:4" ht="15" thickBot="1" x14ac:dyDescent="0.25">
      <c r="A16" s="75" t="s">
        <v>93</v>
      </c>
      <c r="B16" s="137">
        <v>6.078739943751188E-3</v>
      </c>
      <c r="C16" s="10"/>
      <c r="D16" s="10"/>
    </row>
    <row r="17" spans="1:4" x14ac:dyDescent="0.2">
      <c r="C17" s="10"/>
      <c r="D17" s="10"/>
    </row>
    <row r="18" spans="1:4" x14ac:dyDescent="0.2">
      <c r="A18" s="10"/>
      <c r="B18" s="10"/>
      <c r="C18" s="10"/>
      <c r="D18" s="10"/>
    </row>
    <row r="19" spans="1:4" x14ac:dyDescent="0.2">
      <c r="B19" s="10"/>
      <c r="C19" s="10"/>
      <c r="D19" s="10"/>
    </row>
    <row r="20" spans="1:4" x14ac:dyDescent="0.2">
      <c r="C20" s="10"/>
    </row>
  </sheetData>
  <autoFilter ref="A1:B1" xr:uid="{1427A0EE-966A-4128-8C6A-71F199F586DA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42C6-8F87-4722-91AF-8E228388CA72}">
  <sheetPr>
    <tabColor indexed="42"/>
  </sheetPr>
  <dimension ref="A1:I31"/>
  <sheetViews>
    <sheetView zoomScale="80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72" t="s">
        <v>94</v>
      </c>
      <c r="B1" s="172"/>
      <c r="C1" s="172"/>
      <c r="D1" s="172"/>
      <c r="E1" s="172"/>
      <c r="F1" s="172"/>
      <c r="G1" s="172"/>
      <c r="H1" s="172"/>
      <c r="I1" s="13"/>
    </row>
    <row r="2" spans="1:9" ht="30.75" thickBot="1" x14ac:dyDescent="0.25">
      <c r="A2" s="15" t="s">
        <v>34</v>
      </c>
      <c r="B2" s="16" t="s">
        <v>76</v>
      </c>
      <c r="C2" s="17" t="s">
        <v>35</v>
      </c>
      <c r="D2" s="17" t="s">
        <v>36</v>
      </c>
      <c r="E2" s="17" t="s">
        <v>37</v>
      </c>
      <c r="F2" s="17" t="s">
        <v>11</v>
      </c>
      <c r="G2" s="17" t="s">
        <v>12</v>
      </c>
      <c r="H2" s="18" t="s">
        <v>13</v>
      </c>
      <c r="I2" s="19"/>
    </row>
    <row r="3" spans="1:9" x14ac:dyDescent="0.2">
      <c r="A3" s="21">
        <v>1</v>
      </c>
      <c r="B3" s="81" t="s">
        <v>16</v>
      </c>
      <c r="C3" s="82">
        <v>95086956.180000007</v>
      </c>
      <c r="D3" s="83">
        <v>10134</v>
      </c>
      <c r="E3" s="82">
        <v>9382.9599999999991</v>
      </c>
      <c r="F3" s="83">
        <v>1000</v>
      </c>
      <c r="G3" s="81" t="s">
        <v>17</v>
      </c>
      <c r="H3" s="84" t="s">
        <v>41</v>
      </c>
      <c r="I3" s="19"/>
    </row>
    <row r="4" spans="1:9" x14ac:dyDescent="0.2">
      <c r="A4" s="21">
        <v>2</v>
      </c>
      <c r="B4" s="81" t="s">
        <v>70</v>
      </c>
      <c r="C4" s="82">
        <v>47859499.310000002</v>
      </c>
      <c r="D4" s="83">
        <v>4114</v>
      </c>
      <c r="E4" s="82">
        <v>11633.3251</v>
      </c>
      <c r="F4" s="83">
        <v>1000</v>
      </c>
      <c r="G4" s="81" t="s">
        <v>15</v>
      </c>
      <c r="H4" s="84" t="s">
        <v>39</v>
      </c>
      <c r="I4" s="19"/>
    </row>
    <row r="5" spans="1:9" ht="14.25" customHeight="1" x14ac:dyDescent="0.2">
      <c r="A5" s="21">
        <v>3</v>
      </c>
      <c r="B5" s="81" t="s">
        <v>65</v>
      </c>
      <c r="C5" s="82">
        <v>39210425.969999999</v>
      </c>
      <c r="D5" s="83">
        <v>43804</v>
      </c>
      <c r="E5" s="82">
        <v>895.13350000000003</v>
      </c>
      <c r="F5" s="83">
        <v>100</v>
      </c>
      <c r="G5" s="81" t="s">
        <v>84</v>
      </c>
      <c r="H5" s="84" t="s">
        <v>66</v>
      </c>
      <c r="I5" s="19"/>
    </row>
    <row r="6" spans="1:9" x14ac:dyDescent="0.2">
      <c r="A6" s="21">
        <v>4</v>
      </c>
      <c r="B6" s="81" t="s">
        <v>91</v>
      </c>
      <c r="C6" s="82">
        <v>15012042.460000001</v>
      </c>
      <c r="D6" s="83">
        <v>13997</v>
      </c>
      <c r="E6" s="82">
        <v>1072.52</v>
      </c>
      <c r="F6" s="83">
        <v>100</v>
      </c>
      <c r="G6" s="81" t="s">
        <v>84</v>
      </c>
      <c r="H6" s="84" t="s">
        <v>66</v>
      </c>
      <c r="I6" s="19"/>
    </row>
    <row r="7" spans="1:9" ht="14.25" customHeight="1" x14ac:dyDescent="0.2">
      <c r="A7" s="21">
        <v>5</v>
      </c>
      <c r="B7" s="81" t="s">
        <v>51</v>
      </c>
      <c r="C7" s="82">
        <v>11013096.24</v>
      </c>
      <c r="D7" s="83">
        <v>5278059</v>
      </c>
      <c r="E7" s="82">
        <v>2.09</v>
      </c>
      <c r="F7" s="83">
        <v>1</v>
      </c>
      <c r="G7" s="81" t="s">
        <v>17</v>
      </c>
      <c r="H7" s="84" t="s">
        <v>41</v>
      </c>
      <c r="I7" s="19"/>
    </row>
    <row r="8" spans="1:9" x14ac:dyDescent="0.2">
      <c r="A8" s="21">
        <v>6</v>
      </c>
      <c r="B8" s="81" t="s">
        <v>69</v>
      </c>
      <c r="C8" s="82">
        <v>10977000.310000001</v>
      </c>
      <c r="D8" s="83">
        <v>8326</v>
      </c>
      <c r="E8" s="82">
        <v>1318.4002</v>
      </c>
      <c r="F8" s="83">
        <v>1000</v>
      </c>
      <c r="G8" s="81" t="s">
        <v>15</v>
      </c>
      <c r="H8" s="84" t="s">
        <v>39</v>
      </c>
      <c r="I8" s="19"/>
    </row>
    <row r="9" spans="1:9" x14ac:dyDescent="0.2">
      <c r="A9" s="21">
        <v>7</v>
      </c>
      <c r="B9" s="81" t="s">
        <v>71</v>
      </c>
      <c r="C9" s="82">
        <v>7831558.79</v>
      </c>
      <c r="D9" s="83">
        <v>1078</v>
      </c>
      <c r="E9" s="82">
        <v>7264.8968000000004</v>
      </c>
      <c r="F9" s="83">
        <v>1000</v>
      </c>
      <c r="G9" s="81" t="s">
        <v>15</v>
      </c>
      <c r="H9" s="84" t="s">
        <v>39</v>
      </c>
      <c r="I9" s="19"/>
    </row>
    <row r="10" spans="1:9" x14ac:dyDescent="0.2">
      <c r="A10" s="21">
        <v>8</v>
      </c>
      <c r="B10" s="81" t="s">
        <v>55</v>
      </c>
      <c r="C10" s="82">
        <v>7365296.8600000003</v>
      </c>
      <c r="D10" s="83">
        <v>1254</v>
      </c>
      <c r="E10" s="82">
        <v>5873.44</v>
      </c>
      <c r="F10" s="83">
        <v>1000</v>
      </c>
      <c r="G10" s="81" t="s">
        <v>38</v>
      </c>
      <c r="H10" s="84" t="s">
        <v>54</v>
      </c>
      <c r="I10" s="19"/>
    </row>
    <row r="11" spans="1:9" x14ac:dyDescent="0.2">
      <c r="A11" s="21">
        <v>9</v>
      </c>
      <c r="B11" s="81" t="s">
        <v>53</v>
      </c>
      <c r="C11" s="82">
        <v>5535373.0599999996</v>
      </c>
      <c r="D11" s="83">
        <v>643</v>
      </c>
      <c r="E11" s="82">
        <v>8608.67</v>
      </c>
      <c r="F11" s="83">
        <v>1000</v>
      </c>
      <c r="G11" s="81" t="s">
        <v>14</v>
      </c>
      <c r="H11" s="84" t="s">
        <v>54</v>
      </c>
      <c r="I11" s="19"/>
    </row>
    <row r="12" spans="1:9" x14ac:dyDescent="0.2">
      <c r="A12" s="21">
        <v>10</v>
      </c>
      <c r="B12" s="81" t="s">
        <v>67</v>
      </c>
      <c r="C12" s="82">
        <v>3258542.5</v>
      </c>
      <c r="D12" s="83">
        <v>3059</v>
      </c>
      <c r="E12" s="82">
        <v>1065.2312999999999</v>
      </c>
      <c r="F12" s="83">
        <v>1000</v>
      </c>
      <c r="G12" s="81" t="s">
        <v>84</v>
      </c>
      <c r="H12" s="84" t="s">
        <v>66</v>
      </c>
      <c r="I12" s="19"/>
    </row>
    <row r="13" spans="1:9" x14ac:dyDescent="0.2">
      <c r="A13" s="21">
        <v>11</v>
      </c>
      <c r="B13" s="81" t="s">
        <v>52</v>
      </c>
      <c r="C13" s="82">
        <v>3015525.51</v>
      </c>
      <c r="D13" s="83">
        <v>2566</v>
      </c>
      <c r="E13" s="82">
        <v>1175.1853000000001</v>
      </c>
      <c r="F13" s="83">
        <v>1000</v>
      </c>
      <c r="G13" s="81" t="s">
        <v>68</v>
      </c>
      <c r="H13" s="84" t="s">
        <v>74</v>
      </c>
      <c r="I13" s="19"/>
    </row>
    <row r="14" spans="1:9" x14ac:dyDescent="0.2">
      <c r="A14" s="21">
        <v>12</v>
      </c>
      <c r="B14" s="81" t="s">
        <v>62</v>
      </c>
      <c r="C14" s="82">
        <v>2564669.15</v>
      </c>
      <c r="D14" s="83">
        <v>1141</v>
      </c>
      <c r="E14" s="82">
        <v>2247.7381</v>
      </c>
      <c r="F14" s="83">
        <v>1000</v>
      </c>
      <c r="G14" s="81" t="s">
        <v>63</v>
      </c>
      <c r="H14" s="84" t="s">
        <v>64</v>
      </c>
      <c r="I14" s="19"/>
    </row>
    <row r="15" spans="1:9" x14ac:dyDescent="0.2">
      <c r="A15" s="21">
        <v>13</v>
      </c>
      <c r="B15" s="81" t="s">
        <v>20</v>
      </c>
      <c r="C15" s="82">
        <v>1277085.3500000001</v>
      </c>
      <c r="D15" s="83">
        <v>14070</v>
      </c>
      <c r="E15" s="82">
        <v>90.766499999999994</v>
      </c>
      <c r="F15" s="83">
        <v>100</v>
      </c>
      <c r="G15" s="81" t="s">
        <v>40</v>
      </c>
      <c r="H15" s="84" t="s">
        <v>87</v>
      </c>
      <c r="I15" s="19"/>
    </row>
    <row r="16" spans="1:9" x14ac:dyDescent="0.2">
      <c r="A16" s="21">
        <v>14</v>
      </c>
      <c r="B16" s="81" t="s">
        <v>103</v>
      </c>
      <c r="C16" s="82">
        <v>1028026.5000999999</v>
      </c>
      <c r="D16" s="83">
        <v>953</v>
      </c>
      <c r="E16" s="82">
        <v>1078.7266999999999</v>
      </c>
      <c r="F16" s="83">
        <v>1000</v>
      </c>
      <c r="G16" s="81" t="s">
        <v>18</v>
      </c>
      <c r="H16" s="84" t="s">
        <v>30</v>
      </c>
      <c r="I16" s="19"/>
    </row>
    <row r="17" spans="1:8" ht="15" customHeight="1" thickBot="1" x14ac:dyDescent="0.25">
      <c r="A17" s="173" t="s">
        <v>42</v>
      </c>
      <c r="B17" s="174"/>
      <c r="C17" s="96">
        <f>SUM(C3:C16)</f>
        <v>251035098.19010001</v>
      </c>
      <c r="D17" s="97">
        <f>SUM(D3:D16)</f>
        <v>5383198</v>
      </c>
      <c r="E17" s="56" t="s">
        <v>43</v>
      </c>
      <c r="F17" s="56" t="s">
        <v>43</v>
      </c>
      <c r="G17" s="56" t="s">
        <v>43</v>
      </c>
      <c r="H17" s="56" t="s">
        <v>43</v>
      </c>
    </row>
    <row r="18" spans="1:8" ht="15" customHeight="1" x14ac:dyDescent="0.2">
      <c r="A18" s="176" t="s">
        <v>85</v>
      </c>
      <c r="B18" s="176"/>
      <c r="C18" s="176"/>
      <c r="D18" s="176"/>
      <c r="E18" s="176"/>
      <c r="F18" s="176"/>
      <c r="G18" s="176"/>
      <c r="H18" s="176"/>
    </row>
    <row r="19" spans="1:8" ht="15" customHeight="1" thickBot="1" x14ac:dyDescent="0.25">
      <c r="A19" s="175"/>
      <c r="B19" s="175"/>
      <c r="C19" s="175"/>
      <c r="D19" s="175"/>
      <c r="E19" s="175"/>
      <c r="F19" s="175"/>
      <c r="G19" s="175"/>
      <c r="H19" s="175"/>
    </row>
    <row r="21" spans="1:8" x14ac:dyDescent="0.2">
      <c r="B21" s="20" t="s">
        <v>47</v>
      </c>
      <c r="C21" s="23">
        <f>C17-SUM(C3:C12)</f>
        <v>7885306.5100999773</v>
      </c>
      <c r="D21" s="125">
        <f>C21/$C$17</f>
        <v>3.1411171453518079E-2</v>
      </c>
    </row>
    <row r="22" spans="1:8" x14ac:dyDescent="0.2">
      <c r="B22" s="81" t="str">
        <f t="shared" ref="B22:C28" si="0">B3</f>
        <v>ОТП Класичний</v>
      </c>
      <c r="C22" s="82">
        <f t="shared" si="0"/>
        <v>95086956.180000007</v>
      </c>
      <c r="D22" s="125">
        <f>C22/$C$17</f>
        <v>0.37877952870157627</v>
      </c>
      <c r="H22" s="19"/>
    </row>
    <row r="23" spans="1:8" x14ac:dyDescent="0.2">
      <c r="B23" s="81" t="str">
        <f t="shared" si="0"/>
        <v>УНIВЕР.УА/Михайло Грушевський: Фонд Державних Паперiв</v>
      </c>
      <c r="C23" s="82">
        <f t="shared" si="0"/>
        <v>47859499.310000002</v>
      </c>
      <c r="D23" s="125">
        <f t="shared" ref="D23:D31" si="1">C23/$C$17</f>
        <v>0.19064863700357029</v>
      </c>
      <c r="H23" s="19"/>
    </row>
    <row r="24" spans="1:8" x14ac:dyDescent="0.2">
      <c r="B24" s="81" t="str">
        <f t="shared" si="0"/>
        <v>КІНТО-Класичний</v>
      </c>
      <c r="C24" s="82">
        <f t="shared" si="0"/>
        <v>39210425.969999999</v>
      </c>
      <c r="D24" s="125">
        <f t="shared" si="1"/>
        <v>0.15619499525244604</v>
      </c>
      <c r="H24" s="19"/>
    </row>
    <row r="25" spans="1:8" x14ac:dyDescent="0.2">
      <c r="B25" s="81" t="str">
        <f t="shared" si="0"/>
        <v>КІНТО-Казначейський</v>
      </c>
      <c r="C25" s="82">
        <f t="shared" si="0"/>
        <v>15012042.460000001</v>
      </c>
      <c r="D25" s="125">
        <f t="shared" si="1"/>
        <v>5.9800571984686822E-2</v>
      </c>
      <c r="H25" s="19"/>
    </row>
    <row r="26" spans="1:8" x14ac:dyDescent="0.2">
      <c r="B26" s="81" t="str">
        <f t="shared" si="0"/>
        <v>ОТП Фонд Акцій</v>
      </c>
      <c r="C26" s="82">
        <f t="shared" si="0"/>
        <v>11013096.24</v>
      </c>
      <c r="D26" s="125">
        <f t="shared" si="1"/>
        <v>4.3870742853894362E-2</v>
      </c>
      <c r="H26" s="19"/>
    </row>
    <row r="27" spans="1:8" x14ac:dyDescent="0.2">
      <c r="B27" s="81" t="str">
        <f t="shared" si="0"/>
        <v>УНІВЕР.УА/Ярослав Мудрий: Фонд Акцiй</v>
      </c>
      <c r="C27" s="82">
        <f t="shared" si="0"/>
        <v>10977000.310000001</v>
      </c>
      <c r="D27" s="125">
        <f t="shared" si="1"/>
        <v>4.3726954474260428E-2</v>
      </c>
      <c r="H27" s="19"/>
    </row>
    <row r="28" spans="1:8" x14ac:dyDescent="0.2">
      <c r="B28" s="81" t="str">
        <f t="shared" si="0"/>
        <v>УНIВЕР.УА/Тарас Шевченко: Фонд Заощаджень</v>
      </c>
      <c r="C28" s="82">
        <f t="shared" si="0"/>
        <v>7831558.79</v>
      </c>
      <c r="D28" s="125">
        <f t="shared" si="1"/>
        <v>3.1197067049442771E-2</v>
      </c>
      <c r="H28" s="19"/>
    </row>
    <row r="29" spans="1:8" x14ac:dyDescent="0.2">
      <c r="B29" s="81" t="str">
        <f t="shared" ref="B29:C31" si="2">B10</f>
        <v>Альтус-Депозит</v>
      </c>
      <c r="C29" s="82">
        <f t="shared" si="2"/>
        <v>7365296.8600000003</v>
      </c>
      <c r="D29" s="125">
        <f t="shared" si="1"/>
        <v>2.9339709519114819E-2</v>
      </c>
      <c r="H29" s="19"/>
    </row>
    <row r="30" spans="1:8" x14ac:dyDescent="0.2">
      <c r="B30" s="81" t="str">
        <f t="shared" si="2"/>
        <v>Альтус-Збалансований</v>
      </c>
      <c r="C30" s="82">
        <f t="shared" si="2"/>
        <v>5535373.0599999996</v>
      </c>
      <c r="D30" s="125">
        <f t="shared" si="1"/>
        <v>2.2050195769072328E-2</v>
      </c>
    </row>
    <row r="31" spans="1:8" x14ac:dyDescent="0.2">
      <c r="B31" s="81" t="str">
        <f t="shared" si="2"/>
        <v>КІНТО-Еквіті</v>
      </c>
      <c r="C31" s="82">
        <f t="shared" si="2"/>
        <v>3258542.5</v>
      </c>
      <c r="D31" s="125">
        <f t="shared" si="1"/>
        <v>1.2980425938417667E-2</v>
      </c>
    </row>
  </sheetData>
  <mergeCells count="4">
    <mergeCell ref="A1:H1"/>
    <mergeCell ref="A17:B17"/>
    <mergeCell ref="A19:H19"/>
    <mergeCell ref="A18:H18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6CCF-7DE8-4A26-A7FF-BEE7C24C6F22}">
  <sheetPr>
    <tabColor indexed="42"/>
    <pageSetUpPr fitToPage="1"/>
  </sheetPr>
  <dimension ref="A1:L59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78" t="s">
        <v>95</v>
      </c>
      <c r="B1" s="178"/>
      <c r="C1" s="178"/>
      <c r="D1" s="178"/>
      <c r="E1" s="178"/>
      <c r="F1" s="178"/>
      <c r="G1" s="178"/>
      <c r="H1" s="178"/>
      <c r="I1" s="178"/>
      <c r="J1" s="99"/>
    </row>
    <row r="2" spans="1:11" s="20" customFormat="1" ht="15.75" customHeight="1" thickBot="1" x14ac:dyDescent="0.25">
      <c r="A2" s="179" t="s">
        <v>34</v>
      </c>
      <c r="B2" s="100"/>
      <c r="C2" s="101"/>
      <c r="D2" s="102"/>
      <c r="E2" s="181" t="s">
        <v>60</v>
      </c>
      <c r="F2" s="181"/>
      <c r="G2" s="181"/>
      <c r="H2" s="181"/>
      <c r="I2" s="181"/>
      <c r="J2" s="181"/>
      <c r="K2" s="181"/>
    </row>
    <row r="3" spans="1:11" s="22" customFormat="1" ht="60.75" thickBot="1" x14ac:dyDescent="0.25">
      <c r="A3" s="180"/>
      <c r="B3" s="103" t="s">
        <v>21</v>
      </c>
      <c r="C3" s="26" t="s">
        <v>9</v>
      </c>
      <c r="D3" s="26" t="s">
        <v>10</v>
      </c>
      <c r="E3" s="17" t="s">
        <v>79</v>
      </c>
      <c r="F3" s="17" t="s">
        <v>88</v>
      </c>
      <c r="G3" s="17" t="s">
        <v>89</v>
      </c>
      <c r="H3" s="17" t="s">
        <v>77</v>
      </c>
      <c r="I3" s="17" t="s">
        <v>90</v>
      </c>
      <c r="J3" s="17" t="s">
        <v>44</v>
      </c>
      <c r="K3" s="18" t="s">
        <v>80</v>
      </c>
    </row>
    <row r="4" spans="1:11" s="20" customFormat="1" collapsed="1" x14ac:dyDescent="0.2">
      <c r="A4" s="21">
        <v>1</v>
      </c>
      <c r="B4" s="143" t="s">
        <v>65</v>
      </c>
      <c r="C4" s="144">
        <v>38118</v>
      </c>
      <c r="D4" s="144">
        <v>38182</v>
      </c>
      <c r="E4" s="145">
        <v>6.2992809349566858E-3</v>
      </c>
      <c r="F4" s="145">
        <v>2.8661828961463964E-2</v>
      </c>
      <c r="G4" s="145">
        <v>5.7241627422671026E-2</v>
      </c>
      <c r="H4" s="145">
        <v>0.15222347896681954</v>
      </c>
      <c r="I4" s="145">
        <v>9.7224203877244841E-2</v>
      </c>
      <c r="J4" s="146">
        <v>7.9513350000000003</v>
      </c>
      <c r="K4" s="118">
        <v>0.10445852107736719</v>
      </c>
    </row>
    <row r="5" spans="1:11" s="20" customFormat="1" collapsed="1" x14ac:dyDescent="0.2">
      <c r="A5" s="21">
        <v>2</v>
      </c>
      <c r="B5" s="143" t="s">
        <v>53</v>
      </c>
      <c r="C5" s="144">
        <v>38828</v>
      </c>
      <c r="D5" s="144">
        <v>39028</v>
      </c>
      <c r="E5" s="145">
        <v>7.6976112355158222E-3</v>
      </c>
      <c r="F5" s="145">
        <v>2.8043287189628563E-2</v>
      </c>
      <c r="G5" s="145">
        <v>3.4607623628272188E-2</v>
      </c>
      <c r="H5" s="145">
        <v>9.3514369042538181E-2</v>
      </c>
      <c r="I5" s="145">
        <v>4.2609469713026149E-2</v>
      </c>
      <c r="J5" s="146">
        <v>7.60867</v>
      </c>
      <c r="K5" s="119">
        <v>0.11520985946111195</v>
      </c>
    </row>
    <row r="6" spans="1:11" s="20" customFormat="1" collapsed="1" x14ac:dyDescent="0.2">
      <c r="A6" s="21">
        <v>3</v>
      </c>
      <c r="B6" s="143" t="s">
        <v>69</v>
      </c>
      <c r="C6" s="144">
        <v>38919</v>
      </c>
      <c r="D6" s="144">
        <v>39092</v>
      </c>
      <c r="E6" s="145">
        <v>-3.6636364714976999E-3</v>
      </c>
      <c r="F6" s="145">
        <v>3.0716343058997397E-2</v>
      </c>
      <c r="G6" s="145">
        <v>7.5535207987218245E-2</v>
      </c>
      <c r="H6" s="145">
        <v>0.11220280488663903</v>
      </c>
      <c r="I6" s="145">
        <v>9.0442353621535299E-2</v>
      </c>
      <c r="J6" s="146">
        <v>0.31840020000000013</v>
      </c>
      <c r="K6" s="119">
        <v>1.4226961196806442E-2</v>
      </c>
    </row>
    <row r="7" spans="1:11" s="20" customFormat="1" collapsed="1" x14ac:dyDescent="0.2">
      <c r="A7" s="21">
        <v>4</v>
      </c>
      <c r="B7" s="143" t="s">
        <v>16</v>
      </c>
      <c r="C7" s="144">
        <v>39413</v>
      </c>
      <c r="D7" s="144">
        <v>39589</v>
      </c>
      <c r="E7" s="145">
        <v>9.3035313403904141E-3</v>
      </c>
      <c r="F7" s="145">
        <v>3.4376092063502561E-2</v>
      </c>
      <c r="G7" s="145">
        <v>6.953671069609646E-2</v>
      </c>
      <c r="H7" s="145">
        <v>0.14447276940903819</v>
      </c>
      <c r="I7" s="145">
        <v>8.2658808135610329E-2</v>
      </c>
      <c r="J7" s="146">
        <v>8.3829599999999989</v>
      </c>
      <c r="K7" s="119">
        <v>0.13086089753146068</v>
      </c>
    </row>
    <row r="8" spans="1:11" s="20" customFormat="1" collapsed="1" x14ac:dyDescent="0.2">
      <c r="A8" s="21">
        <v>5</v>
      </c>
      <c r="B8" s="143" t="s">
        <v>103</v>
      </c>
      <c r="C8" s="144">
        <v>39429</v>
      </c>
      <c r="D8" s="144">
        <v>39618</v>
      </c>
      <c r="E8" s="145">
        <v>1.5314593977107105E-3</v>
      </c>
      <c r="F8" s="145">
        <v>8.4225080091275828E-3</v>
      </c>
      <c r="G8" s="145">
        <v>-1.8421409185117033E-2</v>
      </c>
      <c r="H8" s="145">
        <v>5.0427917565982749E-3</v>
      </c>
      <c r="I8" s="145">
        <v>-1.5627833125352208E-2</v>
      </c>
      <c r="J8" s="146">
        <v>7.8726700000000038E-2</v>
      </c>
      <c r="K8" s="119">
        <v>4.1895555461977096E-3</v>
      </c>
    </row>
    <row r="9" spans="1:11" s="20" customFormat="1" collapsed="1" x14ac:dyDescent="0.2">
      <c r="A9" s="21">
        <v>6</v>
      </c>
      <c r="B9" s="143" t="s">
        <v>20</v>
      </c>
      <c r="C9" s="144">
        <v>39560</v>
      </c>
      <c r="D9" s="144">
        <v>39770</v>
      </c>
      <c r="E9" s="145">
        <v>4.2474989655088002E-3</v>
      </c>
      <c r="F9" s="145">
        <v>1.3664958360740886E-2</v>
      </c>
      <c r="G9" s="145">
        <v>-9.3383583218460409E-3</v>
      </c>
      <c r="H9" s="145">
        <v>5.7964764230390431E-2</v>
      </c>
      <c r="I9" s="145">
        <v>-4.899499415656039E-3</v>
      </c>
      <c r="J9" s="146">
        <v>-9.2335000000000056E-2</v>
      </c>
      <c r="K9" s="119">
        <v>-5.4555418432240543E-3</v>
      </c>
    </row>
    <row r="10" spans="1:11" s="20" customFormat="1" collapsed="1" x14ac:dyDescent="0.2">
      <c r="A10" s="21">
        <v>7</v>
      </c>
      <c r="B10" s="143" t="s">
        <v>67</v>
      </c>
      <c r="C10" s="144">
        <v>39884</v>
      </c>
      <c r="D10" s="144">
        <v>40001</v>
      </c>
      <c r="E10" s="145">
        <v>1.2209423475535441E-3</v>
      </c>
      <c r="F10" s="145">
        <v>2.2956525339163925E-3</v>
      </c>
      <c r="G10" s="145">
        <v>-1.1388007761285679E-2</v>
      </c>
      <c r="H10" s="145">
        <v>-3.7659756797727706E-3</v>
      </c>
      <c r="I10" s="145">
        <v>-1.4061794258550364E-2</v>
      </c>
      <c r="J10" s="146">
        <v>6.5231299999999992E-2</v>
      </c>
      <c r="K10" s="119">
        <v>3.7073308940873684E-3</v>
      </c>
    </row>
    <row r="11" spans="1:11" s="20" customFormat="1" collapsed="1" x14ac:dyDescent="0.2">
      <c r="A11" s="21">
        <v>8</v>
      </c>
      <c r="B11" s="143" t="s">
        <v>51</v>
      </c>
      <c r="C11" s="144">
        <v>40253</v>
      </c>
      <c r="D11" s="144">
        <v>40359</v>
      </c>
      <c r="E11" s="145">
        <v>-1.8779342723004744E-2</v>
      </c>
      <c r="F11" s="145">
        <v>1.9512195121951237E-2</v>
      </c>
      <c r="G11" s="145">
        <v>1.9512195121951237E-2</v>
      </c>
      <c r="H11" s="145">
        <v>6.0913705583756306E-2</v>
      </c>
      <c r="I11" s="145">
        <v>3.4653465346534684E-2</v>
      </c>
      <c r="J11" s="146">
        <v>1.0900000000000001</v>
      </c>
      <c r="K11" s="119">
        <v>4.6863214462995906E-2</v>
      </c>
    </row>
    <row r="12" spans="1:11" s="20" customFormat="1" collapsed="1" x14ac:dyDescent="0.2">
      <c r="A12" s="21">
        <v>9</v>
      </c>
      <c r="B12" s="143" t="s">
        <v>52</v>
      </c>
      <c r="C12" s="144">
        <v>40114</v>
      </c>
      <c r="D12" s="144">
        <v>40401</v>
      </c>
      <c r="E12" s="145">
        <v>-8.7588911116290524E-2</v>
      </c>
      <c r="F12" s="145">
        <v>-1.9608410750505123E-2</v>
      </c>
      <c r="G12" s="145">
        <v>1.1167030586378468E-2</v>
      </c>
      <c r="H12" s="145">
        <v>5.7594828592546499E-3</v>
      </c>
      <c r="I12" s="145">
        <v>1.560378235905624E-2</v>
      </c>
      <c r="J12" s="146">
        <v>0.1751853000000001</v>
      </c>
      <c r="K12" s="119">
        <v>1.0152412021754431E-2</v>
      </c>
    </row>
    <row r="13" spans="1:11" s="20" customFormat="1" x14ac:dyDescent="0.2">
      <c r="A13" s="21">
        <v>10</v>
      </c>
      <c r="B13" s="143" t="s">
        <v>55</v>
      </c>
      <c r="C13" s="144">
        <v>40226</v>
      </c>
      <c r="D13" s="144">
        <v>40430</v>
      </c>
      <c r="E13" s="145">
        <v>5.7019181047028855E-3</v>
      </c>
      <c r="F13" s="145">
        <v>2.1958366102685867E-2</v>
      </c>
      <c r="G13" s="145">
        <v>3.4143730456094756E-2</v>
      </c>
      <c r="H13" s="145">
        <v>8.8516666604890437E-2</v>
      </c>
      <c r="I13" s="145">
        <v>4.1935054682856965E-2</v>
      </c>
      <c r="J13" s="146">
        <v>4.8734399999999996</v>
      </c>
      <c r="K13" s="119">
        <v>0.11777361847311307</v>
      </c>
    </row>
    <row r="14" spans="1:11" s="20" customFormat="1" x14ac:dyDescent="0.2">
      <c r="A14" s="21">
        <v>11</v>
      </c>
      <c r="B14" s="143" t="s">
        <v>71</v>
      </c>
      <c r="C14" s="144">
        <v>40427</v>
      </c>
      <c r="D14" s="144">
        <v>40543</v>
      </c>
      <c r="E14" s="145">
        <v>1.3950241426168297E-2</v>
      </c>
      <c r="F14" s="145">
        <v>4.5945278302709669E-2</v>
      </c>
      <c r="G14" s="145">
        <v>7.8258293504741117E-2</v>
      </c>
      <c r="H14" s="145">
        <v>0.16377905460134823</v>
      </c>
      <c r="I14" s="145">
        <v>0.10206000315771613</v>
      </c>
      <c r="J14" s="146">
        <v>6.2648968000000007</v>
      </c>
      <c r="K14" s="119">
        <v>0.13562806884554779</v>
      </c>
    </row>
    <row r="15" spans="1:11" s="20" customFormat="1" x14ac:dyDescent="0.2">
      <c r="A15" s="21">
        <v>12</v>
      </c>
      <c r="B15" s="143" t="s">
        <v>62</v>
      </c>
      <c r="C15" s="144">
        <v>40444</v>
      </c>
      <c r="D15" s="144">
        <v>40638</v>
      </c>
      <c r="E15" s="145">
        <v>-5.2949650831546347E-4</v>
      </c>
      <c r="F15" s="145">
        <v>1.5778899904384636E-2</v>
      </c>
      <c r="G15" s="145">
        <v>4.0861105443643408E-2</v>
      </c>
      <c r="H15" s="145">
        <v>7.2404773864167993E-2</v>
      </c>
      <c r="I15" s="145">
        <v>5.0802840527605753E-2</v>
      </c>
      <c r="J15" s="146">
        <v>1.2477380999999999</v>
      </c>
      <c r="K15" s="119">
        <v>5.4247719680149853E-2</v>
      </c>
    </row>
    <row r="16" spans="1:11" s="20" customFormat="1" x14ac:dyDescent="0.2">
      <c r="A16" s="21">
        <v>13</v>
      </c>
      <c r="B16" s="143" t="s">
        <v>70</v>
      </c>
      <c r="C16" s="144">
        <v>40427</v>
      </c>
      <c r="D16" s="144">
        <v>40708</v>
      </c>
      <c r="E16" s="145">
        <v>4.7701106096345036E-3</v>
      </c>
      <c r="F16" s="145">
        <v>4.479352747257348E-2</v>
      </c>
      <c r="G16" s="145">
        <v>7.8280134429681292E-2</v>
      </c>
      <c r="H16" s="145">
        <v>0.19820446564803196</v>
      </c>
      <c r="I16" s="145">
        <v>0.10741515431250903</v>
      </c>
      <c r="J16" s="146">
        <v>10.6333251</v>
      </c>
      <c r="K16" s="119">
        <v>0.1759564140609795</v>
      </c>
    </row>
    <row r="17" spans="1:12" s="20" customFormat="1" collapsed="1" x14ac:dyDescent="0.2">
      <c r="A17" s="21">
        <v>14</v>
      </c>
      <c r="B17" s="143" t="s">
        <v>91</v>
      </c>
      <c r="C17" s="144">
        <v>41026</v>
      </c>
      <c r="D17" s="144">
        <v>41242</v>
      </c>
      <c r="E17" s="145">
        <v>3.0307798453959034E-3</v>
      </c>
      <c r="F17" s="145">
        <v>-7.9699457034384524E-3</v>
      </c>
      <c r="G17" s="145">
        <v>-3.4324378663477706E-2</v>
      </c>
      <c r="H17" s="145">
        <v>0.19805575653101348</v>
      </c>
      <c r="I17" s="145">
        <v>5.8649050811739212E-2</v>
      </c>
      <c r="J17" s="146">
        <v>9.7251999999999992</v>
      </c>
      <c r="K17" s="119">
        <v>0.18943342410948771</v>
      </c>
    </row>
    <row r="18" spans="1:12" s="20" customFormat="1" ht="15.75" thickBot="1" x14ac:dyDescent="0.25">
      <c r="A18" s="142"/>
      <c r="B18" s="147" t="s">
        <v>92</v>
      </c>
      <c r="C18" s="148" t="s">
        <v>43</v>
      </c>
      <c r="D18" s="148" t="s">
        <v>43</v>
      </c>
      <c r="E18" s="149">
        <f>AVERAGE(E4:E17)</f>
        <v>-3.7720009008264904E-3</v>
      </c>
      <c r="F18" s="149">
        <f>AVERAGE(F4:F17)</f>
        <v>1.9042184330552762E-2</v>
      </c>
      <c r="G18" s="149">
        <f>AVERAGE(G4:G17)</f>
        <v>3.0405107524644408E-2</v>
      </c>
      <c r="H18" s="149">
        <f>AVERAGE(H4:H17)</f>
        <v>9.6377779164622424E-2</v>
      </c>
      <c r="I18" s="149">
        <f>AVERAGE(I4:I17)</f>
        <v>4.9247504267562574E-2</v>
      </c>
      <c r="J18" s="148" t="s">
        <v>43</v>
      </c>
      <c r="K18" s="149">
        <f>AVERAGE(K4:K17)</f>
        <v>7.8375175394131108E-2</v>
      </c>
      <c r="L18" s="150"/>
    </row>
    <row r="19" spans="1:12" s="20" customFormat="1" x14ac:dyDescent="0.2">
      <c r="A19" s="182" t="s">
        <v>81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</row>
    <row r="20" spans="1:12" s="20" customFormat="1" ht="15" collapsed="1" thickBot="1" x14ac:dyDescent="0.25">
      <c r="A20" s="177"/>
      <c r="B20" s="177"/>
      <c r="C20" s="177"/>
      <c r="D20" s="177"/>
      <c r="E20" s="177"/>
      <c r="F20" s="177"/>
      <c r="G20" s="177"/>
      <c r="H20" s="177"/>
      <c r="I20" s="154"/>
      <c r="J20" s="154"/>
      <c r="K20" s="154"/>
    </row>
    <row r="21" spans="1:12" s="20" customFormat="1" collapsed="1" x14ac:dyDescent="0.2">
      <c r="E21" s="106"/>
      <c r="J21" s="19"/>
    </row>
    <row r="22" spans="1:12" s="20" customFormat="1" collapsed="1" x14ac:dyDescent="0.2">
      <c r="E22" s="107"/>
      <c r="J22" s="19"/>
    </row>
    <row r="23" spans="1:12" s="20" customFormat="1" x14ac:dyDescent="0.2">
      <c r="E23" s="106"/>
      <c r="F23" s="106"/>
      <c r="J23" s="19"/>
    </row>
    <row r="24" spans="1:12" s="20" customFormat="1" collapsed="1" x14ac:dyDescent="0.2">
      <c r="E24" s="107"/>
      <c r="I24" s="107"/>
      <c r="J24" s="19"/>
    </row>
    <row r="25" spans="1:12" s="20" customFormat="1" collapsed="1" x14ac:dyDescent="0.2"/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x14ac:dyDescent="0.2"/>
    <row r="39" spans="3:8" s="20" customFormat="1" x14ac:dyDescent="0.2"/>
    <row r="40" spans="3:8" s="29" customFormat="1" x14ac:dyDescent="0.2">
      <c r="C40" s="30"/>
      <c r="D40" s="30"/>
      <c r="E40" s="31"/>
      <c r="F40" s="31"/>
      <c r="G40" s="31"/>
      <c r="H40" s="31"/>
    </row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</sheetData>
  <mergeCells count="5">
    <mergeCell ref="A20:H20"/>
    <mergeCell ref="A1:I1"/>
    <mergeCell ref="A2:A3"/>
    <mergeCell ref="E2:K2"/>
    <mergeCell ref="A19:K19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7E5D-DF33-426E-8C84-C7CCF78BFF1E}">
  <sheetPr>
    <tabColor indexed="42"/>
  </sheetPr>
  <dimension ref="A1:H67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84" t="s">
        <v>96</v>
      </c>
      <c r="B1" s="184"/>
      <c r="C1" s="184"/>
      <c r="D1" s="184"/>
      <c r="E1" s="184"/>
      <c r="F1" s="184"/>
      <c r="G1" s="184"/>
    </row>
    <row r="2" spans="1:8" ht="15.75" thickBot="1" x14ac:dyDescent="0.25">
      <c r="A2" s="179" t="s">
        <v>34</v>
      </c>
      <c r="B2" s="88"/>
      <c r="C2" s="185" t="s">
        <v>22</v>
      </c>
      <c r="D2" s="186"/>
      <c r="E2" s="185" t="s">
        <v>23</v>
      </c>
      <c r="F2" s="186"/>
      <c r="G2" s="89"/>
    </row>
    <row r="3" spans="1:8" ht="45.75" thickBot="1" x14ac:dyDescent="0.25">
      <c r="A3" s="180"/>
      <c r="B3" s="42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86</v>
      </c>
    </row>
    <row r="4" spans="1:8" ht="15" customHeight="1" x14ac:dyDescent="0.2">
      <c r="A4" s="21">
        <v>1</v>
      </c>
      <c r="B4" s="37" t="s">
        <v>70</v>
      </c>
      <c r="C4" s="38">
        <v>1697.6295000000002</v>
      </c>
      <c r="D4" s="94">
        <v>3.6775579216945936E-2</v>
      </c>
      <c r="E4" s="39">
        <v>127</v>
      </c>
      <c r="F4" s="94">
        <v>3.1853523952846755E-2</v>
      </c>
      <c r="G4" s="40">
        <v>1476.455599604333</v>
      </c>
      <c r="H4" s="53"/>
    </row>
    <row r="5" spans="1:8" ht="14.25" customHeight="1" x14ac:dyDescent="0.2">
      <c r="A5" s="21">
        <v>2</v>
      </c>
      <c r="B5" s="37" t="s">
        <v>71</v>
      </c>
      <c r="C5" s="38">
        <v>494.6559900000002</v>
      </c>
      <c r="D5" s="94">
        <v>6.7420273034011061E-2</v>
      </c>
      <c r="E5" s="39">
        <v>54</v>
      </c>
      <c r="F5" s="94">
        <v>5.2734375E-2</v>
      </c>
      <c r="G5" s="40">
        <v>398.19909919921872</v>
      </c>
      <c r="H5" s="53"/>
    </row>
    <row r="6" spans="1:8" x14ac:dyDescent="0.2">
      <c r="A6" s="21">
        <v>3</v>
      </c>
      <c r="B6" s="37" t="s">
        <v>91</v>
      </c>
      <c r="C6" s="38">
        <v>45.350950000001113</v>
      </c>
      <c r="D6" s="94">
        <v>3.0301252597943812E-3</v>
      </c>
      <c r="E6" s="39">
        <v>0</v>
      </c>
      <c r="F6" s="94">
        <v>0</v>
      </c>
      <c r="G6" s="40">
        <v>0.81427644667201093</v>
      </c>
    </row>
    <row r="7" spans="1:8" x14ac:dyDescent="0.2">
      <c r="A7" s="21">
        <v>4</v>
      </c>
      <c r="B7" s="37" t="s">
        <v>16</v>
      </c>
      <c r="C7" s="38">
        <v>876.4806600000112</v>
      </c>
      <c r="D7" s="94">
        <v>9.3034310161606466E-3</v>
      </c>
      <c r="E7" s="39">
        <v>0</v>
      </c>
      <c r="F7" s="94">
        <v>0</v>
      </c>
      <c r="G7" s="40">
        <v>0</v>
      </c>
    </row>
    <row r="8" spans="1:8" x14ac:dyDescent="0.2">
      <c r="A8" s="21">
        <v>5</v>
      </c>
      <c r="B8" s="37" t="s">
        <v>53</v>
      </c>
      <c r="C8" s="38">
        <v>42.283449999999256</v>
      </c>
      <c r="D8" s="94">
        <v>7.6975714947419638E-3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55</v>
      </c>
      <c r="C9" s="38">
        <v>41.766050000000739</v>
      </c>
      <c r="D9" s="94">
        <v>5.7029936902799399E-3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20</v>
      </c>
      <c r="C10" s="38">
        <v>5.4018100000000562</v>
      </c>
      <c r="D10" s="94">
        <v>4.247762772804353E-3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67</v>
      </c>
      <c r="C11" s="38">
        <v>3.9736200000001114</v>
      </c>
      <c r="D11" s="94">
        <v>1.2209359047272988E-3</v>
      </c>
      <c r="E11" s="39">
        <v>0</v>
      </c>
      <c r="F11" s="94">
        <v>0</v>
      </c>
      <c r="G11" s="40">
        <v>0</v>
      </c>
    </row>
    <row r="12" spans="1:8" x14ac:dyDescent="0.2">
      <c r="A12" s="21">
        <v>9</v>
      </c>
      <c r="B12" s="37" t="s">
        <v>103</v>
      </c>
      <c r="C12" s="38">
        <v>1.5719699999999719</v>
      </c>
      <c r="D12" s="94">
        <v>1.5314560498328419E-3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69</v>
      </c>
      <c r="C13" s="38">
        <v>-40.363429999999703</v>
      </c>
      <c r="D13" s="94">
        <v>-3.663619623763071E-3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52</v>
      </c>
      <c r="C14" s="38">
        <v>-289.48198000000048</v>
      </c>
      <c r="D14" s="94">
        <v>-8.7588902862062931E-2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51</v>
      </c>
      <c r="C15" s="38">
        <v>-281.41453999999908</v>
      </c>
      <c r="D15" s="94">
        <v>-2.4916045102043732E-2</v>
      </c>
      <c r="E15" s="39">
        <v>-21482</v>
      </c>
      <c r="F15" s="94">
        <v>-4.0535586006410747E-3</v>
      </c>
      <c r="G15" s="40">
        <v>-43.901380237842979</v>
      </c>
    </row>
    <row r="16" spans="1:8" x14ac:dyDescent="0.2">
      <c r="A16" s="21">
        <v>13</v>
      </c>
      <c r="B16" s="37" t="s">
        <v>65</v>
      </c>
      <c r="C16" s="38">
        <v>-158.39649999999997</v>
      </c>
      <c r="D16" s="94">
        <v>-4.0233994837082553E-3</v>
      </c>
      <c r="E16" s="39">
        <v>-454</v>
      </c>
      <c r="F16" s="94">
        <v>-1.0258032446111438E-2</v>
      </c>
      <c r="G16" s="40">
        <v>-403.70294066338352</v>
      </c>
    </row>
    <row r="17" spans="1:8" x14ac:dyDescent="0.2">
      <c r="A17" s="21">
        <v>14</v>
      </c>
      <c r="B17" s="37" t="s">
        <v>62</v>
      </c>
      <c r="C17" s="38">
        <v>-1364.2096699999997</v>
      </c>
      <c r="D17" s="94">
        <v>-0.34722620179972863</v>
      </c>
      <c r="E17" s="39">
        <v>-606</v>
      </c>
      <c r="F17" s="94">
        <v>-0.34688036634230107</v>
      </c>
      <c r="G17" s="40">
        <v>-1365.7818137378365</v>
      </c>
    </row>
    <row r="18" spans="1:8" ht="15.75" thickBot="1" x14ac:dyDescent="0.25">
      <c r="A18" s="87"/>
      <c r="B18" s="90" t="s">
        <v>42</v>
      </c>
      <c r="C18" s="91">
        <v>1075.2478800000131</v>
      </c>
      <c r="D18" s="95">
        <v>4.3016823648520412E-3</v>
      </c>
      <c r="E18" s="92">
        <v>-22361</v>
      </c>
      <c r="F18" s="95">
        <v>-4.1366674565942209E-3</v>
      </c>
      <c r="G18" s="93">
        <v>62.082840611160691</v>
      </c>
      <c r="H18" s="53"/>
    </row>
    <row r="19" spans="1:8" ht="15" customHeight="1" thickBot="1" x14ac:dyDescent="0.25">
      <c r="A19" s="183"/>
      <c r="B19" s="183"/>
      <c r="C19" s="183"/>
      <c r="D19" s="183"/>
      <c r="E19" s="183"/>
      <c r="F19" s="183"/>
      <c r="G19" s="183"/>
      <c r="H19" s="153"/>
    </row>
    <row r="41" spans="2:5" ht="15" x14ac:dyDescent="0.2">
      <c r="B41" s="60"/>
      <c r="C41" s="61"/>
      <c r="D41" s="62"/>
      <c r="E41" s="63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.75" thickBot="1" x14ac:dyDescent="0.25">
      <c r="B47" s="78"/>
      <c r="C47" s="78"/>
      <c r="D47" s="78"/>
      <c r="E47" s="78"/>
    </row>
    <row r="50" spans="2:6" ht="14.25" customHeight="1" x14ac:dyDescent="0.2"/>
    <row r="51" spans="2:6" x14ac:dyDescent="0.2">
      <c r="F51" s="53"/>
    </row>
    <row r="53" spans="2:6" x14ac:dyDescent="0.2">
      <c r="F53"/>
    </row>
    <row r="54" spans="2:6" x14ac:dyDescent="0.2">
      <c r="F54"/>
    </row>
    <row r="55" spans="2:6" ht="30.75" thickBot="1" x14ac:dyDescent="0.25">
      <c r="B55" s="42" t="s">
        <v>21</v>
      </c>
      <c r="C55" s="35" t="s">
        <v>48</v>
      </c>
      <c r="D55" s="35" t="s">
        <v>49</v>
      </c>
      <c r="E55" s="59" t="s">
        <v>46</v>
      </c>
      <c r="F55"/>
    </row>
    <row r="56" spans="2:6" x14ac:dyDescent="0.2">
      <c r="B56" s="37" t="str">
        <f t="shared" ref="B56:D59" si="0">B4</f>
        <v>УНIВЕР.УА/Михайло Грушевський: Фонд Державних Паперiв</v>
      </c>
      <c r="C56" s="38">
        <f t="shared" si="0"/>
        <v>1697.6295000000002</v>
      </c>
      <c r="D56" s="94">
        <f t="shared" si="0"/>
        <v>3.6775579216945936E-2</v>
      </c>
      <c r="E56" s="40">
        <f>G4</f>
        <v>1476.455599604333</v>
      </c>
    </row>
    <row r="57" spans="2:6" x14ac:dyDescent="0.2">
      <c r="B57" s="37" t="str">
        <f t="shared" si="0"/>
        <v>УНIВЕР.УА/Тарас Шевченко: Фонд Заощаджень</v>
      </c>
      <c r="C57" s="38">
        <f t="shared" si="0"/>
        <v>494.6559900000002</v>
      </c>
      <c r="D57" s="94">
        <f t="shared" si="0"/>
        <v>6.7420273034011061E-2</v>
      </c>
      <c r="E57" s="40">
        <f>G5</f>
        <v>398.19909919921872</v>
      </c>
    </row>
    <row r="58" spans="2:6" x14ac:dyDescent="0.2">
      <c r="B58" s="37" t="str">
        <f t="shared" si="0"/>
        <v>КІНТО-Казначейський</v>
      </c>
      <c r="C58" s="38">
        <f t="shared" si="0"/>
        <v>45.350950000001113</v>
      </c>
      <c r="D58" s="94">
        <f t="shared" si="0"/>
        <v>3.0301252597943812E-3</v>
      </c>
      <c r="E58" s="40">
        <f>G6</f>
        <v>0.81427644667201093</v>
      </c>
    </row>
    <row r="59" spans="2:6" x14ac:dyDescent="0.2">
      <c r="B59" s="37" t="str">
        <f t="shared" si="0"/>
        <v>ОТП Класичний</v>
      </c>
      <c r="C59" s="38">
        <f t="shared" si="0"/>
        <v>876.4806600000112</v>
      </c>
      <c r="D59" s="94">
        <f t="shared" si="0"/>
        <v>9.3034310161606466E-3</v>
      </c>
      <c r="E59" s="40">
        <f>G7</f>
        <v>0</v>
      </c>
    </row>
    <row r="60" spans="2:6" x14ac:dyDescent="0.2">
      <c r="B60" s="121" t="str">
        <f>B9</f>
        <v>Альтус-Депозит</v>
      </c>
      <c r="C60" s="122">
        <f>C9</f>
        <v>41.766050000000739</v>
      </c>
      <c r="D60" s="123">
        <f>D9</f>
        <v>5.7029936902799399E-3</v>
      </c>
      <c r="E60" s="124">
        <f>G9</f>
        <v>0</v>
      </c>
    </row>
    <row r="61" spans="2:6" x14ac:dyDescent="0.2">
      <c r="B61" s="120" t="str">
        <f t="shared" ref="B61:D64" si="1">B14</f>
        <v>Софіївський</v>
      </c>
      <c r="C61" s="38">
        <f t="shared" si="1"/>
        <v>-289.48198000000048</v>
      </c>
      <c r="D61" s="94">
        <f t="shared" si="1"/>
        <v>-8.7588902862062931E-2</v>
      </c>
      <c r="E61" s="40">
        <f>G14</f>
        <v>0</v>
      </c>
    </row>
    <row r="62" spans="2:6" x14ac:dyDescent="0.2">
      <c r="B62" s="120" t="str">
        <f t="shared" si="1"/>
        <v>ОТП Фонд Акцій</v>
      </c>
      <c r="C62" s="38">
        <f t="shared" si="1"/>
        <v>-281.41453999999908</v>
      </c>
      <c r="D62" s="94">
        <f t="shared" si="1"/>
        <v>-2.4916045102043732E-2</v>
      </c>
      <c r="E62" s="40">
        <f>G15</f>
        <v>-43.901380237842979</v>
      </c>
    </row>
    <row r="63" spans="2:6" x14ac:dyDescent="0.2">
      <c r="B63" s="120" t="str">
        <f t="shared" si="1"/>
        <v>КІНТО-Класичний</v>
      </c>
      <c r="C63" s="38">
        <f t="shared" si="1"/>
        <v>-158.39649999999997</v>
      </c>
      <c r="D63" s="94">
        <f t="shared" si="1"/>
        <v>-4.0233994837082553E-3</v>
      </c>
      <c r="E63" s="40">
        <f>G16</f>
        <v>-403.70294066338352</v>
      </c>
    </row>
    <row r="64" spans="2:6" x14ac:dyDescent="0.2">
      <c r="B64" s="120" t="str">
        <f t="shared" si="1"/>
        <v>ВСІ</v>
      </c>
      <c r="C64" s="38">
        <f t="shared" si="1"/>
        <v>-1364.2096699999997</v>
      </c>
      <c r="D64" s="94">
        <f t="shared" si="1"/>
        <v>-0.34722620179972863</v>
      </c>
      <c r="E64" s="40">
        <f>G17</f>
        <v>-1365.7818137378365</v>
      </c>
    </row>
    <row r="65" spans="2:5" x14ac:dyDescent="0.2">
      <c r="B65" s="120" t="e">
        <f>#REF!</f>
        <v>#REF!</v>
      </c>
      <c r="C65" s="38" t="e">
        <f>#REF!</f>
        <v>#REF!</v>
      </c>
      <c r="D65" s="94" t="e">
        <f>#REF!</f>
        <v>#REF!</v>
      </c>
      <c r="E65" s="40" t="e">
        <f>#REF!</f>
        <v>#REF!</v>
      </c>
    </row>
    <row r="66" spans="2:5" x14ac:dyDescent="0.2">
      <c r="B66" s="128" t="s">
        <v>47</v>
      </c>
      <c r="C66" s="129" t="e">
        <f>C18-SUM(C56:C65)</f>
        <v>#REF!</v>
      </c>
      <c r="D66" s="130"/>
      <c r="E66" s="129" t="e">
        <f>G18-SUM(E56:E65)</f>
        <v>#REF!</v>
      </c>
    </row>
    <row r="67" spans="2:5" ht="15" x14ac:dyDescent="0.2">
      <c r="B67" s="126" t="s">
        <v>42</v>
      </c>
      <c r="C67" s="127" t="e">
        <f>SUM(C56:C66)</f>
        <v>#REF!</v>
      </c>
      <c r="D67" s="127"/>
      <c r="E67" s="127" t="e">
        <f>SUM(E56:E66)</f>
        <v>#REF!</v>
      </c>
    </row>
  </sheetData>
  <mergeCells count="5">
    <mergeCell ref="A19:G19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0C96-EE60-47BC-B1DC-59251B8063D2}">
  <sheetPr>
    <tabColor indexed="42"/>
  </sheetPr>
  <dimension ref="A1:C104"/>
  <sheetViews>
    <sheetView zoomScale="80" workbookViewId="0">
      <selection activeCell="B4" sqref="B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21</v>
      </c>
      <c r="B1" s="67" t="s">
        <v>75</v>
      </c>
      <c r="C1" s="10"/>
    </row>
    <row r="2" spans="1:3" ht="14.25" x14ac:dyDescent="0.2">
      <c r="A2" s="166" t="s">
        <v>52</v>
      </c>
      <c r="B2" s="167">
        <v>-8.7588911116290524E-2</v>
      </c>
      <c r="C2" s="10"/>
    </row>
    <row r="3" spans="1:3" ht="14.25" x14ac:dyDescent="0.2">
      <c r="A3" s="131" t="s">
        <v>51</v>
      </c>
      <c r="B3" s="138">
        <v>-1.8779342723004744E-2</v>
      </c>
      <c r="C3" s="10"/>
    </row>
    <row r="4" spans="1:3" ht="14.25" x14ac:dyDescent="0.2">
      <c r="A4" s="131" t="s">
        <v>69</v>
      </c>
      <c r="B4" s="138">
        <v>-3.6636364714976999E-3</v>
      </c>
      <c r="C4" s="10"/>
    </row>
    <row r="5" spans="1:3" ht="14.25" x14ac:dyDescent="0.2">
      <c r="A5" s="131" t="s">
        <v>62</v>
      </c>
      <c r="B5" s="139">
        <v>-5.2949650831546347E-4</v>
      </c>
      <c r="C5" s="10"/>
    </row>
    <row r="6" spans="1:3" ht="14.25" x14ac:dyDescent="0.2">
      <c r="A6" s="131" t="s">
        <v>67</v>
      </c>
      <c r="B6" s="139">
        <v>1.2209423475535441E-3</v>
      </c>
      <c r="C6" s="10"/>
    </row>
    <row r="7" spans="1:3" ht="14.25" x14ac:dyDescent="0.2">
      <c r="A7" s="132" t="s">
        <v>103</v>
      </c>
      <c r="B7" s="140">
        <v>1.5314593977107105E-3</v>
      </c>
      <c r="C7" s="10"/>
    </row>
    <row r="8" spans="1:3" ht="14.25" x14ac:dyDescent="0.2">
      <c r="A8" s="131" t="s">
        <v>91</v>
      </c>
      <c r="B8" s="139">
        <v>3.0307798453959034E-3</v>
      </c>
      <c r="C8" s="10"/>
    </row>
    <row r="9" spans="1:3" ht="14.25" x14ac:dyDescent="0.2">
      <c r="A9" s="131" t="s">
        <v>20</v>
      </c>
      <c r="B9" s="139">
        <v>4.2474989655088002E-3</v>
      </c>
      <c r="C9" s="10"/>
    </row>
    <row r="10" spans="1:3" ht="14.25" x14ac:dyDescent="0.2">
      <c r="A10" s="131" t="s">
        <v>70</v>
      </c>
      <c r="B10" s="139">
        <v>4.7701106096345036E-3</v>
      </c>
      <c r="C10" s="10"/>
    </row>
    <row r="11" spans="1:3" ht="14.25" x14ac:dyDescent="0.2">
      <c r="A11" s="131" t="s">
        <v>55</v>
      </c>
      <c r="B11" s="139">
        <v>5.7019181047028855E-3</v>
      </c>
      <c r="C11" s="10"/>
    </row>
    <row r="12" spans="1:3" ht="14.25" x14ac:dyDescent="0.2">
      <c r="A12" s="131" t="s">
        <v>65</v>
      </c>
      <c r="B12" s="139">
        <v>6.2992809349566858E-3</v>
      </c>
      <c r="C12" s="10"/>
    </row>
    <row r="13" spans="1:3" ht="14.25" x14ac:dyDescent="0.2">
      <c r="A13" s="132" t="s">
        <v>53</v>
      </c>
      <c r="B13" s="140">
        <v>7.6976112355158222E-3</v>
      </c>
      <c r="C13" s="10"/>
    </row>
    <row r="14" spans="1:3" ht="14.25" x14ac:dyDescent="0.2">
      <c r="A14" s="131" t="s">
        <v>16</v>
      </c>
      <c r="B14" s="139">
        <v>9.3035313403904141E-3</v>
      </c>
      <c r="C14" s="10"/>
    </row>
    <row r="15" spans="1:3" ht="14.25" x14ac:dyDescent="0.2">
      <c r="A15" s="131" t="s">
        <v>71</v>
      </c>
      <c r="B15" s="139">
        <v>1.3950241426168297E-2</v>
      </c>
      <c r="C15" s="10"/>
    </row>
    <row r="16" spans="1:3" ht="15" x14ac:dyDescent="0.2">
      <c r="A16" s="168" t="s">
        <v>26</v>
      </c>
      <c r="B16" s="169">
        <v>3.77200090082649E-3</v>
      </c>
      <c r="C16" s="10"/>
    </row>
    <row r="17" spans="1:3" ht="14.25" x14ac:dyDescent="0.2">
      <c r="A17" s="133" t="s">
        <v>131</v>
      </c>
      <c r="B17" s="138">
        <v>6.8949925201926554E-3</v>
      </c>
      <c r="C17" s="10"/>
    </row>
    <row r="18" spans="1:3" ht="14.25" x14ac:dyDescent="0.2">
      <c r="A18" s="133" t="s">
        <v>114</v>
      </c>
      <c r="B18" s="138">
        <v>-8.6684924414415221E-4</v>
      </c>
      <c r="C18" s="57"/>
    </row>
    <row r="19" spans="1:3" ht="14.25" x14ac:dyDescent="0.2">
      <c r="A19" s="133" t="s">
        <v>27</v>
      </c>
      <c r="B19" s="138">
        <v>2.6089823978403537E-3</v>
      </c>
      <c r="C19" s="9"/>
    </row>
    <row r="20" spans="1:3" ht="14.25" x14ac:dyDescent="0.2">
      <c r="A20" s="133" t="s">
        <v>28</v>
      </c>
      <c r="B20" s="138">
        <v>-2.4672626265261899E-3</v>
      </c>
      <c r="C20" s="73"/>
    </row>
    <row r="21" spans="1:3" ht="14.25" x14ac:dyDescent="0.2">
      <c r="A21" s="133" t="s">
        <v>29</v>
      </c>
      <c r="B21" s="138">
        <v>1.1143013698630137E-2</v>
      </c>
      <c r="C21" s="10"/>
    </row>
    <row r="22" spans="1:3" ht="15" thickBot="1" x14ac:dyDescent="0.25">
      <c r="A22" s="134" t="s">
        <v>93</v>
      </c>
      <c r="B22" s="141">
        <v>6.078739943751188E-3</v>
      </c>
      <c r="C22" s="10"/>
    </row>
    <row r="23" spans="1:3" x14ac:dyDescent="0.2">
      <c r="B23" s="10"/>
      <c r="C23" s="10"/>
    </row>
    <row r="24" spans="1:3" x14ac:dyDescent="0.2"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</sheetData>
  <autoFilter ref="A1:B1" xr:uid="{74CBDF7E-293C-4EA1-8980-8A6092BACBEF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95BD-B860-4596-AD59-5FA0F4377BD6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72" t="s">
        <v>97</v>
      </c>
      <c r="B1" s="172"/>
      <c r="C1" s="172"/>
      <c r="D1" s="172"/>
      <c r="E1" s="172"/>
      <c r="F1" s="172"/>
      <c r="G1" s="172"/>
      <c r="H1" s="172"/>
      <c r="I1" s="172"/>
      <c r="J1" s="172"/>
      <c r="K1" s="13"/>
      <c r="L1" s="14"/>
      <c r="M1" s="14"/>
    </row>
    <row r="2" spans="1:13" ht="30.75" thickBot="1" x14ac:dyDescent="0.25">
      <c r="A2" s="15" t="s">
        <v>34</v>
      </c>
      <c r="B2" s="15" t="s">
        <v>21</v>
      </c>
      <c r="C2" s="44" t="s">
        <v>31</v>
      </c>
      <c r="D2" s="44" t="s">
        <v>32</v>
      </c>
      <c r="E2" s="44" t="s">
        <v>35</v>
      </c>
      <c r="F2" s="44" t="s">
        <v>36</v>
      </c>
      <c r="G2" s="44" t="s">
        <v>37</v>
      </c>
      <c r="H2" s="44" t="s">
        <v>11</v>
      </c>
      <c r="I2" s="44" t="s">
        <v>12</v>
      </c>
      <c r="J2" s="25" t="s">
        <v>13</v>
      </c>
    </row>
    <row r="3" spans="1:13" x14ac:dyDescent="0.2">
      <c r="A3" s="21">
        <v>1</v>
      </c>
      <c r="B3" s="81" t="s">
        <v>109</v>
      </c>
      <c r="C3" s="108" t="s">
        <v>33</v>
      </c>
      <c r="D3" s="109" t="s">
        <v>110</v>
      </c>
      <c r="E3" s="82">
        <v>665314.01029999997</v>
      </c>
      <c r="F3" s="83">
        <v>2138</v>
      </c>
      <c r="G3" s="82">
        <v>311.18520000000001</v>
      </c>
      <c r="H3" s="52">
        <v>1000</v>
      </c>
      <c r="I3" s="81" t="s">
        <v>18</v>
      </c>
      <c r="J3" s="84" t="s">
        <v>30</v>
      </c>
    </row>
    <row r="4" spans="1:13" ht="15.75" thickBot="1" x14ac:dyDescent="0.25">
      <c r="A4" s="173" t="s">
        <v>42</v>
      </c>
      <c r="B4" s="174"/>
      <c r="C4" s="110" t="s">
        <v>43</v>
      </c>
      <c r="D4" s="110" t="s">
        <v>43</v>
      </c>
      <c r="E4" s="96">
        <f>SUM(E3:E3)</f>
        <v>665314.01029999997</v>
      </c>
      <c r="F4" s="97">
        <f>SUM(F3:F3)</f>
        <v>2138</v>
      </c>
      <c r="G4" s="110" t="s">
        <v>43</v>
      </c>
      <c r="H4" s="110" t="s">
        <v>43</v>
      </c>
      <c r="I4" s="110" t="s">
        <v>43</v>
      </c>
      <c r="J4" s="110" t="s">
        <v>43</v>
      </c>
    </row>
    <row r="5" spans="1:13" x14ac:dyDescent="0.2">
      <c r="A5" s="176"/>
      <c r="B5" s="176"/>
      <c r="C5" s="176"/>
      <c r="D5" s="176"/>
      <c r="E5" s="176"/>
      <c r="F5" s="176"/>
      <c r="G5" s="176"/>
      <c r="H5" s="176"/>
    </row>
  </sheetData>
  <mergeCells count="3">
    <mergeCell ref="A1:J1"/>
    <mergeCell ref="A4:B4"/>
    <mergeCell ref="A5:H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6CB1-4B92-4257-A31E-D58C2202420F}">
  <sheetPr>
    <tabColor indexed="22"/>
  </sheetPr>
  <dimension ref="A1:K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88" t="s">
        <v>98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customFormat="1" ht="15.75" customHeight="1" thickBot="1" x14ac:dyDescent="0.25">
      <c r="A2" s="179" t="s">
        <v>34</v>
      </c>
      <c r="B2" s="100"/>
      <c r="C2" s="101"/>
      <c r="D2" s="102"/>
      <c r="E2" s="181" t="s">
        <v>60</v>
      </c>
      <c r="F2" s="181"/>
      <c r="G2" s="181"/>
      <c r="H2" s="181"/>
      <c r="I2" s="181"/>
      <c r="J2" s="181"/>
      <c r="K2" s="181"/>
    </row>
    <row r="3" spans="1:11" customFormat="1" ht="45.75" thickBot="1" x14ac:dyDescent="0.25">
      <c r="A3" s="180"/>
      <c r="B3" s="103" t="s">
        <v>21</v>
      </c>
      <c r="C3" s="26" t="s">
        <v>9</v>
      </c>
      <c r="D3" s="26" t="s">
        <v>10</v>
      </c>
      <c r="E3" s="17" t="s">
        <v>79</v>
      </c>
      <c r="F3" s="17" t="s">
        <v>88</v>
      </c>
      <c r="G3" s="17" t="s">
        <v>89</v>
      </c>
      <c r="H3" s="17" t="s">
        <v>77</v>
      </c>
      <c r="I3" s="17" t="s">
        <v>90</v>
      </c>
      <c r="J3" s="17" t="s">
        <v>44</v>
      </c>
      <c r="K3" s="18" t="s">
        <v>80</v>
      </c>
    </row>
    <row r="4" spans="1:11" customFormat="1" collapsed="1" x14ac:dyDescent="0.2">
      <c r="A4" s="21">
        <v>1</v>
      </c>
      <c r="B4" s="27" t="s">
        <v>109</v>
      </c>
      <c r="C4" s="104">
        <v>39048</v>
      </c>
      <c r="D4" s="104">
        <v>39140</v>
      </c>
      <c r="E4" s="98">
        <v>-1.8155503491245062E-3</v>
      </c>
      <c r="F4" s="98">
        <v>-6.0486350245895215E-3</v>
      </c>
      <c r="G4" s="98">
        <v>-4.1619173948541199E-2</v>
      </c>
      <c r="H4" s="98">
        <v>-4.5285150256622386E-2</v>
      </c>
      <c r="I4" s="98">
        <v>-4.5637971675690281E-2</v>
      </c>
      <c r="J4" s="105">
        <v>-0.68881480000000006</v>
      </c>
      <c r="K4" s="152">
        <v>-5.8295067798340483E-2</v>
      </c>
    </row>
    <row r="5" spans="1:11" ht="15.75" thickBot="1" x14ac:dyDescent="0.25">
      <c r="A5" s="142"/>
      <c r="B5" s="147" t="s">
        <v>92</v>
      </c>
      <c r="C5" s="148" t="s">
        <v>43</v>
      </c>
      <c r="D5" s="148" t="s">
        <v>43</v>
      </c>
      <c r="E5" s="149">
        <f>AVERAGE(E4)</f>
        <v>-1.8155503491245062E-3</v>
      </c>
      <c r="F5" s="149">
        <f>AVERAGE(F4)</f>
        <v>-6.0486350245895215E-3</v>
      </c>
      <c r="G5" s="149">
        <f>AVERAGE(G4:G4)</f>
        <v>-4.1619173948541199E-2</v>
      </c>
      <c r="H5" s="149">
        <f>AVERAGE(H4:H4)</f>
        <v>-4.5285150256622386E-2</v>
      </c>
      <c r="I5" s="149">
        <f>AVERAGE(I4)</f>
        <v>-4.5637971675690281E-2</v>
      </c>
      <c r="J5" s="148" t="s">
        <v>43</v>
      </c>
      <c r="K5" s="149">
        <f>AVERAGE(K4:K4)</f>
        <v>-5.8295067798340483E-2</v>
      </c>
    </row>
    <row r="6" spans="1:11" x14ac:dyDescent="0.2">
      <c r="A6" s="189" t="s">
        <v>81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</row>
    <row r="7" spans="1:11" ht="15" thickBot="1" x14ac:dyDescent="0.25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5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B7E3-249B-40A3-A3B8-109749EFDDDC}">
  <sheetPr>
    <tabColor indexed="22"/>
  </sheetPr>
  <dimension ref="A1:K35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84" t="s">
        <v>99</v>
      </c>
      <c r="B1" s="184"/>
      <c r="C1" s="184"/>
      <c r="D1" s="184"/>
      <c r="E1" s="184"/>
      <c r="F1" s="184"/>
      <c r="G1" s="184"/>
    </row>
    <row r="2" spans="1:11" s="31" customFormat="1" ht="15.75" customHeight="1" thickBot="1" x14ac:dyDescent="0.25">
      <c r="A2" s="179" t="s">
        <v>34</v>
      </c>
      <c r="B2" s="88"/>
      <c r="C2" s="185" t="s">
        <v>22</v>
      </c>
      <c r="D2" s="186"/>
      <c r="E2" s="185" t="s">
        <v>23</v>
      </c>
      <c r="F2" s="186"/>
      <c r="G2" s="89"/>
    </row>
    <row r="3" spans="1:11" s="31" customFormat="1" ht="45.75" thickBot="1" x14ac:dyDescent="0.25">
      <c r="A3" s="180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86</v>
      </c>
    </row>
    <row r="4" spans="1:11" s="31" customFormat="1" x14ac:dyDescent="0.2">
      <c r="A4" s="21">
        <v>1</v>
      </c>
      <c r="B4" s="37" t="s">
        <v>109</v>
      </c>
      <c r="C4" s="38">
        <v>-1.2100700000000653</v>
      </c>
      <c r="D4" s="98">
        <v>-1.8154932968894645E-3</v>
      </c>
      <c r="E4" s="39">
        <v>0</v>
      </c>
      <c r="F4" s="98">
        <v>0</v>
      </c>
      <c r="G4" s="40">
        <v>0</v>
      </c>
    </row>
    <row r="5" spans="1:11" s="31" customFormat="1" ht="15.75" thickBot="1" x14ac:dyDescent="0.25">
      <c r="A5" s="111"/>
      <c r="B5" s="90" t="s">
        <v>42</v>
      </c>
      <c r="C5" s="112">
        <v>-1.2100700000000653</v>
      </c>
      <c r="D5" s="95">
        <v>-1.8154932968894645E-3</v>
      </c>
      <c r="E5" s="92">
        <v>0</v>
      </c>
      <c r="F5" s="95">
        <v>0</v>
      </c>
      <c r="G5" s="93">
        <v>0</v>
      </c>
    </row>
    <row r="6" spans="1:11" s="31" customFormat="1" ht="15" customHeight="1" thickBot="1" x14ac:dyDescent="0.25">
      <c r="A6" s="187"/>
      <c r="B6" s="187"/>
      <c r="C6" s="187"/>
      <c r="D6" s="187"/>
      <c r="E6" s="187"/>
      <c r="F6" s="187"/>
      <c r="G6" s="187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D8" s="41"/>
    </row>
    <row r="9" spans="1:11" s="31" customFormat="1" x14ac:dyDescent="0.2"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2:9" s="31" customFormat="1" x14ac:dyDescent="0.2">
      <c r="D17" s="41"/>
    </row>
    <row r="18" spans="2:9" s="31" customFormat="1" x14ac:dyDescent="0.2">
      <c r="D18" s="41"/>
    </row>
    <row r="19" spans="2:9" s="31" customFormat="1" x14ac:dyDescent="0.2">
      <c r="D19" s="41"/>
    </row>
    <row r="20" spans="2:9" s="31" customFormat="1" x14ac:dyDescent="0.2">
      <c r="D20" s="41"/>
    </row>
    <row r="21" spans="2:9" s="31" customFormat="1" x14ac:dyDescent="0.2">
      <c r="D21" s="41"/>
    </row>
    <row r="22" spans="2:9" s="31" customFormat="1" x14ac:dyDescent="0.2">
      <c r="D22" s="41"/>
    </row>
    <row r="23" spans="2:9" s="31" customFormat="1" x14ac:dyDescent="0.2">
      <c r="D23" s="41"/>
    </row>
    <row r="24" spans="2:9" s="31" customFormat="1" x14ac:dyDescent="0.2">
      <c r="D24" s="41"/>
    </row>
    <row r="25" spans="2:9" s="31" customFormat="1" x14ac:dyDescent="0.2">
      <c r="D25" s="41"/>
    </row>
    <row r="26" spans="2:9" s="31" customFormat="1" x14ac:dyDescent="0.2">
      <c r="D26" s="41"/>
    </row>
    <row r="27" spans="2:9" s="31" customFormat="1" x14ac:dyDescent="0.2"/>
    <row r="28" spans="2:9" s="31" customFormat="1" x14ac:dyDescent="0.2"/>
    <row r="29" spans="2:9" s="31" customFormat="1" x14ac:dyDescent="0.2">
      <c r="H29" s="22"/>
      <c r="I29" s="22"/>
    </row>
    <row r="32" spans="2:9" ht="30.75" thickBot="1" x14ac:dyDescent="0.25">
      <c r="B32" s="42" t="s">
        <v>21</v>
      </c>
      <c r="C32" s="35" t="s">
        <v>48</v>
      </c>
      <c r="D32" s="35" t="s">
        <v>49</v>
      </c>
      <c r="E32" s="36" t="s">
        <v>46</v>
      </c>
    </row>
    <row r="33" spans="1:5" x14ac:dyDescent="0.2">
      <c r="A33" s="22">
        <v>1</v>
      </c>
      <c r="B33" s="37" t="str">
        <f>B4</f>
        <v>ТАСК Український Капітал</v>
      </c>
      <c r="C33" s="116">
        <f>C4</f>
        <v>-1.2100700000000653</v>
      </c>
      <c r="D33" s="98">
        <f>D4</f>
        <v>-1.8154932968894645E-3</v>
      </c>
      <c r="E33" s="117">
        <f>G4</f>
        <v>0</v>
      </c>
    </row>
    <row r="34" spans="1:5" x14ac:dyDescent="0.2">
      <c r="B34" s="37"/>
      <c r="C34" s="116"/>
      <c r="D34" s="98"/>
      <c r="E34" s="117"/>
    </row>
    <row r="35" spans="1:5" x14ac:dyDescent="0.2">
      <c r="B35" s="37"/>
      <c r="C35" s="116"/>
      <c r="D35" s="98"/>
      <c r="E35" s="117"/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69AF-7952-4D63-9055-43C576F72E37}">
  <sheetPr>
    <tabColor indexed="22"/>
  </sheetPr>
  <dimension ref="A1:D22"/>
  <sheetViews>
    <sheetView zoomScale="85" workbookViewId="0">
      <selection activeCell="A3" sqref="A3:B3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75</v>
      </c>
      <c r="C1" s="10"/>
      <c r="D1" s="10"/>
    </row>
    <row r="2" spans="1:4" ht="14.25" x14ac:dyDescent="0.2">
      <c r="A2" s="27" t="s">
        <v>109</v>
      </c>
      <c r="B2" s="135">
        <v>-1.8155503491245062E-3</v>
      </c>
      <c r="C2" s="10"/>
      <c r="D2" s="10"/>
    </row>
    <row r="3" spans="1:4" ht="15" x14ac:dyDescent="0.2">
      <c r="A3" s="170" t="s">
        <v>26</v>
      </c>
      <c r="B3" s="171">
        <v>-1.8155503491245062E-3</v>
      </c>
      <c r="C3" s="10"/>
      <c r="D3" s="10"/>
    </row>
    <row r="4" spans="1:4" ht="14.25" x14ac:dyDescent="0.2">
      <c r="A4" s="27" t="s">
        <v>131</v>
      </c>
      <c r="B4" s="136">
        <v>6.8949925201926554E-3</v>
      </c>
      <c r="C4" s="10"/>
      <c r="D4" s="10"/>
    </row>
    <row r="5" spans="1:4" ht="14.25" x14ac:dyDescent="0.2">
      <c r="A5" s="27" t="s">
        <v>114</v>
      </c>
      <c r="B5" s="136">
        <v>-8.6684924414415221E-4</v>
      </c>
      <c r="C5" s="10"/>
      <c r="D5" s="10"/>
    </row>
    <row r="6" spans="1:4" ht="14.25" x14ac:dyDescent="0.2">
      <c r="A6" s="27" t="s">
        <v>27</v>
      </c>
      <c r="B6" s="136">
        <v>2.6089823978403537E-3</v>
      </c>
      <c r="C6" s="10"/>
      <c r="D6" s="10"/>
    </row>
    <row r="7" spans="1:4" ht="14.25" x14ac:dyDescent="0.2">
      <c r="A7" s="27" t="s">
        <v>28</v>
      </c>
      <c r="B7" s="136">
        <v>-2.4672626265261899E-3</v>
      </c>
      <c r="C7" s="10"/>
      <c r="D7" s="10"/>
    </row>
    <row r="8" spans="1:4" ht="14.25" x14ac:dyDescent="0.2">
      <c r="A8" s="27" t="s">
        <v>29</v>
      </c>
      <c r="B8" s="136">
        <v>1.1143013698630137E-2</v>
      </c>
      <c r="C8" s="10"/>
      <c r="D8" s="10"/>
    </row>
    <row r="9" spans="1:4" ht="15" thickBot="1" x14ac:dyDescent="0.25">
      <c r="A9" s="75" t="s">
        <v>93</v>
      </c>
      <c r="B9" s="137">
        <v>6.078739943751188E-3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2993A7A9-5089-405E-80A4-19750836316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2026-08-12T13:55:07Z</dcterms:modified>
</cp:coreProperties>
</file>