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avluh\Desktop\робоча\Новая папка\"/>
    </mc:Choice>
  </mc:AlternateContent>
  <bookViews>
    <workbookView xWindow="0" yWindow="0" windowWidth="18310" windowHeight="7890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C36" i="36" l="1"/>
  <c r="C35" i="36"/>
  <c r="C34" i="36"/>
  <c r="C33" i="36"/>
  <c r="B36" i="36"/>
  <c r="B35" i="36"/>
  <c r="B34" i="36"/>
  <c r="B33" i="36"/>
  <c r="L18" i="36"/>
  <c r="K17" i="36"/>
  <c r="J16" i="36"/>
  <c r="K8" i="36"/>
  <c r="K4" i="36"/>
  <c r="J4" i="36"/>
  <c r="L17" i="36"/>
  <c r="L16" i="36"/>
  <c r="L8" i="36"/>
  <c r="L7" i="36"/>
  <c r="L6" i="36"/>
  <c r="L5" i="36"/>
  <c r="L4" i="36"/>
  <c r="D9" i="36"/>
  <c r="C9" i="36"/>
  <c r="B9" i="36"/>
  <c r="G30" i="54" l="1"/>
  <c r="I23" i="54"/>
  <c r="G23" i="54"/>
  <c r="F5" i="54" l="1"/>
  <c r="F3" i="30" l="1"/>
  <c r="F37" i="54" l="1"/>
  <c r="I37" i="54" s="1"/>
  <c r="F35" i="54"/>
  <c r="I35" i="54" s="1"/>
  <c r="F33" i="54"/>
  <c r="I33" i="54" s="1"/>
  <c r="F31" i="54"/>
  <c r="I31" i="54" s="1"/>
  <c r="F29" i="54"/>
  <c r="I29" i="54" s="1"/>
  <c r="F27" i="54"/>
  <c r="I27" i="54" s="1"/>
  <c r="F25" i="54"/>
  <c r="I25" i="54" s="1"/>
  <c r="I3" i="54"/>
  <c r="I36" i="54"/>
  <c r="I34" i="54"/>
  <c r="I32" i="54"/>
  <c r="I30" i="54"/>
  <c r="I28" i="54"/>
  <c r="I26" i="54"/>
  <c r="I24" i="54"/>
  <c r="I18" i="54"/>
  <c r="I16" i="54"/>
  <c r="I12" i="54"/>
  <c r="I10" i="54"/>
  <c r="I8" i="54"/>
  <c r="I6" i="54"/>
  <c r="I4" i="54"/>
  <c r="G3" i="54"/>
  <c r="E5" i="54"/>
  <c r="E7" i="54"/>
  <c r="F7" i="54"/>
  <c r="I7" i="54" s="1"/>
  <c r="I5" i="54"/>
  <c r="F21" i="54"/>
  <c r="F19" i="54"/>
  <c r="I19" i="54" s="1"/>
  <c r="F17" i="54"/>
  <c r="I17" i="54" s="1"/>
  <c r="F15" i="54"/>
  <c r="F13" i="54"/>
  <c r="I13" i="54" s="1"/>
  <c r="F11" i="54"/>
  <c r="I11" i="54" s="1"/>
  <c r="F9" i="54"/>
  <c r="I9" i="54" s="1"/>
  <c r="F22" i="54" l="1"/>
  <c r="I22" i="54" s="1"/>
  <c r="F38" i="54"/>
  <c r="I38" i="54" s="1"/>
  <c r="H36" i="54"/>
  <c r="H34" i="54"/>
  <c r="H32" i="54"/>
  <c r="H30" i="54"/>
  <c r="H28" i="54"/>
  <c r="H26" i="54"/>
  <c r="H24" i="54"/>
  <c r="H23" i="54"/>
  <c r="H18" i="54"/>
  <c r="H16" i="54"/>
  <c r="H12" i="54"/>
  <c r="H10" i="54"/>
  <c r="H8" i="54"/>
  <c r="H6" i="54"/>
  <c r="H4" i="54"/>
  <c r="H3" i="54"/>
  <c r="H5" i="54"/>
  <c r="F13" i="30"/>
  <c r="J5" i="36" l="1"/>
  <c r="J8" i="36" l="1"/>
  <c r="J6" i="36"/>
  <c r="J7" i="36"/>
  <c r="K5" i="36"/>
  <c r="K18" i="36"/>
  <c r="E37" i="54" l="1"/>
  <c r="G37" i="54" l="1"/>
  <c r="H37" i="54"/>
  <c r="E31" i="54"/>
  <c r="H31" i="54" s="1"/>
  <c r="E25" i="54"/>
  <c r="H25" i="54" s="1"/>
  <c r="G4" i="54" l="1"/>
  <c r="J17" i="36" l="1"/>
  <c r="K16" i="36"/>
  <c r="J18" i="36"/>
  <c r="F10" i="30"/>
  <c r="F15" i="30"/>
  <c r="F11" i="30"/>
  <c r="F6" i="30"/>
  <c r="F8" i="30"/>
  <c r="F12" i="30"/>
  <c r="F7" i="30"/>
  <c r="F16" i="30"/>
  <c r="F9" i="30"/>
  <c r="F5" i="30"/>
  <c r="F4" i="30"/>
  <c r="F17" i="30"/>
  <c r="F14" i="30"/>
  <c r="E15" i="30"/>
  <c r="E11" i="30"/>
  <c r="E6" i="30"/>
  <c r="E8" i="30"/>
  <c r="E12" i="30"/>
  <c r="E7" i="30"/>
  <c r="E16" i="30"/>
  <c r="E9" i="30"/>
  <c r="E13" i="30"/>
  <c r="E10" i="30"/>
  <c r="E5" i="30"/>
  <c r="E4" i="30"/>
  <c r="E17" i="30"/>
  <c r="E14" i="30"/>
  <c r="E3" i="30"/>
  <c r="E11" i="54"/>
  <c r="H11" i="54" s="1"/>
  <c r="G36" i="54" l="1"/>
  <c r="G34" i="54"/>
  <c r="G32" i="54"/>
  <c r="G28" i="54"/>
  <c r="G24" i="54"/>
  <c r="G18" i="54"/>
  <c r="G16" i="54"/>
  <c r="G12" i="54"/>
  <c r="G11" i="54"/>
  <c r="G10" i="54"/>
  <c r="G8" i="54"/>
  <c r="G6" i="54"/>
  <c r="G5" i="54"/>
  <c r="E27" i="54"/>
  <c r="H27" i="54" s="1"/>
  <c r="G7" i="54" l="1"/>
  <c r="H7" i="54"/>
  <c r="G25" i="54"/>
  <c r="I9" i="36"/>
  <c r="L9" i="36" s="1"/>
  <c r="K9" i="36" l="1"/>
  <c r="J9" i="36"/>
  <c r="E17" i="54"/>
  <c r="H17" i="54" s="1"/>
  <c r="G17" i="54" l="1"/>
  <c r="K7" i="36" l="1"/>
  <c r="K6" i="36"/>
  <c r="E13" i="54" l="1"/>
  <c r="H13" i="54" s="1"/>
  <c r="G13" i="54" l="1"/>
  <c r="E29" i="54" l="1"/>
  <c r="H29" i="54" s="1"/>
  <c r="G29" i="54" l="1"/>
  <c r="E35" i="54" l="1"/>
  <c r="H35" i="54" s="1"/>
  <c r="G35" i="54" l="1"/>
  <c r="E9" i="54" l="1"/>
  <c r="H9" i="54" s="1"/>
  <c r="G9" i="54" l="1"/>
  <c r="E15" i="54" l="1"/>
  <c r="E33" i="54"/>
  <c r="H33" i="54" s="1"/>
  <c r="E38" i="54" l="1"/>
  <c r="H38" i="54" s="1"/>
  <c r="G31" i="54"/>
  <c r="G33" i="54"/>
  <c r="G38" i="54" l="1"/>
  <c r="E21" i="54"/>
  <c r="E19" i="54" l="1"/>
  <c r="H19" i="54" s="1"/>
  <c r="G19" i="54" l="1"/>
  <c r="E22" i="54"/>
  <c r="H22" i="54" s="1"/>
  <c r="G22" i="54" l="1"/>
</calcChain>
</file>

<file path=xl/sharedStrings.xml><?xml version="1.0" encoding="utf-8"?>
<sst xmlns="http://schemas.openxmlformats.org/spreadsheetml/2006/main" count="176" uniqueCount="106">
  <si>
    <t>Фонди</t>
  </si>
  <si>
    <t>ПФТС (Україна)</t>
  </si>
  <si>
    <t>S&amp;P 500 (США)</t>
  </si>
  <si>
    <t>NIKKEI 225 (Японія)</t>
  </si>
  <si>
    <t>Відкриті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</si>
  <si>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</si>
  <si>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</si>
  <si>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</si>
  <si>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</si>
  <si>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</si>
  <si>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</si>
  <si>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</si>
  <si>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</si>
  <si>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</si>
  <si>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</si>
  <si>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</si>
  <si>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</si>
  <si>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</si>
  <si>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</si>
  <si>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</si>
  <si>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</si>
  <si>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</si>
  <si>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</si>
  <si>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</si>
  <si>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</si>
  <si>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</si>
  <si>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</si>
  <si>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</si>
  <si>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</si>
  <si>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</si>
  <si>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</si>
  <si>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</si>
  <si>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</si>
  <si>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</si>
  <si>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</si>
  <si>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</si>
  <si>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</si>
  <si>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</si>
  <si>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</si>
  <si>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</si>
  <si>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</si>
  <si>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</si>
  <si>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</si>
  <si>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</si>
  <si>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</si>
  <si>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</si>
  <si>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</si>
  <si>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</si>
  <si>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</si>
  <si>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</si>
  <si>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</si>
  <si>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</si>
  <si>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</si>
  <si>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</si>
  <si>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</si>
  <si>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</si>
  <si>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</si>
  <si>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</si>
  <si>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</si>
  <si>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</si>
  <si>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</si>
  <si>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</si>
  <si>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</si>
  <si>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</si>
  <si>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</si>
  <si>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</si>
  <si>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</si>
  <si>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</si>
  <si>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</si>
  <si>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</si>
  <si>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</si>
  <si>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</si>
  <si>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</si>
  <si>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</si>
  <si>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</si>
  <si>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</si>
  <si>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</si>
  <si>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</si>
  <si>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</si>
  <si>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</si>
  <si>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</si>
  <si>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Кількість ЦП у лістингу ФБ (на регульованих ринках), у т. ч.: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</si>
  <si>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</si>
  <si>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</si>
  <si>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31.12.2024 (4-й кв. 2024)</t>
  </si>
  <si>
    <t xml:space="preserve">** З урахуванням депозитарних розписок MHP S.A. </t>
  </si>
  <si>
    <t>30.09.2025 (3-й кв. 2025)</t>
  </si>
  <si>
    <t>4-й квартал 2025 року</t>
  </si>
  <si>
    <t>2025 рік</t>
  </si>
  <si>
    <t>Зміна за 2025 рік</t>
  </si>
  <si>
    <t>Зміна за рік у 4-му кв. 2025</t>
  </si>
  <si>
    <t>Зміна за 4-й кв. 2025</t>
  </si>
  <si>
    <t>31.12.2025 (4-й кв. 2025)</t>
  </si>
  <si>
    <t>31.12.2024 (2024)</t>
  </si>
  <si>
    <t>31.12.2025 (2025)</t>
  </si>
  <si>
    <t>31.12.2021</t>
  </si>
  <si>
    <t>Зміна за 4-й квартал 2025</t>
  </si>
  <si>
    <t>* Загалом у списках ФБ України станом на 31.12.2025 року, включаючи "лістинг", перебувало 172 випуски державних облігацій, 1 - муніципальних облігацій, 112 – корпоративних облігацій (у т.ч. 14 - єврооблігацій), 111 випусків акцій (у т.ч. 57 - іноземних), 11 – акцій КІФ, 26 – інвестиційних сертифікатів ПІФ, 79 - іноземних суверенних облігацій і 4 -  деривативів (свопи).</t>
  </si>
  <si>
    <t>Ренкінгування - за показником за 2025 рік.</t>
  </si>
  <si>
    <t>31.12.2022**</t>
  </si>
  <si>
    <t>Зміна за 4 роки</t>
  </si>
  <si>
    <t>1 квартал</t>
  </si>
  <si>
    <t>2 квартал</t>
  </si>
  <si>
    <t>3 квартал</t>
  </si>
  <si>
    <t>4 квартал</t>
  </si>
  <si>
    <t>Чистий притік/відтік наростаючим підсумком, млн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</si>
</sst>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"/>
    <numFmt numFmtId="169" formatCode="#,##0.000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90BA4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499984740745262"/>
      </bottom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1" fillId="0" borderId="0">
      <alignment vertical="top"/>
    </xf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32" borderId="59" applyNumberFormat="0" applyAlignment="0" applyProtection="0"/>
    <xf numFmtId="0" fontId="54" fillId="32" borderId="59" applyNumberFormat="0" applyAlignment="0" applyProtection="0"/>
    <xf numFmtId="0" fontId="55" fillId="33" borderId="60" applyNumberFormat="0" applyAlignment="0" applyProtection="0"/>
    <xf numFmtId="0" fontId="55" fillId="33" borderId="60" applyNumberFormat="0" applyAlignment="0" applyProtection="0"/>
    <xf numFmtId="0" fontId="56" fillId="33" borderId="59" applyNumberFormat="0" applyAlignment="0" applyProtection="0"/>
    <xf numFmtId="0" fontId="56" fillId="33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4" borderId="62" applyNumberFormat="0" applyAlignment="0" applyProtection="0"/>
    <xf numFmtId="0" fontId="61" fillId="34" borderId="62" applyNumberFormat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50" fillId="0" borderId="0"/>
    <xf numFmtId="0" fontId="50" fillId="0" borderId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5" borderId="63" applyNumberFormat="0" applyFont="0" applyAlignment="0" applyProtection="0"/>
    <xf numFmtId="0" fontId="52" fillId="35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64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6" fillId="0" borderId="0" xfId="57" applyFill="1"/>
    <xf numFmtId="0" fontId="20" fillId="0" borderId="42" xfId="57" applyFont="1" applyFill="1" applyBorder="1" applyAlignment="1"/>
    <xf numFmtId="165" fontId="4" fillId="0" borderId="19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5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1" xfId="66" applyNumberFormat="1" applyFont="1" applyFill="1" applyBorder="1" applyAlignment="1">
      <alignment vertical="center"/>
    </xf>
    <xf numFmtId="165" fontId="9" fillId="0" borderId="26" xfId="66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4" fillId="0" borderId="46" xfId="60" applyFont="1" applyFill="1" applyBorder="1" applyAlignment="1">
      <alignment horizontal="center" vertical="center" wrapText="1"/>
    </xf>
    <xf numFmtId="165" fontId="4" fillId="0" borderId="41" xfId="66" applyNumberFormat="1" applyFont="1" applyFill="1" applyBorder="1" applyAlignment="1">
      <alignment vertical="center"/>
    </xf>
    <xf numFmtId="165" fontId="4" fillId="0" borderId="26" xfId="66" applyNumberFormat="1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4" fontId="7" fillId="0" borderId="48" xfId="59" applyNumberFormat="1" applyFont="1" applyBorder="1" applyAlignment="1">
      <alignment horizontal="center" vertical="center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Fill="1" applyBorder="1" applyAlignment="1">
      <alignment horizontal="center" vertical="center" wrapText="1"/>
    </xf>
    <xf numFmtId="0" fontId="4" fillId="0" borderId="67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68" xfId="60" applyNumberFormat="1" applyFont="1" applyFill="1" applyBorder="1" applyAlignment="1">
      <alignment horizontal="center" vertical="center" wrapText="1"/>
    </xf>
    <xf numFmtId="165" fontId="69" fillId="0" borderId="0" xfId="235" applyNumberFormat="1" applyFont="1"/>
    <xf numFmtId="9" fontId="42" fillId="0" borderId="0" xfId="235" applyFont="1"/>
    <xf numFmtId="0" fontId="14" fillId="0" borderId="69" xfId="79" applyFont="1" applyFill="1" applyBorder="1" applyAlignment="1">
      <alignment horizontal="right" vertical="center" indent="1"/>
    </xf>
    <xf numFmtId="0" fontId="7" fillId="0" borderId="71" xfId="79" applyFont="1" applyFill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8" fontId="42" fillId="0" borderId="0" xfId="44" applyNumberFormat="1" applyFont="1"/>
    <xf numFmtId="169" fontId="42" fillId="0" borderId="0" xfId="44" applyNumberFormat="1" applyFont="1"/>
    <xf numFmtId="1" fontId="42" fillId="0" borderId="0" xfId="44" applyNumberFormat="1" applyFont="1"/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Fill="1" applyBorder="1" applyAlignment="1">
      <alignment horizontal="center" vertical="center" wrapText="1"/>
    </xf>
    <xf numFmtId="0" fontId="4" fillId="0" borderId="74" xfId="60" applyFont="1" applyFill="1" applyBorder="1" applyAlignment="1">
      <alignment horizontal="center" vertical="center" wrapText="1"/>
    </xf>
    <xf numFmtId="2" fontId="6" fillId="0" borderId="75" xfId="60" applyNumberFormat="1" applyFont="1" applyFill="1" applyBorder="1" applyAlignment="1">
      <alignment horizontal="center" vertical="center" wrapText="1"/>
    </xf>
    <xf numFmtId="1" fontId="6" fillId="0" borderId="75" xfId="60" applyNumberFormat="1" applyFont="1" applyFill="1" applyBorder="1" applyAlignment="1">
      <alignment horizontal="center" vertical="center" wrapText="1"/>
    </xf>
    <xf numFmtId="9" fontId="6" fillId="0" borderId="0" xfId="235" applyFont="1"/>
    <xf numFmtId="0" fontId="7" fillId="0" borderId="0" xfId="57" applyFont="1" applyFill="1" applyAlignment="1">
      <alignment horizontal="right"/>
    </xf>
    <xf numFmtId="49" fontId="7" fillId="61" borderId="30" xfId="75" applyNumberFormat="1" applyFont="1" applyFill="1" applyBorder="1" applyAlignment="1">
      <alignment horizontal="center" vertical="center" wrapText="1"/>
    </xf>
    <xf numFmtId="167" fontId="7" fillId="61" borderId="38" xfId="75" applyNumberFormat="1" applyFont="1" applyFill="1" applyBorder="1" applyAlignment="1">
      <alignment horizontal="right" vertical="center"/>
    </xf>
    <xf numFmtId="167" fontId="7" fillId="61" borderId="35" xfId="75" applyNumberFormat="1" applyFont="1" applyFill="1" applyBorder="1" applyAlignment="1">
      <alignment horizontal="right" vertical="center"/>
    </xf>
    <xf numFmtId="167" fontId="6" fillId="61" borderId="29" xfId="75" applyNumberFormat="1" applyFont="1" applyFill="1" applyBorder="1" applyAlignment="1">
      <alignment horizontal="right" vertical="center"/>
    </xf>
    <xf numFmtId="167" fontId="6" fillId="61" borderId="35" xfId="75" applyNumberFormat="1" applyFont="1" applyFill="1" applyBorder="1" applyAlignment="1">
      <alignment horizontal="right" vertical="center"/>
    </xf>
    <xf numFmtId="167" fontId="6" fillId="61" borderId="43" xfId="75" applyNumberFormat="1" applyFont="1" applyFill="1" applyBorder="1" applyAlignment="1">
      <alignment horizontal="right" vertical="center"/>
    </xf>
    <xf numFmtId="165" fontId="14" fillId="61" borderId="70" xfId="75" applyNumberFormat="1" applyFont="1" applyFill="1" applyBorder="1" applyAlignment="1">
      <alignment horizontal="right" vertical="center"/>
    </xf>
    <xf numFmtId="165" fontId="16" fillId="61" borderId="43" xfId="75" applyNumberFormat="1" applyFont="1" applyFill="1" applyBorder="1" applyAlignment="1">
      <alignment horizontal="right" vertical="center"/>
    </xf>
    <xf numFmtId="14" fontId="15" fillId="0" borderId="28" xfId="236" applyNumberFormat="1" applyFont="1" applyBorder="1" applyAlignment="1">
      <alignment horizontal="center" vertical="center"/>
    </xf>
    <xf numFmtId="0" fontId="14" fillId="0" borderId="46" xfId="60" applyFont="1" applyFill="1" applyBorder="1" applyAlignment="1">
      <alignment horizontal="center" vertical="center" wrapText="1"/>
    </xf>
    <xf numFmtId="0" fontId="15" fillId="0" borderId="46" xfId="60" applyFont="1" applyFill="1" applyBorder="1" applyAlignment="1">
      <alignment horizontal="center" vertical="center" wrapText="1"/>
    </xf>
    <xf numFmtId="2" fontId="14" fillId="0" borderId="19" xfId="60" applyNumberFormat="1" applyFont="1" applyFill="1" applyBorder="1" applyAlignment="1">
      <alignment horizontal="center" vertical="center" wrapText="1"/>
    </xf>
    <xf numFmtId="1" fontId="14" fillId="0" borderId="47" xfId="60" applyNumberFormat="1" applyFont="1" applyFill="1" applyBorder="1" applyAlignment="1">
      <alignment horizontal="center" vertical="center" wrapText="1"/>
    </xf>
    <xf numFmtId="0" fontId="14" fillId="0" borderId="0" xfId="59" applyFont="1"/>
    <xf numFmtId="49" fontId="17" fillId="61" borderId="31" xfId="75" applyNumberFormat="1" applyFont="1" applyFill="1" applyBorder="1" applyAlignment="1">
      <alignment horizontal="center" vertical="center" wrapText="1"/>
    </xf>
    <xf numFmtId="165" fontId="17" fillId="61" borderId="32" xfId="75" applyNumberFormat="1" applyFont="1" applyFill="1" applyBorder="1" applyAlignment="1">
      <alignment vertical="center"/>
    </xf>
    <xf numFmtId="165" fontId="17" fillId="61" borderId="44" xfId="77" applyNumberFormat="1" applyFont="1" applyFill="1" applyBorder="1" applyAlignment="1">
      <alignment vertical="center"/>
    </xf>
    <xf numFmtId="165" fontId="17" fillId="61" borderId="27" xfId="75" applyNumberFormat="1" applyFont="1" applyFill="1" applyBorder="1" applyAlignment="1">
      <alignment vertical="center"/>
    </xf>
    <xf numFmtId="165" fontId="15" fillId="61" borderId="27" xfId="75" applyNumberFormat="1" applyFont="1" applyFill="1" applyBorder="1" applyAlignment="1">
      <alignment vertical="center"/>
    </xf>
    <xf numFmtId="165" fontId="15" fillId="61" borderId="27" xfId="75" applyNumberFormat="1" applyFont="1" applyFill="1" applyBorder="1" applyAlignment="1">
      <alignment horizontal="right" vertical="center"/>
    </xf>
    <xf numFmtId="165" fontId="15" fillId="61" borderId="45" xfId="75" applyNumberFormat="1" applyFont="1" applyFill="1" applyBorder="1" applyAlignment="1">
      <alignment horizontal="right" vertical="center"/>
    </xf>
    <xf numFmtId="165" fontId="17" fillId="61" borderId="32" xfId="77" applyNumberFormat="1" applyFont="1" applyFill="1" applyBorder="1" applyAlignment="1">
      <alignment vertical="center"/>
    </xf>
    <xf numFmtId="165" fontId="17" fillId="61" borderId="32" xfId="75" applyNumberFormat="1" applyFont="1" applyFill="1" applyBorder="1" applyAlignment="1">
      <alignment horizontal="right" vertical="center"/>
    </xf>
    <xf numFmtId="165" fontId="17" fillId="61" borderId="44" xfId="75" applyNumberFormat="1" applyFont="1" applyFill="1" applyBorder="1" applyAlignment="1">
      <alignment horizontal="right" vertical="center"/>
    </xf>
    <xf numFmtId="165" fontId="15" fillId="61" borderId="27" xfId="235" applyNumberFormat="1" applyFont="1" applyFill="1" applyBorder="1" applyAlignment="1">
      <alignment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0" fontId="7" fillId="62" borderId="40" xfId="75" applyFont="1" applyFill="1" applyBorder="1" applyAlignment="1">
      <alignment vertical="center"/>
    </xf>
    <xf numFmtId="0" fontId="7" fillId="62" borderId="33" xfId="75" applyFont="1" applyFill="1" applyBorder="1" applyAlignment="1">
      <alignment vertical="center"/>
    </xf>
    <xf numFmtId="165" fontId="16" fillId="62" borderId="44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165" fontId="14" fillId="62" borderId="27" xfId="75" applyNumberFormat="1" applyFont="1" applyFill="1" applyBorder="1" applyAlignment="1">
      <alignment vertical="center"/>
    </xf>
    <xf numFmtId="0" fontId="6" fillId="62" borderId="27" xfId="75" applyFont="1" applyFill="1" applyBorder="1" applyAlignment="1">
      <alignment vertical="center"/>
    </xf>
    <xf numFmtId="0" fontId="6" fillId="62" borderId="45" xfId="75" applyFont="1" applyFill="1" applyBorder="1" applyAlignment="1">
      <alignment vertical="center"/>
    </xf>
    <xf numFmtId="165" fontId="7" fillId="62" borderId="37" xfId="75" applyNumberFormat="1" applyFont="1" applyFill="1" applyBorder="1" applyAlignment="1">
      <alignment vertical="center"/>
    </xf>
    <xf numFmtId="167" fontId="7" fillId="62" borderId="38" xfId="75" applyNumberFormat="1" applyFont="1" applyFill="1" applyBorder="1" applyAlignment="1">
      <alignment horizontal="right" vertical="center"/>
    </xf>
    <xf numFmtId="167" fontId="7" fillId="62" borderId="35" xfId="75" applyNumberFormat="1" applyFont="1" applyFill="1" applyBorder="1" applyAlignment="1">
      <alignment horizontal="right" vertical="center"/>
    </xf>
    <xf numFmtId="167" fontId="6" fillId="62" borderId="29" xfId="75" applyNumberFormat="1" applyFont="1" applyFill="1" applyBorder="1" applyAlignment="1">
      <alignment horizontal="right" vertical="center"/>
    </xf>
    <xf numFmtId="167" fontId="6" fillId="62" borderId="35" xfId="75" applyNumberFormat="1" applyFont="1" applyFill="1" applyBorder="1" applyAlignment="1">
      <alignment horizontal="right" vertical="center"/>
    </xf>
    <xf numFmtId="167" fontId="6" fillId="62" borderId="43" xfId="75" applyNumberFormat="1" applyFont="1" applyFill="1" applyBorder="1" applyAlignment="1">
      <alignment horizontal="right" vertical="center"/>
    </xf>
    <xf numFmtId="165" fontId="16" fillId="62" borderId="43" xfId="75" applyNumberFormat="1" applyFont="1" applyFill="1" applyBorder="1" applyAlignment="1">
      <alignment horizontal="right" vertical="center"/>
    </xf>
    <xf numFmtId="49" fontId="7" fillId="60" borderId="30" xfId="75" applyNumberFormat="1" applyFont="1" applyFill="1" applyBorder="1" applyAlignment="1">
      <alignment horizontal="center" vertical="center" wrapText="1"/>
    </xf>
    <xf numFmtId="0" fontId="7" fillId="60" borderId="40" xfId="75" applyFont="1" applyFill="1" applyBorder="1" applyAlignment="1">
      <alignment vertical="center"/>
    </xf>
    <xf numFmtId="0" fontId="7" fillId="60" borderId="33" xfId="75" applyFont="1" applyFill="1" applyBorder="1" applyAlignment="1">
      <alignment vertical="center"/>
    </xf>
    <xf numFmtId="165" fontId="16" fillId="60" borderId="44" xfId="75" applyNumberFormat="1" applyFont="1" applyFill="1" applyBorder="1" applyAlignment="1">
      <alignment vertical="center"/>
    </xf>
    <xf numFmtId="0" fontId="7" fillId="60" borderId="27" xfId="75" applyFont="1" applyFill="1" applyBorder="1" applyAlignment="1">
      <alignment vertical="center"/>
    </xf>
    <xf numFmtId="165" fontId="14" fillId="60" borderId="27" xfId="75" applyNumberFormat="1" applyFont="1" applyFill="1" applyBorder="1" applyAlignment="1">
      <alignment vertical="center"/>
    </xf>
    <xf numFmtId="0" fontId="6" fillId="60" borderId="27" xfId="75" applyFont="1" applyFill="1" applyBorder="1" applyAlignment="1">
      <alignment vertical="center"/>
    </xf>
    <xf numFmtId="0" fontId="6" fillId="60" borderId="45" xfId="75" applyFont="1" applyFill="1" applyBorder="1" applyAlignment="1">
      <alignment vertical="center"/>
    </xf>
    <xf numFmtId="165" fontId="7" fillId="60" borderId="37" xfId="75" applyNumberFormat="1" applyFont="1" applyFill="1" applyBorder="1" applyAlignment="1">
      <alignment vertical="center"/>
    </xf>
    <xf numFmtId="167" fontId="7" fillId="60" borderId="38" xfId="75" applyNumberFormat="1" applyFont="1" applyFill="1" applyBorder="1" applyAlignment="1">
      <alignment horizontal="right" vertical="center"/>
    </xf>
    <xf numFmtId="167" fontId="7" fillId="60" borderId="35" xfId="75" applyNumberFormat="1" applyFont="1" applyFill="1" applyBorder="1" applyAlignment="1">
      <alignment horizontal="right" vertical="center"/>
    </xf>
    <xf numFmtId="167" fontId="6" fillId="60" borderId="29" xfId="75" applyNumberFormat="1" applyFont="1" applyFill="1" applyBorder="1" applyAlignment="1">
      <alignment horizontal="right" vertical="center"/>
    </xf>
    <xf numFmtId="167" fontId="6" fillId="60" borderId="35" xfId="75" applyNumberFormat="1" applyFont="1" applyFill="1" applyBorder="1" applyAlignment="1">
      <alignment horizontal="right" vertical="center"/>
    </xf>
    <xf numFmtId="167" fontId="6" fillId="60" borderId="43" xfId="75" applyNumberFormat="1" applyFont="1" applyFill="1" applyBorder="1" applyAlignment="1">
      <alignment horizontal="right" vertical="center"/>
    </xf>
    <xf numFmtId="165" fontId="14" fillId="60" borderId="70" xfId="75" applyNumberFormat="1" applyFont="1" applyFill="1" applyBorder="1" applyAlignment="1">
      <alignment horizontal="right" vertical="center"/>
    </xf>
    <xf numFmtId="165" fontId="16" fillId="60" borderId="43" xfId="75" applyNumberFormat="1" applyFont="1" applyFill="1" applyBorder="1" applyAlignment="1">
      <alignment horizontal="right" vertical="center"/>
    </xf>
    <xf numFmtId="0" fontId="17" fillId="62" borderId="31" xfId="58" applyFont="1" applyFill="1" applyBorder="1" applyAlignment="1">
      <alignment horizontal="center" vertical="center" wrapText="1"/>
    </xf>
    <xf numFmtId="165" fontId="17" fillId="62" borderId="32" xfId="75" applyNumberFormat="1" applyFont="1" applyFill="1" applyBorder="1" applyAlignment="1">
      <alignment vertical="center"/>
    </xf>
    <xf numFmtId="165" fontId="17" fillId="62" borderId="44" xfId="77" applyNumberFormat="1" applyFont="1" applyFill="1" applyBorder="1" applyAlignment="1">
      <alignment vertical="center"/>
    </xf>
    <xf numFmtId="165" fontId="17" fillId="62" borderId="27" xfId="75" applyNumberFormat="1" applyFont="1" applyFill="1" applyBorder="1" applyAlignment="1">
      <alignment vertical="center"/>
    </xf>
    <xf numFmtId="165" fontId="15" fillId="62" borderId="27" xfId="75" applyNumberFormat="1" applyFont="1" applyFill="1" applyBorder="1" applyAlignment="1">
      <alignment vertical="center"/>
    </xf>
    <xf numFmtId="165" fontId="15" fillId="62" borderId="27" xfId="75" applyNumberFormat="1" applyFont="1" applyFill="1" applyBorder="1" applyAlignment="1">
      <alignment horizontal="right" vertical="center"/>
    </xf>
    <xf numFmtId="165" fontId="15" fillId="62" borderId="45" xfId="75" applyNumberFormat="1" applyFont="1" applyFill="1" applyBorder="1" applyAlignment="1">
      <alignment horizontal="right" vertical="center"/>
    </xf>
    <xf numFmtId="165" fontId="17" fillId="62" borderId="32" xfId="77" applyNumberFormat="1" applyFont="1" applyFill="1" applyBorder="1" applyAlignment="1">
      <alignment vertical="center"/>
    </xf>
    <xf numFmtId="165" fontId="17" fillId="62" borderId="32" xfId="75" applyNumberFormat="1" applyFont="1" applyFill="1" applyBorder="1" applyAlignment="1">
      <alignment horizontal="right" vertical="center"/>
    </xf>
    <xf numFmtId="165" fontId="17" fillId="62" borderId="44" xfId="75" applyNumberFormat="1" applyFont="1" applyFill="1" applyBorder="1" applyAlignment="1">
      <alignment horizontal="right" vertical="center"/>
    </xf>
    <xf numFmtId="165" fontId="15" fillId="62" borderId="27" xfId="235" applyNumberFormat="1" applyFont="1" applyFill="1" applyBorder="1" applyAlignment="1">
      <alignment vertical="center"/>
    </xf>
    <xf numFmtId="165" fontId="15" fillId="62" borderId="70" xfId="235" applyNumberFormat="1" applyFont="1" applyFill="1" applyBorder="1" applyAlignment="1">
      <alignment horizontal="right" vertical="center"/>
    </xf>
    <xf numFmtId="165" fontId="17" fillId="62" borderId="43" xfId="235" applyNumberFormat="1" applyFont="1" applyFill="1" applyBorder="1" applyAlignment="1">
      <alignment horizontal="right" vertical="center"/>
    </xf>
    <xf numFmtId="14" fontId="7" fillId="63" borderId="23" xfId="57" applyNumberFormat="1" applyFont="1" applyFill="1" applyBorder="1" applyAlignment="1">
      <alignment horizontal="center" vertical="center" wrapText="1"/>
    </xf>
    <xf numFmtId="167" fontId="9" fillId="63" borderId="21" xfId="57" applyNumberFormat="1" applyFont="1" applyFill="1" applyBorder="1" applyAlignment="1">
      <alignment vertical="center"/>
    </xf>
    <xf numFmtId="167" fontId="4" fillId="63" borderId="22" xfId="57" applyNumberFormat="1" applyFont="1" applyFill="1" applyBorder="1" applyAlignment="1">
      <alignment vertical="center"/>
    </xf>
    <xf numFmtId="167" fontId="9" fillId="63" borderId="22" xfId="57" applyNumberFormat="1" applyFont="1" applyFill="1" applyBorder="1" applyAlignment="1">
      <alignment vertical="center"/>
    </xf>
    <xf numFmtId="0" fontId="7" fillId="0" borderId="12" xfId="60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0" fontId="20" fillId="0" borderId="0" xfId="57" applyFont="1" applyFill="1" applyBorder="1" applyAlignment="1"/>
    <xf numFmtId="0" fontId="6" fillId="63" borderId="0" xfId="57" applyFill="1"/>
    <xf numFmtId="165" fontId="4" fillId="63" borderId="19" xfId="57" applyNumberFormat="1" applyFont="1" applyFill="1" applyBorder="1" applyAlignment="1">
      <alignment horizontal="right" vertical="center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5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5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5" fontId="7" fillId="61" borderId="37" xfId="75" applyNumberFormat="1" applyFont="1" applyFill="1" applyBorder="1" applyAlignment="1">
      <alignment vertical="center"/>
    </xf>
    <xf numFmtId="0" fontId="7" fillId="60" borderId="40" xfId="75" applyFont="1" applyFill="1" applyBorder="1" applyAlignment="1">
      <alignment horizontal="right" vertical="center"/>
    </xf>
    <xf numFmtId="0" fontId="7" fillId="60" borderId="33" xfId="75" applyFont="1" applyFill="1" applyBorder="1" applyAlignment="1">
      <alignment horizontal="right" vertical="center"/>
    </xf>
    <xf numFmtId="165" fontId="16" fillId="60" borderId="44" xfId="75" applyNumberFormat="1" applyFont="1" applyFill="1" applyBorder="1" applyAlignment="1">
      <alignment horizontal="right" vertical="center"/>
    </xf>
    <xf numFmtId="0" fontId="7" fillId="60" borderId="27" xfId="75" applyFont="1" applyFill="1" applyBorder="1" applyAlignment="1">
      <alignment horizontal="right" vertical="center"/>
    </xf>
    <xf numFmtId="165" fontId="14" fillId="60" borderId="27" xfId="75" applyNumberFormat="1" applyFont="1" applyFill="1" applyBorder="1" applyAlignment="1">
      <alignment horizontal="right" vertical="center"/>
    </xf>
    <xf numFmtId="0" fontId="6" fillId="60" borderId="27" xfId="75" applyFont="1" applyFill="1" applyBorder="1" applyAlignment="1">
      <alignment horizontal="right" vertical="center"/>
    </xf>
    <xf numFmtId="0" fontId="6" fillId="60" borderId="45" xfId="75" applyFont="1" applyFill="1" applyBorder="1" applyAlignment="1">
      <alignment horizontal="right" vertical="center"/>
    </xf>
    <xf numFmtId="165" fontId="7" fillId="60" borderId="37" xfId="75" applyNumberFormat="1" applyFont="1" applyFill="1" applyBorder="1" applyAlignment="1">
      <alignment horizontal="right" vertical="center"/>
    </xf>
    <xf numFmtId="49" fontId="17" fillId="60" borderId="31" xfId="75" applyNumberFormat="1" applyFont="1" applyFill="1" applyBorder="1" applyAlignment="1">
      <alignment horizontal="center" vertical="center" wrapText="1"/>
    </xf>
    <xf numFmtId="165" fontId="17" fillId="60" borderId="32" xfId="75" applyNumberFormat="1" applyFont="1" applyFill="1" applyBorder="1" applyAlignment="1">
      <alignment vertical="center"/>
    </xf>
    <xf numFmtId="165" fontId="17" fillId="60" borderId="44" xfId="77" applyNumberFormat="1" applyFont="1" applyFill="1" applyBorder="1" applyAlignment="1">
      <alignment vertical="center"/>
    </xf>
    <xf numFmtId="165" fontId="17" fillId="60" borderId="27" xfId="75" applyNumberFormat="1" applyFont="1" applyFill="1" applyBorder="1" applyAlignment="1">
      <alignment vertical="center"/>
    </xf>
    <xf numFmtId="165" fontId="15" fillId="60" borderId="27" xfId="75" applyNumberFormat="1" applyFont="1" applyFill="1" applyBorder="1" applyAlignment="1">
      <alignment vertical="center"/>
    </xf>
    <xf numFmtId="165" fontId="15" fillId="60" borderId="27" xfId="235" applyNumberFormat="1" applyFont="1" applyFill="1" applyBorder="1" applyAlignment="1">
      <alignment vertical="center"/>
    </xf>
    <xf numFmtId="165" fontId="15" fillId="60" borderId="27" xfId="75" applyNumberFormat="1" applyFont="1" applyFill="1" applyBorder="1" applyAlignment="1">
      <alignment horizontal="right" vertical="center"/>
    </xf>
    <xf numFmtId="165" fontId="15" fillId="60" borderId="45" xfId="75" applyNumberFormat="1" applyFont="1" applyFill="1" applyBorder="1" applyAlignment="1">
      <alignment horizontal="right" vertical="center"/>
    </xf>
    <xf numFmtId="165" fontId="17" fillId="60" borderId="32" xfId="75" applyNumberFormat="1" applyFont="1" applyFill="1" applyBorder="1" applyAlignment="1">
      <alignment horizontal="right" vertical="center"/>
    </xf>
    <xf numFmtId="165" fontId="17" fillId="60" borderId="44" xfId="75" applyNumberFormat="1" applyFont="1" applyFill="1" applyBorder="1" applyAlignment="1">
      <alignment horizontal="right" vertical="center"/>
    </xf>
    <xf numFmtId="165" fontId="15" fillId="60" borderId="70" xfId="235" applyNumberFormat="1" applyFont="1" applyFill="1" applyBorder="1" applyAlignment="1">
      <alignment horizontal="right" vertical="center"/>
    </xf>
    <xf numFmtId="165" fontId="17" fillId="60" borderId="43" xfId="235" applyNumberFormat="1" applyFont="1" applyFill="1" applyBorder="1" applyAlignment="1">
      <alignment horizontal="right" vertical="center"/>
    </xf>
    <xf numFmtId="0" fontId="17" fillId="60" borderId="32" xfId="77" applyNumberFormat="1" applyFont="1" applyFill="1" applyBorder="1" applyAlignment="1">
      <alignment vertical="center"/>
    </xf>
    <xf numFmtId="165" fontId="15" fillId="62" borderId="27" xfId="235" applyNumberFormat="1" applyFont="1" applyFill="1" applyBorder="1" applyAlignment="1">
      <alignment horizontal="right" vertical="center"/>
    </xf>
    <xf numFmtId="165" fontId="15" fillId="60" borderId="27" xfId="235" applyNumberFormat="1" applyFont="1" applyFill="1" applyBorder="1" applyAlignment="1">
      <alignment horizontal="right" vertical="center"/>
    </xf>
    <xf numFmtId="165" fontId="15" fillId="61" borderId="27" xfId="235" applyNumberFormat="1" applyFont="1" applyFill="1" applyBorder="1" applyAlignment="1">
      <alignment horizontal="right" vertical="center"/>
    </xf>
    <xf numFmtId="165" fontId="15" fillId="62" borderId="43" xfId="235" applyNumberFormat="1" applyFont="1" applyFill="1" applyBorder="1" applyAlignment="1">
      <alignment horizontal="right" vertical="center"/>
    </xf>
    <xf numFmtId="165" fontId="15" fillId="60" borderId="43" xfId="235" applyNumberFormat="1" applyFont="1" applyFill="1" applyBorder="1" applyAlignment="1">
      <alignment horizontal="right" vertical="center"/>
    </xf>
    <xf numFmtId="165" fontId="15" fillId="61" borderId="43" xfId="235" applyNumberFormat="1" applyFont="1" applyFill="1" applyBorder="1" applyAlignment="1">
      <alignment horizontal="right" vertical="center"/>
    </xf>
    <xf numFmtId="165" fontId="15" fillId="61" borderId="70" xfId="235" applyNumberFormat="1" applyFont="1" applyFill="1" applyBorder="1" applyAlignment="1">
      <alignment horizontal="right" vertical="center"/>
    </xf>
    <xf numFmtId="165" fontId="17" fillId="61" borderId="72" xfId="235" applyNumberFormat="1" applyFont="1" applyFill="1" applyBorder="1" applyAlignment="1">
      <alignment horizontal="right" vertical="center"/>
    </xf>
    <xf numFmtId="165" fontId="4" fillId="0" borderId="21" xfId="57" applyNumberFormat="1" applyFont="1" applyFill="1" applyBorder="1" applyAlignment="1">
      <alignment horizontal="right" vertical="center"/>
    </xf>
    <xf numFmtId="0" fontId="6" fillId="0" borderId="25" xfId="57" applyBorder="1"/>
    <xf numFmtId="0" fontId="6" fillId="63" borderId="0" xfId="57" applyFont="1" applyFill="1" applyBorder="1"/>
    <xf numFmtId="0" fontId="14" fillId="63" borderId="0" xfId="57" applyFont="1" applyFill="1" applyBorder="1"/>
    <xf numFmtId="0" fontId="6" fillId="0" borderId="0" xfId="57" applyFont="1" applyFill="1" applyBorder="1"/>
    <xf numFmtId="0" fontId="14" fillId="0" borderId="17" xfId="57" applyFont="1" applyFill="1" applyBorder="1" applyAlignment="1">
      <alignment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" fontId="6" fillId="0" borderId="18" xfId="57" applyNumberFormat="1" applyFont="1" applyFill="1" applyBorder="1" applyAlignment="1">
      <alignment horizontal="right" vertical="center" wrapText="1"/>
    </xf>
    <xf numFmtId="0" fontId="7" fillId="63" borderId="0" xfId="57" applyFont="1" applyFill="1"/>
    <xf numFmtId="0" fontId="7" fillId="63" borderId="0" xfId="57" applyFont="1" applyFill="1" applyBorder="1"/>
    <xf numFmtId="0" fontId="7" fillId="0" borderId="0" xfId="57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4" fillId="0" borderId="17" xfId="57" applyFont="1" applyFill="1" applyBorder="1" applyAlignment="1">
      <alignment vertical="center"/>
    </xf>
    <xf numFmtId="0" fontId="4" fillId="63" borderId="17" xfId="57" applyFont="1" applyFill="1" applyBorder="1" applyAlignment="1">
      <alignment vertical="center"/>
    </xf>
    <xf numFmtId="0" fontId="6" fillId="0" borderId="76" xfId="57" applyFont="1" applyFill="1" applyBorder="1" applyAlignment="1">
      <alignment vertical="center"/>
    </xf>
    <xf numFmtId="4" fontId="6" fillId="0" borderId="77" xfId="57" applyNumberFormat="1" applyFont="1" applyFill="1" applyBorder="1" applyAlignment="1">
      <alignment horizontal="right" vertical="center" wrapText="1"/>
    </xf>
    <xf numFmtId="165" fontId="4" fillId="0" borderId="78" xfId="57" applyNumberFormat="1" applyFont="1" applyFill="1" applyBorder="1" applyAlignment="1">
      <alignment horizontal="right" vertical="center"/>
    </xf>
    <xf numFmtId="9" fontId="6" fillId="0" borderId="0" xfId="235" applyNumberFormat="1" applyFont="1"/>
    <xf numFmtId="0" fontId="6" fillId="0" borderId="14" xfId="57" applyFont="1" applyBorder="1" applyAlignment="1">
      <alignment horizontal="right" vertical="center"/>
    </xf>
    <xf numFmtId="167" fontId="4" fillId="0" borderId="26" xfId="57" applyNumberFormat="1" applyFont="1" applyFill="1" applyBorder="1" applyAlignment="1">
      <alignment vertical="center"/>
    </xf>
    <xf numFmtId="167" fontId="4" fillId="63" borderId="26" xfId="57" applyNumberFormat="1" applyFont="1" applyFill="1" applyBorder="1" applyAlignment="1">
      <alignment vertical="center"/>
    </xf>
    <xf numFmtId="0" fontId="7" fillId="0" borderId="80" xfId="57" applyFont="1" applyBorder="1" applyAlignment="1">
      <alignment horizontal="center" vertical="center" wrapText="1"/>
    </xf>
    <xf numFmtId="4" fontId="70" fillId="0" borderId="25" xfId="57" applyNumberFormat="1" applyFont="1" applyFill="1" applyBorder="1" applyAlignment="1">
      <alignment horizontal="center" vertical="center"/>
    </xf>
    <xf numFmtId="167" fontId="70" fillId="0" borderId="25" xfId="57" applyNumberFormat="1" applyFont="1" applyFill="1" applyBorder="1" applyAlignment="1">
      <alignment horizontal="right" vertical="center"/>
    </xf>
    <xf numFmtId="4" fontId="70" fillId="0" borderId="65" xfId="57" applyNumberFormat="1" applyFont="1" applyFill="1" applyBorder="1" applyAlignment="1">
      <alignment horizontal="center" vertical="center"/>
    </xf>
    <xf numFmtId="167" fontId="70" fillId="0" borderId="19" xfId="57" applyNumberFormat="1" applyFont="1" applyFill="1" applyBorder="1" applyAlignment="1">
      <alignment vertical="center"/>
    </xf>
    <xf numFmtId="4" fontId="70" fillId="0" borderId="39" xfId="57" applyNumberFormat="1" applyFont="1" applyFill="1" applyBorder="1" applyAlignment="1">
      <alignment horizontal="center" vertical="center"/>
    </xf>
    <xf numFmtId="167" fontId="70" fillId="0" borderId="13" xfId="57" applyNumberFormat="1" applyFont="1" applyFill="1" applyBorder="1" applyAlignment="1">
      <alignment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9" fillId="0" borderId="25" xfId="94" applyFont="1" applyFill="1" applyBorder="1" applyAlignment="1">
      <alignment horizontal="center" vertical="center" wrapText="1"/>
    </xf>
    <xf numFmtId="0" fontId="9" fillId="0" borderId="42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0" fontId="7" fillId="0" borderId="79" xfId="57" applyFont="1" applyBorder="1" applyAlignment="1">
      <alignment horizontal="center" vertical="center" wrapText="1"/>
    </xf>
    <xf numFmtId="0" fontId="48" fillId="0" borderId="49" xfId="57" applyFont="1" applyBorder="1" applyAlignment="1">
      <alignment horizontal="left" vertical="top" wrapText="1"/>
    </xf>
    <xf numFmtId="0" fontId="6" fillId="0" borderId="0" xfId="57" applyBorder="1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0" xfId="57" applyFont="1" applyBorder="1" applyAlignment="1">
      <alignment horizontal="left" vertical="center" wrapText="1"/>
    </xf>
    <xf numFmtId="0" fontId="48" fillId="0" borderId="25" xfId="57" applyFont="1" applyBorder="1" applyAlignment="1">
      <alignment horizontal="left" vertical="center" wrapText="1"/>
    </xf>
  </cellXfs>
  <cellStyles count="237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5"/>
    <cellStyle name="normální_Bilancování 2005Q4 - final" xfId="95"/>
    <cellStyle name="Percent 2" xfId="225"/>
    <cellStyle name="Percent 3" xfId="88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8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5"/>
    <cellStyle name="Обычный 2 5 2 2" xfId="230"/>
    <cellStyle name="Обычный 2 5 2 3" xfId="89"/>
    <cellStyle name="Обычный 2 5 3" xfId="79"/>
    <cellStyle name="Обычный 2 5 3 2" xfId="231"/>
    <cellStyle name="Обычный 2 5 3 3" xfId="90"/>
    <cellStyle name="Обычный 2 5 4" xfId="219"/>
    <cellStyle name="Обычный 2 5 5" xfId="86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6"/>
    <cellStyle name="Обычный 5_РОБОЧИЙ_Q4_2013" xfId="80"/>
    <cellStyle name="Обычный 6" xfId="53"/>
    <cellStyle name="Обычный 7" xfId="54"/>
    <cellStyle name="Обычный 7 2" xfId="55"/>
    <cellStyle name="Обычный 7 2 2" xfId="82"/>
    <cellStyle name="Обычный 7 2 2 2" xfId="233"/>
    <cellStyle name="Обычный 7 2 2 3" xfId="92"/>
    <cellStyle name="Обычный 7 2 3" xfId="221"/>
    <cellStyle name="Обычный 7 2 4" xfId="87"/>
    <cellStyle name="Обычный 7 3" xfId="81"/>
    <cellStyle name="Обычный 7 3 2" xfId="232"/>
    <cellStyle name="Обычный 7 3 3" xfId="91"/>
    <cellStyle name="Обычный 8" xfId="56"/>
    <cellStyle name="Обычный_Q1 2010" xfId="57"/>
    <cellStyle name="Обычный_Q1 2010 2" xfId="58"/>
    <cellStyle name="Обычный_Q1 2011" xfId="94"/>
    <cellStyle name="Обычный_Аналіз_3q_09" xfId="59"/>
    <cellStyle name="Обычный_Аналіз_3q_09 2" xfId="236"/>
    <cellStyle name="Обычный_Книга1" xfId="60"/>
    <cellStyle name="Плохой 2" xfId="61"/>
    <cellStyle name="Плохой 2 2" xfId="167"/>
    <cellStyle name="Плохой 2 3" xfId="222"/>
    <cellStyle name="Плохой 3" xfId="168"/>
    <cellStyle name="Пояснение 2" xfId="62"/>
    <cellStyle name="Пояснение 2 2" xfId="169"/>
    <cellStyle name="Пояснение 2 3" xfId="223"/>
    <cellStyle name="Пояснение 3" xfId="170"/>
    <cellStyle name="Примечание 2" xfId="63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4"/>
    <cellStyle name="Процентный 2 2" xfId="65"/>
    <cellStyle name="Процентный 2 3" xfId="77"/>
    <cellStyle name="Процентный 3" xfId="66"/>
    <cellStyle name="Процентный 4" xfId="67"/>
    <cellStyle name="Процентный 4 2" xfId="83"/>
    <cellStyle name="Связанная ячейка 2" xfId="68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69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0"/>
    <cellStyle name="Тысячи_MM95 (3)" xfId="71"/>
    <cellStyle name="Финансовый 2" xfId="72"/>
    <cellStyle name="Финансовый 2 2" xfId="84"/>
    <cellStyle name="Финансовый 2 2 2" xfId="234"/>
    <cellStyle name="Финансовый 2 2 3" xfId="93"/>
    <cellStyle name="Финансовый 2 3" xfId="228"/>
    <cellStyle name="Хороший 2" xfId="73"/>
    <cellStyle name="Хороший 2 2" xfId="177"/>
    <cellStyle name="Хороший 2 3" xfId="229"/>
    <cellStyle name="Хороший 3" xfId="178"/>
    <cellStyle name="Шапка" xfId="74"/>
  </cellStyles>
  <dxfs count="4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0BA44"/>
      <color rgb="FF5877B0"/>
      <color rgb="FF5EC553"/>
      <color rgb="FF03B921"/>
      <color rgb="FF9CD816"/>
      <color rgb="FF8FC850"/>
      <color rgb="FF8CAB53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4-й квартал 2025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1.1615961095999862E-2"/>
                  <c:y val="-1.0384515010261722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4104960857587976E-3"/>
                  <c:y val="2.922079882546480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011913473641074E-2"/>
                  <c:y val="8.567840127940807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70040148879364E-3"/>
                  <c:y val="-3.121583763317243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1587723361205161E-2"/>
                  <c:y val="-2.509154425736731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4282440701104312E-2"/>
                  <c:y val="1.30631235566703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0E38-44C0-B59C-602025D15CC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E38-44C0-B59C-602025D15CC5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E38-44C0-B59C-602025D15CC5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E38-44C0-B59C-602025D15CC5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E38-44C0-B59C-602025D15CC5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України'!$H$3:$H$16</c:f>
              <c:strCache>
                <c:ptCount val="14"/>
                <c:pt idx="0">
                  <c:v>ПФТС (Україна)</c:v>
                </c:pt>
                <c:pt idx="1">
                  <c:v>S&amp;P BSE SENSEX Index (Індія)</c:v>
                </c:pt>
                <c:pt idx="2">
                  <c:v>CAC 40 (Франція)</c:v>
                </c:pt>
                <c:pt idx="3">
                  <c:v>DJIA (США)</c:v>
                </c:pt>
                <c:pt idx="4">
                  <c:v>BIST 100 National Index (Туреччина)</c:v>
                </c:pt>
                <c:pt idx="5">
                  <c:v>S&amp;P 500 (США)</c:v>
                </c:pt>
                <c:pt idx="6">
                  <c:v>SHANGHAI SE COMPOSITE (Китай)</c:v>
                </c:pt>
                <c:pt idx="7">
                  <c:v>FTSE 100 (Великобританія)</c:v>
                </c:pt>
                <c:pt idx="8">
                  <c:v>DAX (ФРН)</c:v>
                </c:pt>
                <c:pt idx="9">
                  <c:v>NIKKEI 225 (Японія)</c:v>
                </c:pt>
                <c:pt idx="10">
                  <c:v>HANG SENG (Гонконг)</c:v>
                </c:pt>
                <c:pt idx="11">
                  <c:v>Ibovespa Sao Paulo SE Index (Бразилія)</c:v>
                </c:pt>
                <c:pt idx="12">
                  <c:v>FTSE/JSE Africa All-Share Index (ПАР)</c:v>
                </c:pt>
                <c:pt idx="13">
                  <c:v>WSE WIG 20 (Польща)</c:v>
                </c:pt>
              </c:strCache>
            </c:strRef>
          </c:cat>
          <c:val>
            <c:numRef>
              <c:f>'Індекси світу та України'!$I$3:$I$16</c:f>
              <c:numCache>
                <c:formatCode>0.0%</c:formatCode>
                <c:ptCount val="14"/>
                <c:pt idx="0">
                  <c:v>-4.2553797845495955E-3</c:v>
                </c:pt>
                <c:pt idx="1">
                  <c:v>6.170582857695317E-2</c:v>
                </c:pt>
                <c:pt idx="2">
                  <c:v>3.2112706023601945E-2</c:v>
                </c:pt>
                <c:pt idx="3">
                  <c:v>3.5893873622270256E-2</c:v>
                </c:pt>
                <c:pt idx="4">
                  <c:v>2.2647773544058669E-2</c:v>
                </c:pt>
                <c:pt idx="5">
                  <c:v>2.3479246343702354E-2</c:v>
                </c:pt>
                <c:pt idx="6">
                  <c:v>2.2164531598493742E-2</c:v>
                </c:pt>
                <c:pt idx="7">
                  <c:v>6.2130832485778553E-2</c:v>
                </c:pt>
                <c:pt idx="8">
                  <c:v>2.5530637267217937E-2</c:v>
                </c:pt>
                <c:pt idx="9">
                  <c:v>0.12033237315509915</c:v>
                </c:pt>
                <c:pt idx="10">
                  <c:v>-4.5615135189882472E-2</c:v>
                </c:pt>
                <c:pt idx="11">
                  <c:v>0.10180971959083962</c:v>
                </c:pt>
                <c:pt idx="12">
                  <c:v>7.3112734430894832E-2</c:v>
                </c:pt>
                <c:pt idx="13">
                  <c:v>0.1262216279884123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2025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України'!$H$3:$H$16</c:f>
              <c:strCache>
                <c:ptCount val="14"/>
                <c:pt idx="0">
                  <c:v>ПФТС (Україна)</c:v>
                </c:pt>
                <c:pt idx="1">
                  <c:v>S&amp;P BSE SENSEX Index (Індія)</c:v>
                </c:pt>
                <c:pt idx="2">
                  <c:v>CAC 40 (Франція)</c:v>
                </c:pt>
                <c:pt idx="3">
                  <c:v>DJIA (США)</c:v>
                </c:pt>
                <c:pt idx="4">
                  <c:v>BIST 100 National Index (Туреччина)</c:v>
                </c:pt>
                <c:pt idx="5">
                  <c:v>S&amp;P 500 (США)</c:v>
                </c:pt>
                <c:pt idx="6">
                  <c:v>SHANGHAI SE COMPOSITE (Китай)</c:v>
                </c:pt>
                <c:pt idx="7">
                  <c:v>FTSE 100 (Великобританія)</c:v>
                </c:pt>
                <c:pt idx="8">
                  <c:v>DAX (ФРН)</c:v>
                </c:pt>
                <c:pt idx="9">
                  <c:v>NIKKEI 225 (Японія)</c:v>
                </c:pt>
                <c:pt idx="10">
                  <c:v>HANG SENG (Гонконг)</c:v>
                </c:pt>
                <c:pt idx="11">
                  <c:v>Ibovespa Sao Paulo SE Index (Бразилія)</c:v>
                </c:pt>
                <c:pt idx="12">
                  <c:v>FTSE/JSE Africa All-Share Index (ПАР)</c:v>
                </c:pt>
                <c:pt idx="13">
                  <c:v>WSE WIG 20 (Польща)</c:v>
                </c:pt>
              </c:strCache>
            </c:strRef>
          </c:cat>
          <c:val>
            <c:numRef>
              <c:f>'Індекси світу та України'!$J$3:$J$16</c:f>
              <c:numCache>
                <c:formatCode>0.0%</c:formatCode>
                <c:ptCount val="14"/>
                <c:pt idx="0">
                  <c:v>-8.2585293632643331E-2</c:v>
                </c:pt>
                <c:pt idx="1">
                  <c:v>9.0628099844111354E-2</c:v>
                </c:pt>
                <c:pt idx="2">
                  <c:v>0.10415757769546152</c:v>
                </c:pt>
                <c:pt idx="3">
                  <c:v>0.12972549502611641</c:v>
                </c:pt>
                <c:pt idx="4">
                  <c:v>0.14556240946599197</c:v>
                </c:pt>
                <c:pt idx="5">
                  <c:v>0.16387804061119104</c:v>
                </c:pt>
                <c:pt idx="6">
                  <c:v>0.18410626059145052</c:v>
                </c:pt>
                <c:pt idx="7">
                  <c:v>0.21514201604792338</c:v>
                </c:pt>
                <c:pt idx="8">
                  <c:v>0.23010888466302415</c:v>
                </c:pt>
                <c:pt idx="9">
                  <c:v>0.26181377200990408</c:v>
                </c:pt>
                <c:pt idx="10">
                  <c:v>0.27769710293395544</c:v>
                </c:pt>
                <c:pt idx="11">
                  <c:v>0.33954785115818154</c:v>
                </c:pt>
                <c:pt idx="12">
                  <c:v>0.37739588756258691</c:v>
                </c:pt>
                <c:pt idx="13">
                  <c:v>0.45255724198338498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229754192"/>
        <c:axId val="229754752"/>
      </c:barChart>
      <c:catAx>
        <c:axId val="2297541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297547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29754752"/>
        <c:scaling>
          <c:orientation val="minMax"/>
          <c:max val="0.5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29754192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286-42D0-9593-98427EF7E8D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286-42D0-9593-98427EF7E8D9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упр-ні'!$C$17:$D$17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4.4128549369898011E-2"/>
          <c:w val="0.88142303168689307"/>
          <c:h val="0.49928392224881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упр-ні'!$B$3:$B$17</c:f>
              <c:numCache>
                <c:formatCode>General</c:formatCode>
                <c:ptCount val="7"/>
                <c:pt idx="0">
                  <c:v>313</c:v>
                </c:pt>
                <c:pt idx="1">
                  <c:v>312</c:v>
                </c:pt>
                <c:pt idx="2">
                  <c:v>279</c:v>
                </c:pt>
                <c:pt idx="3">
                  <c:v>275</c:v>
                </c:pt>
                <c:pt idx="4">
                  <c:v>270</c:v>
                </c:pt>
                <c:pt idx="5">
                  <c:v>268</c:v>
                </c:pt>
                <c:pt idx="6">
                  <c:v>267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упр-ні'!$C$3:$C$17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упр-ні'!$G$3:$G$15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EAE-4B13-808F-CCA09F1B15F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упр-ні'!$I$3:$I$17</c:f>
              <c:numCache>
                <c:formatCode>0</c:formatCode>
                <c:ptCount val="7"/>
                <c:pt idx="0">
                  <c:v>1147</c:v>
                </c:pt>
                <c:pt idx="1">
                  <c:v>1711</c:v>
                </c:pt>
                <c:pt idx="2">
                  <c:v>1840</c:v>
                </c:pt>
                <c:pt idx="3">
                  <c:v>1853</c:v>
                </c:pt>
                <c:pt idx="4">
                  <c:v>1857</c:v>
                </c:pt>
                <c:pt idx="5">
                  <c:v>1893</c:v>
                </c:pt>
                <c:pt idx="6">
                  <c:v>1892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273400656"/>
        <c:axId val="273401216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4EAE-4B13-808F-CCA09F1B15F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упр-ні'!$K$3:$K$17</c:f>
              <c:numCache>
                <c:formatCode>0</c:formatCode>
                <c:ptCount val="7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упр-ні'!$F$3:$F$17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упр-ні'!$E$3:$E$17</c:f>
              <c:numCache>
                <c:formatCode>General</c:formatCode>
                <c:ptCount val="7"/>
                <c:pt idx="0">
                  <c:v>0</c:v>
                </c:pt>
                <c:pt idx="1">
                  <c:v>19</c:v>
                </c:pt>
                <c:pt idx="2">
                  <c:v>15</c:v>
                </c:pt>
                <c:pt idx="3">
                  <c:v>15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упр-ні'!$J$3:$J$17</c:f>
              <c:numCache>
                <c:formatCode>General</c:formatCode>
                <c:ptCount val="7"/>
                <c:pt idx="0">
                  <c:v>71</c:v>
                </c:pt>
                <c:pt idx="1">
                  <c:v>54</c:v>
                </c:pt>
                <c:pt idx="2">
                  <c:v>49</c:v>
                </c:pt>
                <c:pt idx="3">
                  <c:v>48</c:v>
                </c:pt>
                <c:pt idx="4">
                  <c:v>45</c:v>
                </c:pt>
                <c:pt idx="5">
                  <c:v>46</c:v>
                </c:pt>
                <c:pt idx="6">
                  <c:v>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402336"/>
        <c:axId val="27340177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4EAE-4B13-808F-CCA09F1B15F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7"/>
                <c:pt idx="0">
                  <c:v>31.12.2015</c:v>
                </c:pt>
                <c:pt idx="1">
                  <c:v>31.12.2021</c:v>
                </c:pt>
                <c:pt idx="2">
                  <c:v>31.12.2024</c:v>
                </c:pt>
                <c:pt idx="3">
                  <c:v>31.03.2025</c:v>
                </c:pt>
                <c:pt idx="4">
                  <c:v>30.06.2025</c:v>
                </c:pt>
                <c:pt idx="5">
                  <c:v>30.09.2025</c:v>
                </c:pt>
                <c:pt idx="6">
                  <c:v>31.12.2025</c:v>
                </c:pt>
              </c:strCache>
            </c:strRef>
          </c:cat>
          <c:val>
            <c:numRef>
              <c:f>'КУА-АНПФ &amp; ІСІ-НПФ-СК в упр-ні'!$H$3:$H$15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402336"/>
        <c:axId val="273401776"/>
      </c:lineChart>
      <c:catAx>
        <c:axId val="27340065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7340121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73401216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73400656"/>
        <c:crosses val="autoZero"/>
        <c:crossBetween val="between"/>
        <c:majorUnit val="250"/>
      </c:valAx>
      <c:valAx>
        <c:axId val="273401776"/>
        <c:scaling>
          <c:orientation val="minMax"/>
          <c:max val="12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73402336"/>
        <c:crosses val="max"/>
        <c:crossBetween val="between"/>
      </c:valAx>
      <c:catAx>
        <c:axId val="273402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340177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90345314157694E-2"/>
          <c:y val="6.206041978992894E-2"/>
          <c:w val="0.84693384615789635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438624702113578E-2"/>
                  <c:y val="4.846412547055433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180-42D3-AEE4-5F2595C85CC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180-42D3-AEE4-5F2595C85CC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80-42D3-AEE4-5F2595C85CC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180-42D3-AEE4-5F2595C85CC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180-42D3-AEE4-5F2595C85CC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притік'!$B$3:$I$3</c:f>
              <c:numCache>
                <c:formatCode>m/d/yyyy</c:formatCode>
                <c:ptCount val="6"/>
                <c:pt idx="0">
                  <c:v>44561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</c:numCache>
            </c:numRef>
          </c:cat>
          <c:val>
            <c:numRef>
              <c:f>'Активи-ВЧА-Чистий притік'!$B$4:$I$4</c:f>
              <c:numCache>
                <c:formatCode>#\ ##0.0</c:formatCode>
                <c:ptCount val="6"/>
                <c:pt idx="0">
                  <c:v>520437.12</c:v>
                </c:pt>
                <c:pt idx="1">
                  <c:v>666440.93000000005</c:v>
                </c:pt>
                <c:pt idx="2">
                  <c:v>683865.1</c:v>
                </c:pt>
                <c:pt idx="3">
                  <c:v>683448.74</c:v>
                </c:pt>
                <c:pt idx="4">
                  <c:v>711844.73</c:v>
                </c:pt>
                <c:pt idx="5">
                  <c:v>656559.81999999995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притік'!$B$3:$I$3</c:f>
              <c:numCache>
                <c:formatCode>m/d/yyyy</c:formatCode>
                <c:ptCount val="6"/>
                <c:pt idx="0">
                  <c:v>44561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</c:numCache>
            </c:numRef>
          </c:cat>
          <c:val>
            <c:numRef>
              <c:f>'Активи-ВЧА-Чистий притік'!$B$6:$I$6</c:f>
              <c:numCache>
                <c:formatCode>#\ ##0.0</c:formatCode>
                <c:ptCount val="6"/>
                <c:pt idx="0">
                  <c:v>495503.93</c:v>
                </c:pt>
                <c:pt idx="1">
                  <c:v>646366.22</c:v>
                </c:pt>
                <c:pt idx="2">
                  <c:v>664936.99</c:v>
                </c:pt>
                <c:pt idx="3">
                  <c:v>663739.12</c:v>
                </c:pt>
                <c:pt idx="4">
                  <c:v>699892.69</c:v>
                </c:pt>
                <c:pt idx="5">
                  <c:v>644583.61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axId val="273965488"/>
        <c:axId val="273966048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притік'!$B$3:$I$3</c:f>
              <c:numCache>
                <c:formatCode>m/d/yyyy</c:formatCode>
                <c:ptCount val="6"/>
                <c:pt idx="0">
                  <c:v>44561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</c:numCache>
            </c:numRef>
          </c:cat>
          <c:val>
            <c:numRef>
              <c:f>'Активи-ВЧА-Чистий притік'!$B$5:$I$5</c:f>
              <c:numCache>
                <c:formatCode>#\ ##0.0</c:formatCode>
                <c:ptCount val="6"/>
                <c:pt idx="0">
                  <c:v>184.28</c:v>
                </c:pt>
                <c:pt idx="1">
                  <c:v>241.08</c:v>
                </c:pt>
                <c:pt idx="2">
                  <c:v>260.44</c:v>
                </c:pt>
                <c:pt idx="3">
                  <c:v>200.74</c:v>
                </c:pt>
                <c:pt idx="4">
                  <c:v>211.68</c:v>
                </c:pt>
                <c:pt idx="5">
                  <c:v>222.33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притік'!$B$3:$I$3</c:f>
              <c:numCache>
                <c:formatCode>m/d/yyyy</c:formatCode>
                <c:ptCount val="6"/>
                <c:pt idx="0">
                  <c:v>44561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</c:numCache>
            </c:numRef>
          </c:cat>
          <c:val>
            <c:numRef>
              <c:f>'Активи-ВЧА-Чистий притік'!$B$7:$I$7</c:f>
              <c:numCache>
                <c:formatCode>#\ ##0.0</c:formatCode>
                <c:ptCount val="6"/>
                <c:pt idx="0">
                  <c:v>2181.4699999999998</c:v>
                </c:pt>
                <c:pt idx="1">
                  <c:v>3340.4</c:v>
                </c:pt>
                <c:pt idx="2">
                  <c:v>3467.03</c:v>
                </c:pt>
                <c:pt idx="3">
                  <c:v>3612.58</c:v>
                </c:pt>
                <c:pt idx="4">
                  <c:v>3764.97</c:v>
                </c:pt>
                <c:pt idx="5">
                  <c:v>3964.97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притік'!$B$3:$I$3</c:f>
              <c:numCache>
                <c:formatCode>m/d/yyyy</c:formatCode>
                <c:ptCount val="6"/>
                <c:pt idx="0">
                  <c:v>44561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  <c:pt idx="4">
                  <c:v>45930</c:v>
                </c:pt>
                <c:pt idx="5">
                  <c:v>46022</c:v>
                </c:pt>
              </c:numCache>
            </c:numRef>
          </c:cat>
          <c:val>
            <c:numRef>
              <c:f>'Активи-ВЧА-Чистий притік'!$B$8:$I$8</c:f>
              <c:numCache>
                <c:formatCode>#\ ##0.0</c:formatCode>
                <c:ptCount val="6"/>
                <c:pt idx="0">
                  <c:v>191.48</c:v>
                </c:pt>
                <c:pt idx="1">
                  <c:v>257.42</c:v>
                </c:pt>
                <c:pt idx="2">
                  <c:v>270.95</c:v>
                </c:pt>
                <c:pt idx="3">
                  <c:v>293.13</c:v>
                </c:pt>
                <c:pt idx="4">
                  <c:v>302.66000000000003</c:v>
                </c:pt>
                <c:pt idx="5">
                  <c:v>296.70999999999998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34"/>
        <c:axId val="273967168"/>
        <c:axId val="273966608"/>
      </c:barChart>
      <c:catAx>
        <c:axId val="273965488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7396604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73966048"/>
        <c:scaling>
          <c:orientation val="minMax"/>
          <c:max val="7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73965488"/>
        <c:crosses val="autoZero"/>
        <c:crossBetween val="between"/>
        <c:majorUnit val="150000"/>
      </c:valAx>
      <c:valAx>
        <c:axId val="273966608"/>
        <c:scaling>
          <c:orientation val="minMax"/>
          <c:max val="4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73967168"/>
        <c:crosses val="max"/>
        <c:crossBetween val="between"/>
        <c:majorUnit val="500"/>
      </c:valAx>
      <c:catAx>
        <c:axId val="2739671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396660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90314141248955E-2"/>
          <c:y val="0.87898143674657958"/>
          <c:w val="0.88837724150261577"/>
          <c:h val="0.116496559459413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73049854569395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55D-45B8-BB28-E13305E69D52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притік'!$A$26:$A$29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притік'!$B$26:$B$29</c:f>
              <c:numCache>
                <c:formatCode>#\ ##0.0</c:formatCode>
                <c:ptCount val="4"/>
                <c:pt idx="0">
                  <c:v>-2.68</c:v>
                </c:pt>
                <c:pt idx="1">
                  <c:v>57.64</c:v>
                </c:pt>
                <c:pt idx="2">
                  <c:v>10.31</c:v>
                </c:pt>
                <c:pt idx="3">
                  <c:v>-3.46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5D-45B8-BB28-E13305E69D52}"/>
            </c:ext>
          </c:extLst>
        </c:ser>
        <c:ser>
          <c:idx val="0"/>
          <c:order val="1"/>
          <c:tx>
            <c:strRef>
              <c:f>'Активи-ВЧА-Чистий притік'!$C$25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55D-45B8-BB28-E13305E69D52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притік'!$A$26:$A$29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притік'!$C$26:$C$29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55D-45B8-BB28-E13305E6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73970528"/>
        <c:axId val="273971088"/>
      </c:barChart>
      <c:catAx>
        <c:axId val="27397052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7397108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273971088"/>
        <c:scaling>
          <c:orientation val="minMax"/>
          <c:max val="6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73970528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4544744576614901"/>
          <c:y val="0.86368695025175846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0842564619009E-2"/>
          <c:y val="0.19655959542725546"/>
          <c:w val="0.89831841605641438"/>
          <c:h val="0.69711275000862372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притік'!$B$32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8AC-4EA7-8E6E-DA2898314F4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539471692891765E-4"/>
                  <c:y val="-0.186830744772153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8AC-4EA7-8E6E-DA2898314F4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8AC-4EA7-8E6E-DA2898314F4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6739353215115E-4"/>
                  <c:y val="-0.18227862407098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8AC-4EA7-8E6E-DA2898314F47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притік'!$A$33:$A$36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притік'!$B$33:$B$36</c:f>
              <c:numCache>
                <c:formatCode>#\ ##0.0</c:formatCode>
                <c:ptCount val="4"/>
                <c:pt idx="0">
                  <c:v>-2.68</c:v>
                </c:pt>
                <c:pt idx="1">
                  <c:v>54.96</c:v>
                </c:pt>
                <c:pt idx="2">
                  <c:v>65.27</c:v>
                </c:pt>
                <c:pt idx="3">
                  <c:v>61.809999999999995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8AC-4EA7-8E6E-DA2898314F47}"/>
            </c:ext>
          </c:extLst>
        </c:ser>
        <c:ser>
          <c:idx val="1"/>
          <c:order val="1"/>
          <c:tx>
            <c:strRef>
              <c:f>'Активи-ВЧА-Чистий притік'!$C$32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8AC-4EA7-8E6E-DA2898314F4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5124639485962115E-3"/>
                  <c:y val="0.21811837334216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8AC-4EA7-8E6E-DA2898314F4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8AC-4EA7-8E6E-DA2898314F4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333419813462361E-3"/>
                  <c:y val="0.21289991288660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8AC-4EA7-8E6E-DA2898314F47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притік'!$A$33:$A$36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притік'!$C$33:$C$36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8AC-4EA7-8E6E-DA2898314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182544"/>
        <c:axId val="274183104"/>
      </c:areaChart>
      <c:catAx>
        <c:axId val="274182544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74183104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274183104"/>
        <c:scaling>
          <c:orientation val="minMax"/>
          <c:max val="75"/>
          <c:min val="-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74182544"/>
        <c:crosses val="autoZero"/>
        <c:crossBetween val="midCat"/>
        <c:majorUnit val="1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</xdr:colOff>
      <xdr:row>1</xdr:row>
      <xdr:rowOff>1567</xdr:rowOff>
    </xdr:from>
    <xdr:to>
      <xdr:col>11</xdr:col>
      <xdr:colOff>148590</xdr:colOff>
      <xdr:row>16</xdr:row>
      <xdr:rowOff>251460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20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22</xdr:row>
      <xdr:rowOff>50346</xdr:rowOff>
    </xdr:from>
    <xdr:to>
      <xdr:col>3</xdr:col>
      <xdr:colOff>1743075</xdr:colOff>
      <xdr:row>39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792480</xdr:colOff>
      <xdr:row>25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1</xdr:row>
      <xdr:rowOff>9525</xdr:rowOff>
    </xdr:from>
    <xdr:to>
      <xdr:col>25</xdr:col>
      <xdr:colOff>0</xdr:colOff>
      <xdr:row>12</xdr:row>
      <xdr:rowOff>0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23</xdr:row>
      <xdr:rowOff>1</xdr:rowOff>
    </xdr:from>
    <xdr:to>
      <xdr:col>14</xdr:col>
      <xdr:colOff>1904</xdr:colOff>
      <xdr:row>30</xdr:row>
      <xdr:rowOff>0</xdr:rowOff>
    </xdr:to>
    <xdr:graphicFrame macro="">
      <xdr:nvGraphicFramePr>
        <xdr:cNvPr id="4" name="Диаграмма 31">
          <a:extLst>
            <a:ext uri="{FF2B5EF4-FFF2-40B4-BE49-F238E27FC236}">
              <a16:creationId xmlns:a16="http://schemas.microsoft.com/office/drawing/2014/main" xmlns="" id="{B5AFC094-BBD6-4BA2-87E7-5FC2C90D1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</xdr:colOff>
      <xdr:row>30</xdr:row>
      <xdr:rowOff>0</xdr:rowOff>
    </xdr:from>
    <xdr:to>
      <xdr:col>14</xdr:col>
      <xdr:colOff>7621</xdr:colOff>
      <xdr:row>41</xdr:row>
      <xdr:rowOff>137433</xdr:rowOff>
    </xdr:to>
    <xdr:graphicFrame macro="">
      <xdr:nvGraphicFramePr>
        <xdr:cNvPr id="5" name="Диаграмма 3">
          <a:extLst>
            <a:ext uri="{FF2B5EF4-FFF2-40B4-BE49-F238E27FC236}">
              <a16:creationId xmlns:a16="http://schemas.microsoft.com/office/drawing/2014/main" xmlns="" id="{132F1BC5-347F-433C-B0DA-750197DFC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XZ20"/>
  <sheetViews>
    <sheetView tabSelected="1" zoomScaleNormal="100" workbookViewId="0">
      <selection sqref="A1:XFD1"/>
    </sheetView>
  </sheetViews>
  <sheetFormatPr defaultColWidth="9.08984375" defaultRowHeight="12.5" outlineLevelCol="1"/>
  <cols>
    <col min="1" max="1" width="40.36328125" style="15" customWidth="1"/>
    <col min="2" max="2" width="12.08984375" style="15" hidden="1" customWidth="1" outlineLevel="1"/>
    <col min="3" max="3" width="12.08984375" style="8" hidden="1" customWidth="1" outlineLevel="1"/>
    <col min="4" max="4" width="12.54296875" style="8" customWidth="1" collapsed="1"/>
    <col min="5" max="5" width="12.54296875" style="15" customWidth="1"/>
    <col min="6" max="6" width="13.453125" style="15" customWidth="1"/>
    <col min="7" max="7" width="12.6328125" style="15" customWidth="1"/>
    <col min="8" max="8" width="39.54296875" style="15" customWidth="1"/>
    <col min="9" max="9" width="14.54296875" style="15" customWidth="1"/>
    <col min="10" max="10" width="12.54296875" style="15" customWidth="1"/>
    <col min="11" max="16384" width="9.08984375" style="15"/>
  </cols>
  <sheetData>
    <row r="1" spans="1:650" s="240" customFormat="1" ht="26" customHeight="1" thickBot="1">
      <c r="A1" s="239" t="s">
        <v>15</v>
      </c>
      <c r="B1" s="239"/>
      <c r="C1" s="239"/>
      <c r="D1" s="239"/>
    </row>
    <row r="2" spans="1:650" s="212" customFormat="1" ht="30" customHeight="1" thickBot="1">
      <c r="A2" s="5" t="s">
        <v>33</v>
      </c>
      <c r="B2" s="6">
        <v>45657</v>
      </c>
      <c r="C2" s="6">
        <v>45930</v>
      </c>
      <c r="D2" s="6">
        <v>46022</v>
      </c>
      <c r="E2" s="6" t="s">
        <v>87</v>
      </c>
      <c r="F2" s="6" t="s">
        <v>88</v>
      </c>
      <c r="G2" s="8"/>
      <c r="H2" s="5" t="s">
        <v>33</v>
      </c>
      <c r="I2" s="6" t="s">
        <v>87</v>
      </c>
      <c r="J2" s="6" t="s">
        <v>88</v>
      </c>
      <c r="K2" s="13"/>
    </row>
    <row r="3" spans="1:650" s="213" customFormat="1" ht="20.399999999999999" customHeight="1">
      <c r="A3" s="7" t="s">
        <v>5</v>
      </c>
      <c r="B3" s="218">
        <v>2192.0100000000002</v>
      </c>
      <c r="C3" s="218">
        <v>2827.17</v>
      </c>
      <c r="D3" s="218">
        <v>3184.02</v>
      </c>
      <c r="E3" s="211">
        <f t="shared" ref="E3:E17" si="0">D3/C3-1</f>
        <v>0.1262216279884123</v>
      </c>
      <c r="F3" s="211">
        <f>D3/B3-1</f>
        <v>0.45255724198338498</v>
      </c>
      <c r="G3" s="172"/>
      <c r="H3" s="223" t="s">
        <v>1</v>
      </c>
      <c r="I3" s="211">
        <v>-4.2553797845495955E-3</v>
      </c>
      <c r="J3" s="211">
        <v>-8.2585293632643331E-2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</row>
    <row r="4" spans="1:650" s="213" customFormat="1" ht="20.399999999999999" customHeight="1">
      <c r="A4" s="7" t="s">
        <v>3</v>
      </c>
      <c r="B4" s="218">
        <v>39894.54</v>
      </c>
      <c r="C4" s="218">
        <v>44932.63</v>
      </c>
      <c r="D4" s="218">
        <v>50339.48</v>
      </c>
      <c r="E4" s="10">
        <f t="shared" si="0"/>
        <v>0.12033237315509915</v>
      </c>
      <c r="F4" s="10">
        <f t="shared" ref="F4:F17" si="1">D4/B4-1</f>
        <v>0.26181377200990408</v>
      </c>
      <c r="G4" s="172"/>
      <c r="H4" s="224" t="s">
        <v>29</v>
      </c>
      <c r="I4" s="173">
        <v>6.170582857695317E-2</v>
      </c>
      <c r="J4" s="173">
        <v>9.0628099844111354E-2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</row>
    <row r="5" spans="1:650" s="213" customFormat="1" ht="20.399999999999999" customHeight="1">
      <c r="A5" s="7" t="s">
        <v>14</v>
      </c>
      <c r="B5" s="218">
        <v>120283.4</v>
      </c>
      <c r="C5" s="218">
        <v>146237.01999999999</v>
      </c>
      <c r="D5" s="218">
        <v>161125.37</v>
      </c>
      <c r="E5" s="10">
        <f t="shared" si="0"/>
        <v>0.10180971959083962</v>
      </c>
      <c r="F5" s="10">
        <f t="shared" si="1"/>
        <v>0.33954785115818154</v>
      </c>
      <c r="G5" s="172"/>
      <c r="H5" s="224" t="s">
        <v>7</v>
      </c>
      <c r="I5" s="173">
        <v>3.2112706023601945E-2</v>
      </c>
      <c r="J5" s="173">
        <v>0.10415757769546152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</row>
    <row r="6" spans="1:650" s="213" customFormat="1" ht="20.399999999999999" customHeight="1">
      <c r="A6" s="7" t="s">
        <v>11</v>
      </c>
      <c r="B6" s="218">
        <v>84095.14</v>
      </c>
      <c r="C6" s="218">
        <v>107940.47659999999</v>
      </c>
      <c r="D6" s="218">
        <v>115832.3</v>
      </c>
      <c r="E6" s="10">
        <f t="shared" si="0"/>
        <v>7.3112734430894832E-2</v>
      </c>
      <c r="F6" s="10">
        <f t="shared" si="1"/>
        <v>0.37739588756258691</v>
      </c>
      <c r="G6" s="172"/>
      <c r="H6" s="224" t="s">
        <v>8</v>
      </c>
      <c r="I6" s="173">
        <v>3.5893873622270256E-2</v>
      </c>
      <c r="J6" s="173">
        <v>0.12972549502611641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</row>
    <row r="7" spans="1:650" s="214" customFormat="1" ht="20.399999999999999" customHeight="1">
      <c r="A7" s="7" t="s">
        <v>28</v>
      </c>
      <c r="B7" s="218">
        <v>8173.02</v>
      </c>
      <c r="C7" s="218">
        <v>9350.43</v>
      </c>
      <c r="D7" s="218">
        <v>9931.3799999999992</v>
      </c>
      <c r="E7" s="10">
        <f t="shared" si="0"/>
        <v>6.2130832485778553E-2</v>
      </c>
      <c r="F7" s="10">
        <f t="shared" si="1"/>
        <v>0.21514201604792338</v>
      </c>
      <c r="G7" s="172"/>
      <c r="H7" s="224" t="s">
        <v>13</v>
      </c>
      <c r="I7" s="173">
        <v>2.2647773544058669E-2</v>
      </c>
      <c r="J7" s="173">
        <v>0.14556240946599197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</row>
    <row r="8" spans="1:650" s="220" customFormat="1" ht="20.399999999999999" customHeight="1">
      <c r="A8" s="7" t="s">
        <v>29</v>
      </c>
      <c r="B8" s="218">
        <v>78139.009999999995</v>
      </c>
      <c r="C8" s="218">
        <v>80267.62</v>
      </c>
      <c r="D8" s="218">
        <v>85220.6</v>
      </c>
      <c r="E8" s="10">
        <f t="shared" si="0"/>
        <v>6.170582857695317E-2</v>
      </c>
      <c r="F8" s="10">
        <f t="shared" si="1"/>
        <v>9.0628099844111354E-2</v>
      </c>
      <c r="G8" s="219"/>
      <c r="H8" s="224" t="s">
        <v>2</v>
      </c>
      <c r="I8" s="173">
        <v>2.3479246343702354E-2</v>
      </c>
      <c r="J8" s="173">
        <v>0.16387804061119104</v>
      </c>
      <c r="K8" s="13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  <c r="IV8" s="221"/>
      <c r="IW8" s="221"/>
      <c r="IX8" s="221"/>
      <c r="IY8" s="221"/>
      <c r="IZ8" s="221"/>
      <c r="JA8" s="221"/>
      <c r="JB8" s="221"/>
      <c r="JC8" s="221"/>
      <c r="JD8" s="221"/>
      <c r="JE8" s="221"/>
      <c r="JF8" s="221"/>
      <c r="JG8" s="221"/>
      <c r="JH8" s="221"/>
      <c r="JI8" s="221"/>
      <c r="JJ8" s="221"/>
      <c r="JK8" s="221"/>
      <c r="JL8" s="221"/>
      <c r="JM8" s="221"/>
      <c r="JN8" s="221"/>
      <c r="JO8" s="221"/>
      <c r="JP8" s="221"/>
      <c r="JQ8" s="221"/>
      <c r="JR8" s="221"/>
      <c r="JS8" s="221"/>
      <c r="JT8" s="221"/>
      <c r="JU8" s="221"/>
      <c r="JV8" s="221"/>
      <c r="JW8" s="221"/>
      <c r="JX8" s="221"/>
      <c r="JY8" s="221"/>
      <c r="JZ8" s="221"/>
      <c r="KA8" s="221"/>
      <c r="KB8" s="221"/>
      <c r="KC8" s="221"/>
      <c r="KD8" s="221"/>
      <c r="KE8" s="221"/>
      <c r="KF8" s="221"/>
      <c r="KG8" s="221"/>
      <c r="KH8" s="221"/>
      <c r="KI8" s="221"/>
      <c r="KJ8" s="221"/>
      <c r="KK8" s="221"/>
      <c r="KL8" s="221"/>
      <c r="KM8" s="221"/>
      <c r="KN8" s="221"/>
      <c r="KO8" s="221"/>
      <c r="KP8" s="221"/>
      <c r="KQ8" s="221"/>
      <c r="KR8" s="221"/>
      <c r="KS8" s="221"/>
      <c r="KT8" s="221"/>
      <c r="KU8" s="221"/>
      <c r="KV8" s="221"/>
      <c r="KW8" s="221"/>
      <c r="KX8" s="221"/>
      <c r="KY8" s="221"/>
      <c r="KZ8" s="221"/>
      <c r="LA8" s="221"/>
      <c r="LB8" s="221"/>
      <c r="LC8" s="221"/>
      <c r="LD8" s="221"/>
      <c r="LE8" s="221"/>
      <c r="LF8" s="221"/>
      <c r="LG8" s="221"/>
      <c r="LH8" s="221"/>
      <c r="LI8" s="221"/>
      <c r="LJ8" s="221"/>
      <c r="LK8" s="221"/>
      <c r="LL8" s="221"/>
      <c r="LM8" s="221"/>
      <c r="LN8" s="221"/>
      <c r="LO8" s="221"/>
      <c r="LP8" s="221"/>
      <c r="LQ8" s="221"/>
      <c r="LR8" s="221"/>
      <c r="LS8" s="221"/>
      <c r="LT8" s="221"/>
      <c r="LU8" s="221"/>
      <c r="LV8" s="221"/>
      <c r="LW8" s="221"/>
      <c r="LX8" s="221"/>
      <c r="LY8" s="221"/>
      <c r="LZ8" s="221"/>
      <c r="MA8" s="221"/>
      <c r="MB8" s="221"/>
      <c r="MC8" s="221"/>
      <c r="MD8" s="221"/>
      <c r="ME8" s="221"/>
      <c r="MF8" s="221"/>
      <c r="MG8" s="221"/>
      <c r="MH8" s="221"/>
      <c r="MI8" s="221"/>
      <c r="MJ8" s="221"/>
      <c r="MK8" s="221"/>
      <c r="ML8" s="221"/>
      <c r="MM8" s="221"/>
      <c r="MN8" s="221"/>
      <c r="MO8" s="221"/>
      <c r="MP8" s="221"/>
      <c r="MQ8" s="221"/>
      <c r="MR8" s="221"/>
      <c r="MS8" s="221"/>
      <c r="MT8" s="221"/>
      <c r="MU8" s="221"/>
      <c r="MV8" s="221"/>
      <c r="MW8" s="221"/>
      <c r="MX8" s="221"/>
      <c r="MY8" s="221"/>
      <c r="MZ8" s="221"/>
      <c r="NA8" s="221"/>
      <c r="NB8" s="221"/>
      <c r="NC8" s="221"/>
      <c r="ND8" s="221"/>
      <c r="NE8" s="221"/>
      <c r="NF8" s="221"/>
      <c r="NG8" s="221"/>
      <c r="NH8" s="221"/>
      <c r="NI8" s="221"/>
      <c r="NJ8" s="221"/>
      <c r="NK8" s="221"/>
      <c r="NL8" s="221"/>
      <c r="NM8" s="221"/>
      <c r="NN8" s="221"/>
      <c r="NO8" s="221"/>
      <c r="NP8" s="221"/>
      <c r="NQ8" s="221"/>
      <c r="NR8" s="221"/>
      <c r="NS8" s="221"/>
      <c r="NT8" s="221"/>
      <c r="NU8" s="221"/>
      <c r="NV8" s="221"/>
      <c r="NW8" s="221"/>
      <c r="NX8" s="221"/>
      <c r="NY8" s="221"/>
      <c r="NZ8" s="221"/>
      <c r="OA8" s="221"/>
      <c r="OB8" s="221"/>
      <c r="OC8" s="221"/>
      <c r="OD8" s="221"/>
      <c r="OE8" s="221"/>
      <c r="OF8" s="221"/>
      <c r="OG8" s="221"/>
      <c r="OH8" s="221"/>
      <c r="OI8" s="221"/>
      <c r="OJ8" s="221"/>
      <c r="OK8" s="221"/>
      <c r="OL8" s="221"/>
      <c r="OM8" s="221"/>
      <c r="ON8" s="221"/>
      <c r="OO8" s="221"/>
      <c r="OP8" s="221"/>
      <c r="OQ8" s="221"/>
      <c r="OR8" s="221"/>
      <c r="OS8" s="221"/>
      <c r="OT8" s="221"/>
      <c r="OU8" s="221"/>
      <c r="OV8" s="221"/>
      <c r="OW8" s="221"/>
      <c r="OX8" s="221"/>
      <c r="OY8" s="221"/>
      <c r="OZ8" s="221"/>
      <c r="PA8" s="221"/>
      <c r="PB8" s="221"/>
      <c r="PC8" s="221"/>
      <c r="PD8" s="221"/>
      <c r="PE8" s="221"/>
      <c r="PF8" s="221"/>
      <c r="PG8" s="221"/>
      <c r="PH8" s="221"/>
      <c r="PI8" s="221"/>
      <c r="PJ8" s="221"/>
      <c r="PK8" s="221"/>
      <c r="PL8" s="221"/>
      <c r="PM8" s="221"/>
      <c r="PN8" s="221"/>
      <c r="PO8" s="221"/>
      <c r="PP8" s="221"/>
      <c r="PQ8" s="221"/>
      <c r="PR8" s="221"/>
      <c r="PS8" s="221"/>
      <c r="PT8" s="221"/>
      <c r="PU8" s="221"/>
      <c r="PV8" s="221"/>
      <c r="PW8" s="221"/>
      <c r="PX8" s="221"/>
      <c r="PY8" s="221"/>
      <c r="PZ8" s="221"/>
      <c r="QA8" s="221"/>
      <c r="QB8" s="221"/>
      <c r="QC8" s="221"/>
      <c r="QD8" s="221"/>
      <c r="QE8" s="221"/>
      <c r="QF8" s="221"/>
      <c r="QG8" s="221"/>
      <c r="QH8" s="221"/>
      <c r="QI8" s="221"/>
      <c r="QJ8" s="221"/>
      <c r="QK8" s="221"/>
      <c r="QL8" s="221"/>
      <c r="QM8" s="221"/>
      <c r="QN8" s="221"/>
      <c r="QO8" s="221"/>
      <c r="QP8" s="221"/>
      <c r="QQ8" s="221"/>
      <c r="QR8" s="221"/>
      <c r="QS8" s="221"/>
      <c r="QT8" s="221"/>
      <c r="QU8" s="221"/>
      <c r="QV8" s="221"/>
      <c r="QW8" s="221"/>
      <c r="QX8" s="221"/>
      <c r="QY8" s="221"/>
      <c r="QZ8" s="221"/>
      <c r="RA8" s="221"/>
      <c r="RB8" s="221"/>
      <c r="RC8" s="221"/>
      <c r="RD8" s="221"/>
      <c r="RE8" s="221"/>
      <c r="RF8" s="221"/>
      <c r="RG8" s="221"/>
      <c r="RH8" s="221"/>
      <c r="RI8" s="221"/>
      <c r="RJ8" s="221"/>
      <c r="RK8" s="221"/>
      <c r="RL8" s="221"/>
      <c r="RM8" s="221"/>
      <c r="RN8" s="221"/>
      <c r="RO8" s="221"/>
      <c r="RP8" s="221"/>
      <c r="RQ8" s="221"/>
      <c r="RR8" s="221"/>
      <c r="RS8" s="221"/>
      <c r="RT8" s="221"/>
      <c r="RU8" s="221"/>
      <c r="RV8" s="221"/>
      <c r="RW8" s="221"/>
      <c r="RX8" s="221"/>
      <c r="RY8" s="221"/>
      <c r="RZ8" s="221"/>
      <c r="SA8" s="221"/>
      <c r="SB8" s="221"/>
      <c r="SC8" s="221"/>
      <c r="SD8" s="221"/>
      <c r="SE8" s="221"/>
      <c r="SF8" s="221"/>
      <c r="SG8" s="221"/>
      <c r="SH8" s="221"/>
      <c r="SI8" s="221"/>
      <c r="SJ8" s="221"/>
      <c r="SK8" s="221"/>
      <c r="SL8" s="221"/>
      <c r="SM8" s="221"/>
      <c r="SN8" s="221"/>
      <c r="SO8" s="221"/>
      <c r="SP8" s="221"/>
      <c r="SQ8" s="221"/>
      <c r="SR8" s="221"/>
      <c r="SS8" s="221"/>
      <c r="ST8" s="221"/>
      <c r="SU8" s="221"/>
      <c r="SV8" s="221"/>
      <c r="SW8" s="221"/>
      <c r="SX8" s="221"/>
      <c r="SY8" s="221"/>
      <c r="SZ8" s="221"/>
      <c r="TA8" s="221"/>
      <c r="TB8" s="221"/>
      <c r="TC8" s="221"/>
      <c r="TD8" s="221"/>
      <c r="TE8" s="221"/>
      <c r="TF8" s="221"/>
      <c r="TG8" s="221"/>
      <c r="TH8" s="221"/>
      <c r="TI8" s="221"/>
      <c r="TJ8" s="221"/>
      <c r="TK8" s="221"/>
      <c r="TL8" s="221"/>
      <c r="TM8" s="221"/>
      <c r="TN8" s="221"/>
      <c r="TO8" s="221"/>
      <c r="TP8" s="221"/>
      <c r="TQ8" s="221"/>
      <c r="TR8" s="221"/>
      <c r="TS8" s="221"/>
      <c r="TT8" s="221"/>
      <c r="TU8" s="221"/>
      <c r="TV8" s="221"/>
      <c r="TW8" s="221"/>
      <c r="TX8" s="221"/>
      <c r="TY8" s="221"/>
      <c r="TZ8" s="221"/>
      <c r="UA8" s="221"/>
      <c r="UB8" s="221"/>
      <c r="UC8" s="221"/>
      <c r="UD8" s="221"/>
      <c r="UE8" s="221"/>
      <c r="UF8" s="221"/>
      <c r="UG8" s="221"/>
      <c r="UH8" s="221"/>
      <c r="UI8" s="221"/>
      <c r="UJ8" s="221"/>
      <c r="UK8" s="221"/>
      <c r="UL8" s="221"/>
      <c r="UM8" s="221"/>
      <c r="UN8" s="221"/>
      <c r="UO8" s="221"/>
      <c r="UP8" s="221"/>
      <c r="UQ8" s="221"/>
      <c r="UR8" s="221"/>
      <c r="US8" s="221"/>
      <c r="UT8" s="221"/>
      <c r="UU8" s="221"/>
      <c r="UV8" s="221"/>
      <c r="UW8" s="221"/>
      <c r="UX8" s="221"/>
      <c r="UY8" s="221"/>
      <c r="UZ8" s="221"/>
      <c r="VA8" s="221"/>
      <c r="VB8" s="221"/>
      <c r="VC8" s="221"/>
      <c r="VD8" s="221"/>
      <c r="VE8" s="221"/>
      <c r="VF8" s="221"/>
      <c r="VG8" s="221"/>
      <c r="VH8" s="221"/>
      <c r="VI8" s="221"/>
      <c r="VJ8" s="221"/>
      <c r="VK8" s="221"/>
      <c r="VL8" s="221"/>
      <c r="VM8" s="221"/>
      <c r="VN8" s="221"/>
      <c r="VO8" s="221"/>
      <c r="VP8" s="221"/>
      <c r="VQ8" s="221"/>
      <c r="VR8" s="221"/>
      <c r="VS8" s="221"/>
      <c r="VT8" s="221"/>
      <c r="VU8" s="221"/>
      <c r="VV8" s="221"/>
      <c r="VW8" s="221"/>
      <c r="VX8" s="221"/>
      <c r="VY8" s="221"/>
      <c r="VZ8" s="221"/>
      <c r="WA8" s="221"/>
      <c r="WB8" s="221"/>
      <c r="WC8" s="221"/>
      <c r="WD8" s="221"/>
      <c r="WE8" s="221"/>
      <c r="WF8" s="221"/>
      <c r="WG8" s="221"/>
      <c r="WH8" s="221"/>
      <c r="WI8" s="221"/>
      <c r="WJ8" s="221"/>
      <c r="WK8" s="221"/>
      <c r="WL8" s="221"/>
      <c r="WM8" s="221"/>
      <c r="WN8" s="221"/>
      <c r="WO8" s="221"/>
      <c r="WP8" s="221"/>
      <c r="WQ8" s="221"/>
      <c r="WR8" s="221"/>
      <c r="WS8" s="221"/>
      <c r="WT8" s="221"/>
      <c r="WU8" s="221"/>
      <c r="WV8" s="221"/>
      <c r="WW8" s="221"/>
      <c r="WX8" s="221"/>
      <c r="WY8" s="221"/>
      <c r="WZ8" s="221"/>
      <c r="XA8" s="221"/>
      <c r="XB8" s="221"/>
      <c r="XC8" s="221"/>
      <c r="XD8" s="221"/>
      <c r="XE8" s="221"/>
      <c r="XF8" s="221"/>
      <c r="XG8" s="221"/>
      <c r="XH8" s="221"/>
      <c r="XI8" s="221"/>
      <c r="XJ8" s="221"/>
      <c r="XK8" s="221"/>
      <c r="XL8" s="221"/>
      <c r="XM8" s="221"/>
      <c r="XN8" s="221"/>
      <c r="XO8" s="221"/>
      <c r="XP8" s="221"/>
      <c r="XQ8" s="221"/>
      <c r="XR8" s="221"/>
      <c r="XS8" s="221"/>
      <c r="XT8" s="221"/>
      <c r="XU8" s="221"/>
      <c r="XV8" s="221"/>
      <c r="XW8" s="221"/>
      <c r="XX8" s="221"/>
      <c r="XY8" s="221"/>
      <c r="XZ8" s="221"/>
    </row>
    <row r="9" spans="1:650" s="213" customFormat="1" ht="20.399999999999999" customHeight="1">
      <c r="A9" s="7" t="s">
        <v>8</v>
      </c>
      <c r="B9" s="218">
        <v>42544.22</v>
      </c>
      <c r="C9" s="218">
        <v>46397.89</v>
      </c>
      <c r="D9" s="218">
        <v>48063.29</v>
      </c>
      <c r="E9" s="10">
        <f t="shared" si="0"/>
        <v>3.5893873622270256E-2</v>
      </c>
      <c r="F9" s="10">
        <f t="shared" si="1"/>
        <v>0.12972549502611641</v>
      </c>
      <c r="G9" s="172"/>
      <c r="H9" s="224" t="s">
        <v>9</v>
      </c>
      <c r="I9" s="173">
        <v>2.2164531598493742E-2</v>
      </c>
      <c r="J9" s="173">
        <v>0.18410626059145052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</row>
    <row r="10" spans="1:650" s="213" customFormat="1" ht="20.399999999999999" customHeight="1">
      <c r="A10" s="7" t="s">
        <v>7</v>
      </c>
      <c r="B10" s="218">
        <v>7380.74</v>
      </c>
      <c r="C10" s="217">
        <v>7895.94</v>
      </c>
      <c r="D10" s="218">
        <v>8149.5</v>
      </c>
      <c r="E10" s="10">
        <f t="shared" si="0"/>
        <v>3.2112706023601945E-2</v>
      </c>
      <c r="F10" s="10">
        <f t="shared" si="1"/>
        <v>0.10415757769546152</v>
      </c>
      <c r="G10" s="172"/>
      <c r="H10" s="224" t="s">
        <v>28</v>
      </c>
      <c r="I10" s="173">
        <v>6.2130832485778553E-2</v>
      </c>
      <c r="J10" s="173">
        <v>0.21514201604792338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</row>
    <row r="11" spans="1:650" s="213" customFormat="1" ht="20.399999999999999" customHeight="1">
      <c r="A11" s="7" t="s">
        <v>6</v>
      </c>
      <c r="B11" s="218">
        <v>19909.14</v>
      </c>
      <c r="C11" s="218">
        <v>23880.720000000001</v>
      </c>
      <c r="D11" s="218">
        <v>24490.41</v>
      </c>
      <c r="E11" s="10">
        <f t="shared" si="0"/>
        <v>2.5530637267217937E-2</v>
      </c>
      <c r="F11" s="10">
        <f t="shared" si="1"/>
        <v>0.23010888466302415</v>
      </c>
      <c r="G11" s="172"/>
      <c r="H11" s="224" t="s">
        <v>6</v>
      </c>
      <c r="I11" s="173">
        <v>2.5530637267217937E-2</v>
      </c>
      <c r="J11" s="173">
        <v>0.23010888466302415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</row>
    <row r="12" spans="1:650" s="213" customFormat="1" ht="20.399999999999999" customHeight="1">
      <c r="A12" s="7" t="s">
        <v>2</v>
      </c>
      <c r="B12" s="218">
        <v>5881.63</v>
      </c>
      <c r="C12" s="218">
        <v>6688.46</v>
      </c>
      <c r="D12" s="217">
        <v>6845.5</v>
      </c>
      <c r="E12" s="10">
        <f t="shared" si="0"/>
        <v>2.3479246343702354E-2</v>
      </c>
      <c r="F12" s="10">
        <f t="shared" si="1"/>
        <v>0.16387804061119104</v>
      </c>
      <c r="G12" s="172"/>
      <c r="H12" s="224" t="s">
        <v>3</v>
      </c>
      <c r="I12" s="173">
        <v>0.12033237315509915</v>
      </c>
      <c r="J12" s="173">
        <v>0.26181377200990408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</row>
    <row r="13" spans="1:650" s="213" customFormat="1" ht="20.399999999999999" customHeight="1">
      <c r="A13" s="7" t="s">
        <v>13</v>
      </c>
      <c r="B13" s="218">
        <v>9830.56</v>
      </c>
      <c r="C13" s="218">
        <v>11012.12</v>
      </c>
      <c r="D13" s="218">
        <v>11261.52</v>
      </c>
      <c r="E13" s="10">
        <f t="shared" si="0"/>
        <v>2.2647773544058669E-2</v>
      </c>
      <c r="F13" s="10">
        <f t="shared" si="1"/>
        <v>0.14556240946599197</v>
      </c>
      <c r="G13" s="172"/>
      <c r="H13" s="224" t="s">
        <v>53</v>
      </c>
      <c r="I13" s="173">
        <v>-4.5615135189882472E-2</v>
      </c>
      <c r="J13" s="173">
        <v>0.27769710293395544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</row>
    <row r="14" spans="1:650" s="213" customFormat="1" ht="20.399999999999999" customHeight="1">
      <c r="A14" s="7" t="s">
        <v>9</v>
      </c>
      <c r="B14" s="218">
        <v>3351.76</v>
      </c>
      <c r="C14" s="218">
        <v>3882.78</v>
      </c>
      <c r="D14" s="218">
        <v>3968.84</v>
      </c>
      <c r="E14" s="10">
        <f t="shared" si="0"/>
        <v>2.2164531598493742E-2</v>
      </c>
      <c r="F14" s="10">
        <f t="shared" si="1"/>
        <v>0.18410626059145052</v>
      </c>
      <c r="G14" s="172"/>
      <c r="H14" s="224" t="s">
        <v>14</v>
      </c>
      <c r="I14" s="173">
        <v>0.10180971959083962</v>
      </c>
      <c r="J14" s="173">
        <v>0.33954785115818154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</row>
    <row r="15" spans="1:650" s="213" customFormat="1" ht="20.399999999999999" customHeight="1">
      <c r="A15" s="216" t="s">
        <v>1</v>
      </c>
      <c r="B15" s="217">
        <v>502.7251</v>
      </c>
      <c r="C15" s="217">
        <v>463.17840000000001</v>
      </c>
      <c r="D15" s="217">
        <v>461.20740000000001</v>
      </c>
      <c r="E15" s="10">
        <f t="shared" si="0"/>
        <v>-4.2553797845495955E-3</v>
      </c>
      <c r="F15" s="10">
        <f t="shared" si="1"/>
        <v>-8.2585293632643331E-2</v>
      </c>
      <c r="G15" s="172"/>
      <c r="H15" s="224" t="s">
        <v>11</v>
      </c>
      <c r="I15" s="173">
        <v>7.3112734430894832E-2</v>
      </c>
      <c r="J15" s="173">
        <v>0.37739588756258691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</row>
    <row r="16" spans="1:650" s="213" customFormat="1" ht="20.399999999999999" customHeight="1">
      <c r="A16" s="7" t="s">
        <v>12</v>
      </c>
      <c r="B16" s="218">
        <v>215.37</v>
      </c>
      <c r="C16" s="218">
        <v>287.05</v>
      </c>
      <c r="D16" s="218">
        <v>277.88</v>
      </c>
      <c r="E16" s="10">
        <f t="shared" si="0"/>
        <v>-3.1945654067235707E-2</v>
      </c>
      <c r="F16" s="10">
        <f t="shared" si="1"/>
        <v>0.29024469517574403</v>
      </c>
      <c r="G16" s="172"/>
      <c r="H16" s="224" t="s">
        <v>5</v>
      </c>
      <c r="I16" s="173">
        <v>0.1262216279884123</v>
      </c>
      <c r="J16" s="173">
        <v>0.45255724198338498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</row>
    <row r="17" spans="1:650" s="215" customFormat="1" ht="20.399999999999999" customHeight="1" thickBot="1">
      <c r="A17" s="225" t="s">
        <v>53</v>
      </c>
      <c r="B17" s="226">
        <v>20059.95</v>
      </c>
      <c r="C17" s="226">
        <v>26855.56</v>
      </c>
      <c r="D17" s="226">
        <v>25630.54</v>
      </c>
      <c r="E17" s="227">
        <f t="shared" si="0"/>
        <v>-4.5615135189882472E-2</v>
      </c>
      <c r="F17" s="227">
        <f t="shared" si="1"/>
        <v>0.27769710293395544</v>
      </c>
      <c r="G17" s="8"/>
      <c r="H17" s="222"/>
      <c r="I17" s="222"/>
      <c r="J17" s="22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</row>
    <row r="18" spans="1:650" s="13" customFormat="1" ht="13.25" customHeight="1">
      <c r="A18" s="67" t="s">
        <v>69</v>
      </c>
      <c r="D18" s="68"/>
      <c r="E18" s="68"/>
      <c r="F18" s="68"/>
      <c r="G18" s="222" t="s">
        <v>98</v>
      </c>
      <c r="K18" s="222"/>
    </row>
    <row r="19" spans="1:650" s="13" customFormat="1" ht="13">
      <c r="A19" s="69" t="s">
        <v>21</v>
      </c>
      <c r="C19" s="68"/>
      <c r="D19" s="68"/>
      <c r="E19" s="68"/>
      <c r="F19" s="68"/>
      <c r="G19" s="8"/>
    </row>
    <row r="20" spans="1:650" s="13" customFormat="1" ht="13">
      <c r="A20" s="67" t="s">
        <v>79</v>
      </c>
      <c r="C20" s="94"/>
      <c r="D20" s="68"/>
      <c r="E20" s="68"/>
      <c r="F20" s="68"/>
      <c r="H20" s="15"/>
      <c r="I20" s="15"/>
      <c r="J20" s="15"/>
    </row>
  </sheetData>
  <sortState ref="A3:F16">
    <sortCondition descending="1" ref="E3:E16"/>
    <sortCondition descending="1" ref="F3:F16"/>
  </sortState>
  <mergeCells count="1">
    <mergeCell ref="A1:XFD1"/>
  </mergeCells>
  <phoneticPr fontId="0" type="noConversion"/>
  <conditionalFormatting sqref="E3:E11 E17 E13:F15 I3:J14">
    <cfRule type="cellIs" dxfId="43" priority="22" operator="lessThan">
      <formula>0</formula>
    </cfRule>
  </conditionalFormatting>
  <conditionalFormatting sqref="F3:F11 F17">
    <cfRule type="cellIs" dxfId="42" priority="11" operator="lessThan">
      <formula>0</formula>
    </cfRule>
  </conditionalFormatting>
  <conditionalFormatting sqref="I16">
    <cfRule type="cellIs" dxfId="41" priority="8" operator="lessThan">
      <formula>0</formula>
    </cfRule>
  </conditionalFormatting>
  <conditionalFormatting sqref="J16">
    <cfRule type="cellIs" dxfId="40" priority="7" operator="lessThan">
      <formula>0</formula>
    </cfRule>
  </conditionalFormatting>
  <conditionalFormatting sqref="E12">
    <cfRule type="cellIs" dxfId="39" priority="6" operator="lessThan">
      <formula>0</formula>
    </cfRule>
  </conditionalFormatting>
  <conditionalFormatting sqref="F12">
    <cfRule type="cellIs" dxfId="38" priority="5" operator="lessThan">
      <formula>0</formula>
    </cfRule>
  </conditionalFormatting>
  <conditionalFormatting sqref="E16">
    <cfRule type="cellIs" dxfId="37" priority="4" operator="lessThan">
      <formula>0</formula>
    </cfRule>
  </conditionalFormatting>
  <conditionalFormatting sqref="F16">
    <cfRule type="cellIs" dxfId="36" priority="3" operator="lessThan">
      <formula>0</formula>
    </cfRule>
  </conditionalFormatting>
  <conditionalFormatting sqref="I15">
    <cfRule type="cellIs" dxfId="35" priority="2" operator="lessThan">
      <formula>0</formula>
    </cfRule>
  </conditionalFormatting>
  <conditionalFormatting sqref="J15">
    <cfRule type="cellIs" dxfId="34" priority="1" operator="lessThan">
      <formula>0</formula>
    </cfRule>
  </conditionalFormatting>
  <hyperlinks>
    <hyperlink ref="A19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5" outlineLevelRow="1" outlineLevelCol="1"/>
  <cols>
    <col min="1" max="1" width="64.90625" style="16" customWidth="1"/>
    <col min="2" max="4" width="10.08984375" style="16" hidden="1" customWidth="1" outlineLevel="1"/>
    <col min="5" max="5" width="10.08984375" style="16" customWidth="1" collapsed="1"/>
    <col min="6" max="6" width="10.90625" style="16" customWidth="1"/>
    <col min="7" max="9" width="10.08984375" style="16" customWidth="1"/>
    <col min="10" max="228" width="8.90625" style="16"/>
    <col min="229" max="229" width="62.08984375" style="16" customWidth="1"/>
    <col min="230" max="232" width="11" style="16" customWidth="1"/>
    <col min="233" max="234" width="11.453125" style="16" customWidth="1"/>
    <col min="235" max="235" width="11.36328125" style="16" customWidth="1"/>
    <col min="236" max="236" width="12" style="16" customWidth="1"/>
    <col min="237" max="238" width="10.36328125" style="16" customWidth="1"/>
    <col min="239" max="239" width="12.6328125" style="16" customWidth="1"/>
    <col min="240" max="484" width="8.90625" style="16"/>
    <col min="485" max="485" width="62.08984375" style="16" customWidth="1"/>
    <col min="486" max="488" width="11" style="16" customWidth="1"/>
    <col min="489" max="490" width="11.453125" style="16" customWidth="1"/>
    <col min="491" max="491" width="11.36328125" style="16" customWidth="1"/>
    <col min="492" max="492" width="12" style="16" customWidth="1"/>
    <col min="493" max="494" width="10.36328125" style="16" customWidth="1"/>
    <col min="495" max="495" width="12.6328125" style="16" customWidth="1"/>
    <col min="496" max="740" width="8.90625" style="16"/>
    <col min="741" max="741" width="62.08984375" style="16" customWidth="1"/>
    <col min="742" max="744" width="11" style="16" customWidth="1"/>
    <col min="745" max="746" width="11.453125" style="16" customWidth="1"/>
    <col min="747" max="747" width="11.36328125" style="16" customWidth="1"/>
    <col min="748" max="748" width="12" style="16" customWidth="1"/>
    <col min="749" max="750" width="10.36328125" style="16" customWidth="1"/>
    <col min="751" max="751" width="12.6328125" style="16" customWidth="1"/>
    <col min="752" max="996" width="8.90625" style="16"/>
    <col min="997" max="997" width="62.08984375" style="16" customWidth="1"/>
    <col min="998" max="1000" width="11" style="16" customWidth="1"/>
    <col min="1001" max="1002" width="11.453125" style="16" customWidth="1"/>
    <col min="1003" max="1003" width="11.36328125" style="16" customWidth="1"/>
    <col min="1004" max="1004" width="12" style="16" customWidth="1"/>
    <col min="1005" max="1006" width="10.36328125" style="16" customWidth="1"/>
    <col min="1007" max="1007" width="12.6328125" style="16" customWidth="1"/>
    <col min="1008" max="1252" width="8.90625" style="16"/>
    <col min="1253" max="1253" width="62.08984375" style="16" customWidth="1"/>
    <col min="1254" max="1256" width="11" style="16" customWidth="1"/>
    <col min="1257" max="1258" width="11.453125" style="16" customWidth="1"/>
    <col min="1259" max="1259" width="11.36328125" style="16" customWidth="1"/>
    <col min="1260" max="1260" width="12" style="16" customWidth="1"/>
    <col min="1261" max="1262" width="10.36328125" style="16" customWidth="1"/>
    <col min="1263" max="1263" width="12.6328125" style="16" customWidth="1"/>
    <col min="1264" max="1508" width="8.90625" style="16"/>
    <col min="1509" max="1509" width="62.08984375" style="16" customWidth="1"/>
    <col min="1510" max="1512" width="11" style="16" customWidth="1"/>
    <col min="1513" max="1514" width="11.453125" style="16" customWidth="1"/>
    <col min="1515" max="1515" width="11.36328125" style="16" customWidth="1"/>
    <col min="1516" max="1516" width="12" style="16" customWidth="1"/>
    <col min="1517" max="1518" width="10.36328125" style="16" customWidth="1"/>
    <col min="1519" max="1519" width="12.6328125" style="16" customWidth="1"/>
    <col min="1520" max="1764" width="8.90625" style="16"/>
    <col min="1765" max="1765" width="62.08984375" style="16" customWidth="1"/>
    <col min="1766" max="1768" width="11" style="16" customWidth="1"/>
    <col min="1769" max="1770" width="11.453125" style="16" customWidth="1"/>
    <col min="1771" max="1771" width="11.36328125" style="16" customWidth="1"/>
    <col min="1772" max="1772" width="12" style="16" customWidth="1"/>
    <col min="1773" max="1774" width="10.36328125" style="16" customWidth="1"/>
    <col min="1775" max="1775" width="12.6328125" style="16" customWidth="1"/>
    <col min="1776" max="2020" width="8.90625" style="16"/>
    <col min="2021" max="2021" width="62.08984375" style="16" customWidth="1"/>
    <col min="2022" max="2024" width="11" style="16" customWidth="1"/>
    <col min="2025" max="2026" width="11.453125" style="16" customWidth="1"/>
    <col min="2027" max="2027" width="11.36328125" style="16" customWidth="1"/>
    <col min="2028" max="2028" width="12" style="16" customWidth="1"/>
    <col min="2029" max="2030" width="10.36328125" style="16" customWidth="1"/>
    <col min="2031" max="2031" width="12.6328125" style="16" customWidth="1"/>
    <col min="2032" max="2276" width="8.90625" style="16"/>
    <col min="2277" max="2277" width="62.08984375" style="16" customWidth="1"/>
    <col min="2278" max="2280" width="11" style="16" customWidth="1"/>
    <col min="2281" max="2282" width="11.453125" style="16" customWidth="1"/>
    <col min="2283" max="2283" width="11.36328125" style="16" customWidth="1"/>
    <col min="2284" max="2284" width="12" style="16" customWidth="1"/>
    <col min="2285" max="2286" width="10.36328125" style="16" customWidth="1"/>
    <col min="2287" max="2287" width="12.6328125" style="16" customWidth="1"/>
    <col min="2288" max="2532" width="8.90625" style="16"/>
    <col min="2533" max="2533" width="62.08984375" style="16" customWidth="1"/>
    <col min="2534" max="2536" width="11" style="16" customWidth="1"/>
    <col min="2537" max="2538" width="11.453125" style="16" customWidth="1"/>
    <col min="2539" max="2539" width="11.36328125" style="16" customWidth="1"/>
    <col min="2540" max="2540" width="12" style="16" customWidth="1"/>
    <col min="2541" max="2542" width="10.36328125" style="16" customWidth="1"/>
    <col min="2543" max="2543" width="12.6328125" style="16" customWidth="1"/>
    <col min="2544" max="2788" width="8.90625" style="16"/>
    <col min="2789" max="2789" width="62.08984375" style="16" customWidth="1"/>
    <col min="2790" max="2792" width="11" style="16" customWidth="1"/>
    <col min="2793" max="2794" width="11.453125" style="16" customWidth="1"/>
    <col min="2795" max="2795" width="11.36328125" style="16" customWidth="1"/>
    <col min="2796" max="2796" width="12" style="16" customWidth="1"/>
    <col min="2797" max="2798" width="10.36328125" style="16" customWidth="1"/>
    <col min="2799" max="2799" width="12.6328125" style="16" customWidth="1"/>
    <col min="2800" max="3044" width="8.90625" style="16"/>
    <col min="3045" max="3045" width="62.08984375" style="16" customWidth="1"/>
    <col min="3046" max="3048" width="11" style="16" customWidth="1"/>
    <col min="3049" max="3050" width="11.453125" style="16" customWidth="1"/>
    <col min="3051" max="3051" width="11.36328125" style="16" customWidth="1"/>
    <col min="3052" max="3052" width="12" style="16" customWidth="1"/>
    <col min="3053" max="3054" width="10.36328125" style="16" customWidth="1"/>
    <col min="3055" max="3055" width="12.6328125" style="16" customWidth="1"/>
    <col min="3056" max="3300" width="8.90625" style="16"/>
    <col min="3301" max="3301" width="62.08984375" style="16" customWidth="1"/>
    <col min="3302" max="3304" width="11" style="16" customWidth="1"/>
    <col min="3305" max="3306" width="11.453125" style="16" customWidth="1"/>
    <col min="3307" max="3307" width="11.36328125" style="16" customWidth="1"/>
    <col min="3308" max="3308" width="12" style="16" customWidth="1"/>
    <col min="3309" max="3310" width="10.36328125" style="16" customWidth="1"/>
    <col min="3311" max="3311" width="12.6328125" style="16" customWidth="1"/>
    <col min="3312" max="3556" width="8.90625" style="16"/>
    <col min="3557" max="3557" width="62.08984375" style="16" customWidth="1"/>
    <col min="3558" max="3560" width="11" style="16" customWidth="1"/>
    <col min="3561" max="3562" width="11.453125" style="16" customWidth="1"/>
    <col min="3563" max="3563" width="11.36328125" style="16" customWidth="1"/>
    <col min="3564" max="3564" width="12" style="16" customWidth="1"/>
    <col min="3565" max="3566" width="10.36328125" style="16" customWidth="1"/>
    <col min="3567" max="3567" width="12.6328125" style="16" customWidth="1"/>
    <col min="3568" max="3812" width="8.90625" style="16"/>
    <col min="3813" max="3813" width="62.08984375" style="16" customWidth="1"/>
    <col min="3814" max="3816" width="11" style="16" customWidth="1"/>
    <col min="3817" max="3818" width="11.453125" style="16" customWidth="1"/>
    <col min="3819" max="3819" width="11.36328125" style="16" customWidth="1"/>
    <col min="3820" max="3820" width="12" style="16" customWidth="1"/>
    <col min="3821" max="3822" width="10.36328125" style="16" customWidth="1"/>
    <col min="3823" max="3823" width="12.6328125" style="16" customWidth="1"/>
    <col min="3824" max="4068" width="8.90625" style="16"/>
    <col min="4069" max="4069" width="62.08984375" style="16" customWidth="1"/>
    <col min="4070" max="4072" width="11" style="16" customWidth="1"/>
    <col min="4073" max="4074" width="11.453125" style="16" customWidth="1"/>
    <col min="4075" max="4075" width="11.36328125" style="16" customWidth="1"/>
    <col min="4076" max="4076" width="12" style="16" customWidth="1"/>
    <col min="4077" max="4078" width="10.36328125" style="16" customWidth="1"/>
    <col min="4079" max="4079" width="12.6328125" style="16" customWidth="1"/>
    <col min="4080" max="4324" width="8.90625" style="16"/>
    <col min="4325" max="4325" width="62.08984375" style="16" customWidth="1"/>
    <col min="4326" max="4328" width="11" style="16" customWidth="1"/>
    <col min="4329" max="4330" width="11.453125" style="16" customWidth="1"/>
    <col min="4331" max="4331" width="11.36328125" style="16" customWidth="1"/>
    <col min="4332" max="4332" width="12" style="16" customWidth="1"/>
    <col min="4333" max="4334" width="10.36328125" style="16" customWidth="1"/>
    <col min="4335" max="4335" width="12.6328125" style="16" customWidth="1"/>
    <col min="4336" max="4580" width="8.90625" style="16"/>
    <col min="4581" max="4581" width="62.08984375" style="16" customWidth="1"/>
    <col min="4582" max="4584" width="11" style="16" customWidth="1"/>
    <col min="4585" max="4586" width="11.453125" style="16" customWidth="1"/>
    <col min="4587" max="4587" width="11.36328125" style="16" customWidth="1"/>
    <col min="4588" max="4588" width="12" style="16" customWidth="1"/>
    <col min="4589" max="4590" width="10.36328125" style="16" customWidth="1"/>
    <col min="4591" max="4591" width="12.6328125" style="16" customWidth="1"/>
    <col min="4592" max="4836" width="8.90625" style="16"/>
    <col min="4837" max="4837" width="62.08984375" style="16" customWidth="1"/>
    <col min="4838" max="4840" width="11" style="16" customWidth="1"/>
    <col min="4841" max="4842" width="11.453125" style="16" customWidth="1"/>
    <col min="4843" max="4843" width="11.36328125" style="16" customWidth="1"/>
    <col min="4844" max="4844" width="12" style="16" customWidth="1"/>
    <col min="4845" max="4846" width="10.36328125" style="16" customWidth="1"/>
    <col min="4847" max="4847" width="12.6328125" style="16" customWidth="1"/>
    <col min="4848" max="5092" width="8.90625" style="16"/>
    <col min="5093" max="5093" width="62.08984375" style="16" customWidth="1"/>
    <col min="5094" max="5096" width="11" style="16" customWidth="1"/>
    <col min="5097" max="5098" width="11.453125" style="16" customWidth="1"/>
    <col min="5099" max="5099" width="11.36328125" style="16" customWidth="1"/>
    <col min="5100" max="5100" width="12" style="16" customWidth="1"/>
    <col min="5101" max="5102" width="10.36328125" style="16" customWidth="1"/>
    <col min="5103" max="5103" width="12.6328125" style="16" customWidth="1"/>
    <col min="5104" max="5348" width="8.90625" style="16"/>
    <col min="5349" max="5349" width="62.08984375" style="16" customWidth="1"/>
    <col min="5350" max="5352" width="11" style="16" customWidth="1"/>
    <col min="5353" max="5354" width="11.453125" style="16" customWidth="1"/>
    <col min="5355" max="5355" width="11.36328125" style="16" customWidth="1"/>
    <col min="5356" max="5356" width="12" style="16" customWidth="1"/>
    <col min="5357" max="5358" width="10.36328125" style="16" customWidth="1"/>
    <col min="5359" max="5359" width="12.6328125" style="16" customWidth="1"/>
    <col min="5360" max="5604" width="8.90625" style="16"/>
    <col min="5605" max="5605" width="62.08984375" style="16" customWidth="1"/>
    <col min="5606" max="5608" width="11" style="16" customWidth="1"/>
    <col min="5609" max="5610" width="11.453125" style="16" customWidth="1"/>
    <col min="5611" max="5611" width="11.36328125" style="16" customWidth="1"/>
    <col min="5612" max="5612" width="12" style="16" customWidth="1"/>
    <col min="5613" max="5614" width="10.36328125" style="16" customWidth="1"/>
    <col min="5615" max="5615" width="12.6328125" style="16" customWidth="1"/>
    <col min="5616" max="5860" width="8.90625" style="16"/>
    <col min="5861" max="5861" width="62.08984375" style="16" customWidth="1"/>
    <col min="5862" max="5864" width="11" style="16" customWidth="1"/>
    <col min="5865" max="5866" width="11.453125" style="16" customWidth="1"/>
    <col min="5867" max="5867" width="11.36328125" style="16" customWidth="1"/>
    <col min="5868" max="5868" width="12" style="16" customWidth="1"/>
    <col min="5869" max="5870" width="10.36328125" style="16" customWidth="1"/>
    <col min="5871" max="5871" width="12.6328125" style="16" customWidth="1"/>
    <col min="5872" max="6116" width="8.90625" style="16"/>
    <col min="6117" max="6117" width="62.08984375" style="16" customWidth="1"/>
    <col min="6118" max="6120" width="11" style="16" customWidth="1"/>
    <col min="6121" max="6122" width="11.453125" style="16" customWidth="1"/>
    <col min="6123" max="6123" width="11.36328125" style="16" customWidth="1"/>
    <col min="6124" max="6124" width="12" style="16" customWidth="1"/>
    <col min="6125" max="6126" width="10.36328125" style="16" customWidth="1"/>
    <col min="6127" max="6127" width="12.6328125" style="16" customWidth="1"/>
    <col min="6128" max="6372" width="8.90625" style="16"/>
    <col min="6373" max="6373" width="62.08984375" style="16" customWidth="1"/>
    <col min="6374" max="6376" width="11" style="16" customWidth="1"/>
    <col min="6377" max="6378" width="11.453125" style="16" customWidth="1"/>
    <col min="6379" max="6379" width="11.36328125" style="16" customWidth="1"/>
    <col min="6380" max="6380" width="12" style="16" customWidth="1"/>
    <col min="6381" max="6382" width="10.36328125" style="16" customWidth="1"/>
    <col min="6383" max="6383" width="12.6328125" style="16" customWidth="1"/>
    <col min="6384" max="6628" width="8.90625" style="16"/>
    <col min="6629" max="6629" width="62.08984375" style="16" customWidth="1"/>
    <col min="6630" max="6632" width="11" style="16" customWidth="1"/>
    <col min="6633" max="6634" width="11.453125" style="16" customWidth="1"/>
    <col min="6635" max="6635" width="11.36328125" style="16" customWidth="1"/>
    <col min="6636" max="6636" width="12" style="16" customWidth="1"/>
    <col min="6637" max="6638" width="10.36328125" style="16" customWidth="1"/>
    <col min="6639" max="6639" width="12.6328125" style="16" customWidth="1"/>
    <col min="6640" max="6884" width="8.90625" style="16"/>
    <col min="6885" max="6885" width="62.08984375" style="16" customWidth="1"/>
    <col min="6886" max="6888" width="11" style="16" customWidth="1"/>
    <col min="6889" max="6890" width="11.453125" style="16" customWidth="1"/>
    <col min="6891" max="6891" width="11.36328125" style="16" customWidth="1"/>
    <col min="6892" max="6892" width="12" style="16" customWidth="1"/>
    <col min="6893" max="6894" width="10.36328125" style="16" customWidth="1"/>
    <col min="6895" max="6895" width="12.6328125" style="16" customWidth="1"/>
    <col min="6896" max="7140" width="8.90625" style="16"/>
    <col min="7141" max="7141" width="62.08984375" style="16" customWidth="1"/>
    <col min="7142" max="7144" width="11" style="16" customWidth="1"/>
    <col min="7145" max="7146" width="11.453125" style="16" customWidth="1"/>
    <col min="7147" max="7147" width="11.36328125" style="16" customWidth="1"/>
    <col min="7148" max="7148" width="12" style="16" customWidth="1"/>
    <col min="7149" max="7150" width="10.36328125" style="16" customWidth="1"/>
    <col min="7151" max="7151" width="12.6328125" style="16" customWidth="1"/>
    <col min="7152" max="7396" width="8.90625" style="16"/>
    <col min="7397" max="7397" width="62.08984375" style="16" customWidth="1"/>
    <col min="7398" max="7400" width="11" style="16" customWidth="1"/>
    <col min="7401" max="7402" width="11.453125" style="16" customWidth="1"/>
    <col min="7403" max="7403" width="11.36328125" style="16" customWidth="1"/>
    <col min="7404" max="7404" width="12" style="16" customWidth="1"/>
    <col min="7405" max="7406" width="10.36328125" style="16" customWidth="1"/>
    <col min="7407" max="7407" width="12.6328125" style="16" customWidth="1"/>
    <col min="7408" max="7652" width="8.90625" style="16"/>
    <col min="7653" max="7653" width="62.08984375" style="16" customWidth="1"/>
    <col min="7654" max="7656" width="11" style="16" customWidth="1"/>
    <col min="7657" max="7658" width="11.453125" style="16" customWidth="1"/>
    <col min="7659" max="7659" width="11.36328125" style="16" customWidth="1"/>
    <col min="7660" max="7660" width="12" style="16" customWidth="1"/>
    <col min="7661" max="7662" width="10.36328125" style="16" customWidth="1"/>
    <col min="7663" max="7663" width="12.6328125" style="16" customWidth="1"/>
    <col min="7664" max="7908" width="8.90625" style="16"/>
    <col min="7909" max="7909" width="62.08984375" style="16" customWidth="1"/>
    <col min="7910" max="7912" width="11" style="16" customWidth="1"/>
    <col min="7913" max="7914" width="11.453125" style="16" customWidth="1"/>
    <col min="7915" max="7915" width="11.36328125" style="16" customWidth="1"/>
    <col min="7916" max="7916" width="12" style="16" customWidth="1"/>
    <col min="7917" max="7918" width="10.36328125" style="16" customWidth="1"/>
    <col min="7919" max="7919" width="12.6328125" style="16" customWidth="1"/>
    <col min="7920" max="8164" width="8.90625" style="16"/>
    <col min="8165" max="8165" width="62.08984375" style="16" customWidth="1"/>
    <col min="8166" max="8168" width="11" style="16" customWidth="1"/>
    <col min="8169" max="8170" width="11.453125" style="16" customWidth="1"/>
    <col min="8171" max="8171" width="11.36328125" style="16" customWidth="1"/>
    <col min="8172" max="8172" width="12" style="16" customWidth="1"/>
    <col min="8173" max="8174" width="10.36328125" style="16" customWidth="1"/>
    <col min="8175" max="8175" width="12.6328125" style="16" customWidth="1"/>
    <col min="8176" max="8420" width="8.90625" style="16"/>
    <col min="8421" max="8421" width="62.08984375" style="16" customWidth="1"/>
    <col min="8422" max="8424" width="11" style="16" customWidth="1"/>
    <col min="8425" max="8426" width="11.453125" style="16" customWidth="1"/>
    <col min="8427" max="8427" width="11.36328125" style="16" customWidth="1"/>
    <col min="8428" max="8428" width="12" style="16" customWidth="1"/>
    <col min="8429" max="8430" width="10.36328125" style="16" customWidth="1"/>
    <col min="8431" max="8431" width="12.6328125" style="16" customWidth="1"/>
    <col min="8432" max="8676" width="8.90625" style="16"/>
    <col min="8677" max="8677" width="62.08984375" style="16" customWidth="1"/>
    <col min="8678" max="8680" width="11" style="16" customWidth="1"/>
    <col min="8681" max="8682" width="11.453125" style="16" customWidth="1"/>
    <col min="8683" max="8683" width="11.36328125" style="16" customWidth="1"/>
    <col min="8684" max="8684" width="12" style="16" customWidth="1"/>
    <col min="8685" max="8686" width="10.36328125" style="16" customWidth="1"/>
    <col min="8687" max="8687" width="12.6328125" style="16" customWidth="1"/>
    <col min="8688" max="8932" width="8.90625" style="16"/>
    <col min="8933" max="8933" width="62.08984375" style="16" customWidth="1"/>
    <col min="8934" max="8936" width="11" style="16" customWidth="1"/>
    <col min="8937" max="8938" width="11.453125" style="16" customWidth="1"/>
    <col min="8939" max="8939" width="11.36328125" style="16" customWidth="1"/>
    <col min="8940" max="8940" width="12" style="16" customWidth="1"/>
    <col min="8941" max="8942" width="10.36328125" style="16" customWidth="1"/>
    <col min="8943" max="8943" width="12.6328125" style="16" customWidth="1"/>
    <col min="8944" max="9188" width="8.90625" style="16"/>
    <col min="9189" max="9189" width="62.08984375" style="16" customWidth="1"/>
    <col min="9190" max="9192" width="11" style="16" customWidth="1"/>
    <col min="9193" max="9194" width="11.453125" style="16" customWidth="1"/>
    <col min="9195" max="9195" width="11.36328125" style="16" customWidth="1"/>
    <col min="9196" max="9196" width="12" style="16" customWidth="1"/>
    <col min="9197" max="9198" width="10.36328125" style="16" customWidth="1"/>
    <col min="9199" max="9199" width="12.6328125" style="16" customWidth="1"/>
    <col min="9200" max="9444" width="8.90625" style="16"/>
    <col min="9445" max="9445" width="62.08984375" style="16" customWidth="1"/>
    <col min="9446" max="9448" width="11" style="16" customWidth="1"/>
    <col min="9449" max="9450" width="11.453125" style="16" customWidth="1"/>
    <col min="9451" max="9451" width="11.36328125" style="16" customWidth="1"/>
    <col min="9452" max="9452" width="12" style="16" customWidth="1"/>
    <col min="9453" max="9454" width="10.36328125" style="16" customWidth="1"/>
    <col min="9455" max="9455" width="12.6328125" style="16" customWidth="1"/>
    <col min="9456" max="9700" width="8.90625" style="16"/>
    <col min="9701" max="9701" width="62.08984375" style="16" customWidth="1"/>
    <col min="9702" max="9704" width="11" style="16" customWidth="1"/>
    <col min="9705" max="9706" width="11.453125" style="16" customWidth="1"/>
    <col min="9707" max="9707" width="11.36328125" style="16" customWidth="1"/>
    <col min="9708" max="9708" width="12" style="16" customWidth="1"/>
    <col min="9709" max="9710" width="10.36328125" style="16" customWidth="1"/>
    <col min="9711" max="9711" width="12.6328125" style="16" customWidth="1"/>
    <col min="9712" max="9956" width="8.90625" style="16"/>
    <col min="9957" max="9957" width="62.08984375" style="16" customWidth="1"/>
    <col min="9958" max="9960" width="11" style="16" customWidth="1"/>
    <col min="9961" max="9962" width="11.453125" style="16" customWidth="1"/>
    <col min="9963" max="9963" width="11.36328125" style="16" customWidth="1"/>
    <col min="9964" max="9964" width="12" style="16" customWidth="1"/>
    <col min="9965" max="9966" width="10.36328125" style="16" customWidth="1"/>
    <col min="9967" max="9967" width="12.6328125" style="16" customWidth="1"/>
    <col min="9968" max="10212" width="8.90625" style="16"/>
    <col min="10213" max="10213" width="62.08984375" style="16" customWidth="1"/>
    <col min="10214" max="10216" width="11" style="16" customWidth="1"/>
    <col min="10217" max="10218" width="11.453125" style="16" customWidth="1"/>
    <col min="10219" max="10219" width="11.36328125" style="16" customWidth="1"/>
    <col min="10220" max="10220" width="12" style="16" customWidth="1"/>
    <col min="10221" max="10222" width="10.36328125" style="16" customWidth="1"/>
    <col min="10223" max="10223" width="12.6328125" style="16" customWidth="1"/>
    <col min="10224" max="10468" width="8.90625" style="16"/>
    <col min="10469" max="10469" width="62.08984375" style="16" customWidth="1"/>
    <col min="10470" max="10472" width="11" style="16" customWidth="1"/>
    <col min="10473" max="10474" width="11.453125" style="16" customWidth="1"/>
    <col min="10475" max="10475" width="11.36328125" style="16" customWidth="1"/>
    <col min="10476" max="10476" width="12" style="16" customWidth="1"/>
    <col min="10477" max="10478" width="10.36328125" style="16" customWidth="1"/>
    <col min="10479" max="10479" width="12.6328125" style="16" customWidth="1"/>
    <col min="10480" max="10724" width="8.90625" style="16"/>
    <col min="10725" max="10725" width="62.08984375" style="16" customWidth="1"/>
    <col min="10726" max="10728" width="11" style="16" customWidth="1"/>
    <col min="10729" max="10730" width="11.453125" style="16" customWidth="1"/>
    <col min="10731" max="10731" width="11.36328125" style="16" customWidth="1"/>
    <col min="10732" max="10732" width="12" style="16" customWidth="1"/>
    <col min="10733" max="10734" width="10.36328125" style="16" customWidth="1"/>
    <col min="10735" max="10735" width="12.6328125" style="16" customWidth="1"/>
    <col min="10736" max="10980" width="8.90625" style="16"/>
    <col min="10981" max="10981" width="62.08984375" style="16" customWidth="1"/>
    <col min="10982" max="10984" width="11" style="16" customWidth="1"/>
    <col min="10985" max="10986" width="11.453125" style="16" customWidth="1"/>
    <col min="10987" max="10987" width="11.36328125" style="16" customWidth="1"/>
    <col min="10988" max="10988" width="12" style="16" customWidth="1"/>
    <col min="10989" max="10990" width="10.36328125" style="16" customWidth="1"/>
    <col min="10991" max="10991" width="12.6328125" style="16" customWidth="1"/>
    <col min="10992" max="11236" width="8.90625" style="16"/>
    <col min="11237" max="11237" width="62.08984375" style="16" customWidth="1"/>
    <col min="11238" max="11240" width="11" style="16" customWidth="1"/>
    <col min="11241" max="11242" width="11.453125" style="16" customWidth="1"/>
    <col min="11243" max="11243" width="11.36328125" style="16" customWidth="1"/>
    <col min="11244" max="11244" width="12" style="16" customWidth="1"/>
    <col min="11245" max="11246" width="10.36328125" style="16" customWidth="1"/>
    <col min="11247" max="11247" width="12.6328125" style="16" customWidth="1"/>
    <col min="11248" max="11492" width="8.90625" style="16"/>
    <col min="11493" max="11493" width="62.08984375" style="16" customWidth="1"/>
    <col min="11494" max="11496" width="11" style="16" customWidth="1"/>
    <col min="11497" max="11498" width="11.453125" style="16" customWidth="1"/>
    <col min="11499" max="11499" width="11.36328125" style="16" customWidth="1"/>
    <col min="11500" max="11500" width="12" style="16" customWidth="1"/>
    <col min="11501" max="11502" width="10.36328125" style="16" customWidth="1"/>
    <col min="11503" max="11503" width="12.6328125" style="16" customWidth="1"/>
    <col min="11504" max="11748" width="8.90625" style="16"/>
    <col min="11749" max="11749" width="62.08984375" style="16" customWidth="1"/>
    <col min="11750" max="11752" width="11" style="16" customWidth="1"/>
    <col min="11753" max="11754" width="11.453125" style="16" customWidth="1"/>
    <col min="11755" max="11755" width="11.36328125" style="16" customWidth="1"/>
    <col min="11756" max="11756" width="12" style="16" customWidth="1"/>
    <col min="11757" max="11758" width="10.36328125" style="16" customWidth="1"/>
    <col min="11759" max="11759" width="12.6328125" style="16" customWidth="1"/>
    <col min="11760" max="12004" width="8.90625" style="16"/>
    <col min="12005" max="12005" width="62.08984375" style="16" customWidth="1"/>
    <col min="12006" max="12008" width="11" style="16" customWidth="1"/>
    <col min="12009" max="12010" width="11.453125" style="16" customWidth="1"/>
    <col min="12011" max="12011" width="11.36328125" style="16" customWidth="1"/>
    <col min="12012" max="12012" width="12" style="16" customWidth="1"/>
    <col min="12013" max="12014" width="10.36328125" style="16" customWidth="1"/>
    <col min="12015" max="12015" width="12.6328125" style="16" customWidth="1"/>
    <col min="12016" max="12260" width="8.90625" style="16"/>
    <col min="12261" max="12261" width="62.08984375" style="16" customWidth="1"/>
    <col min="12262" max="12264" width="11" style="16" customWidth="1"/>
    <col min="12265" max="12266" width="11.453125" style="16" customWidth="1"/>
    <col min="12267" max="12267" width="11.36328125" style="16" customWidth="1"/>
    <col min="12268" max="12268" width="12" style="16" customWidth="1"/>
    <col min="12269" max="12270" width="10.36328125" style="16" customWidth="1"/>
    <col min="12271" max="12271" width="12.6328125" style="16" customWidth="1"/>
    <col min="12272" max="12516" width="8.90625" style="16"/>
    <col min="12517" max="12517" width="62.08984375" style="16" customWidth="1"/>
    <col min="12518" max="12520" width="11" style="16" customWidth="1"/>
    <col min="12521" max="12522" width="11.453125" style="16" customWidth="1"/>
    <col min="12523" max="12523" width="11.36328125" style="16" customWidth="1"/>
    <col min="12524" max="12524" width="12" style="16" customWidth="1"/>
    <col min="12525" max="12526" width="10.36328125" style="16" customWidth="1"/>
    <col min="12527" max="12527" width="12.6328125" style="16" customWidth="1"/>
    <col min="12528" max="12772" width="8.90625" style="16"/>
    <col min="12773" max="12773" width="62.08984375" style="16" customWidth="1"/>
    <col min="12774" max="12776" width="11" style="16" customWidth="1"/>
    <col min="12777" max="12778" width="11.453125" style="16" customWidth="1"/>
    <col min="12779" max="12779" width="11.36328125" style="16" customWidth="1"/>
    <col min="12780" max="12780" width="12" style="16" customWidth="1"/>
    <col min="12781" max="12782" width="10.36328125" style="16" customWidth="1"/>
    <col min="12783" max="12783" width="12.6328125" style="16" customWidth="1"/>
    <col min="12784" max="13028" width="8.90625" style="16"/>
    <col min="13029" max="13029" width="62.08984375" style="16" customWidth="1"/>
    <col min="13030" max="13032" width="11" style="16" customWidth="1"/>
    <col min="13033" max="13034" width="11.453125" style="16" customWidth="1"/>
    <col min="13035" max="13035" width="11.36328125" style="16" customWidth="1"/>
    <col min="13036" max="13036" width="12" style="16" customWidth="1"/>
    <col min="13037" max="13038" width="10.36328125" style="16" customWidth="1"/>
    <col min="13039" max="13039" width="12.6328125" style="16" customWidth="1"/>
    <col min="13040" max="13284" width="8.90625" style="16"/>
    <col min="13285" max="13285" width="62.08984375" style="16" customWidth="1"/>
    <col min="13286" max="13288" width="11" style="16" customWidth="1"/>
    <col min="13289" max="13290" width="11.453125" style="16" customWidth="1"/>
    <col min="13291" max="13291" width="11.36328125" style="16" customWidth="1"/>
    <col min="13292" max="13292" width="12" style="16" customWidth="1"/>
    <col min="13293" max="13294" width="10.36328125" style="16" customWidth="1"/>
    <col min="13295" max="13295" width="12.6328125" style="16" customWidth="1"/>
    <col min="13296" max="13540" width="8.90625" style="16"/>
    <col min="13541" max="13541" width="62.08984375" style="16" customWidth="1"/>
    <col min="13542" max="13544" width="11" style="16" customWidth="1"/>
    <col min="13545" max="13546" width="11.453125" style="16" customWidth="1"/>
    <col min="13547" max="13547" width="11.36328125" style="16" customWidth="1"/>
    <col min="13548" max="13548" width="12" style="16" customWidth="1"/>
    <col min="13549" max="13550" width="10.36328125" style="16" customWidth="1"/>
    <col min="13551" max="13551" width="12.6328125" style="16" customWidth="1"/>
    <col min="13552" max="13796" width="8.90625" style="16"/>
    <col min="13797" max="13797" width="62.08984375" style="16" customWidth="1"/>
    <col min="13798" max="13800" width="11" style="16" customWidth="1"/>
    <col min="13801" max="13802" width="11.453125" style="16" customWidth="1"/>
    <col min="13803" max="13803" width="11.36328125" style="16" customWidth="1"/>
    <col min="13804" max="13804" width="12" style="16" customWidth="1"/>
    <col min="13805" max="13806" width="10.36328125" style="16" customWidth="1"/>
    <col min="13807" max="13807" width="12.6328125" style="16" customWidth="1"/>
    <col min="13808" max="14052" width="8.90625" style="16"/>
    <col min="14053" max="14053" width="62.08984375" style="16" customWidth="1"/>
    <col min="14054" max="14056" width="11" style="16" customWidth="1"/>
    <col min="14057" max="14058" width="11.453125" style="16" customWidth="1"/>
    <col min="14059" max="14059" width="11.36328125" style="16" customWidth="1"/>
    <col min="14060" max="14060" width="12" style="16" customWidth="1"/>
    <col min="14061" max="14062" width="10.36328125" style="16" customWidth="1"/>
    <col min="14063" max="14063" width="12.6328125" style="16" customWidth="1"/>
    <col min="14064" max="14308" width="8.90625" style="16"/>
    <col min="14309" max="14309" width="62.08984375" style="16" customWidth="1"/>
    <col min="14310" max="14312" width="11" style="16" customWidth="1"/>
    <col min="14313" max="14314" width="11.453125" style="16" customWidth="1"/>
    <col min="14315" max="14315" width="11.36328125" style="16" customWidth="1"/>
    <col min="14316" max="14316" width="12" style="16" customWidth="1"/>
    <col min="14317" max="14318" width="10.36328125" style="16" customWidth="1"/>
    <col min="14319" max="14319" width="12.6328125" style="16" customWidth="1"/>
    <col min="14320" max="14564" width="8.90625" style="16"/>
    <col min="14565" max="14565" width="62.08984375" style="16" customWidth="1"/>
    <col min="14566" max="14568" width="11" style="16" customWidth="1"/>
    <col min="14569" max="14570" width="11.453125" style="16" customWidth="1"/>
    <col min="14571" max="14571" width="11.36328125" style="16" customWidth="1"/>
    <col min="14572" max="14572" width="12" style="16" customWidth="1"/>
    <col min="14573" max="14574" width="10.36328125" style="16" customWidth="1"/>
    <col min="14575" max="14575" width="12.6328125" style="16" customWidth="1"/>
    <col min="14576" max="14820" width="8.90625" style="16"/>
    <col min="14821" max="14821" width="62.08984375" style="16" customWidth="1"/>
    <col min="14822" max="14824" width="11" style="16" customWidth="1"/>
    <col min="14825" max="14826" width="11.453125" style="16" customWidth="1"/>
    <col min="14827" max="14827" width="11.36328125" style="16" customWidth="1"/>
    <col min="14828" max="14828" width="12" style="16" customWidth="1"/>
    <col min="14829" max="14830" width="10.36328125" style="16" customWidth="1"/>
    <col min="14831" max="14831" width="12.6328125" style="16" customWidth="1"/>
    <col min="14832" max="15076" width="8.90625" style="16"/>
    <col min="15077" max="15077" width="62.08984375" style="16" customWidth="1"/>
    <col min="15078" max="15080" width="11" style="16" customWidth="1"/>
    <col min="15081" max="15082" width="11.453125" style="16" customWidth="1"/>
    <col min="15083" max="15083" width="11.36328125" style="16" customWidth="1"/>
    <col min="15084" max="15084" width="12" style="16" customWidth="1"/>
    <col min="15085" max="15086" width="10.36328125" style="16" customWidth="1"/>
    <col min="15087" max="15087" width="12.6328125" style="16" customWidth="1"/>
    <col min="15088" max="15332" width="8.90625" style="16"/>
    <col min="15333" max="15333" width="62.08984375" style="16" customWidth="1"/>
    <col min="15334" max="15336" width="11" style="16" customWidth="1"/>
    <col min="15337" max="15338" width="11.453125" style="16" customWidth="1"/>
    <col min="15339" max="15339" width="11.36328125" style="16" customWidth="1"/>
    <col min="15340" max="15340" width="12" style="16" customWidth="1"/>
    <col min="15341" max="15342" width="10.36328125" style="16" customWidth="1"/>
    <col min="15343" max="15343" width="12.6328125" style="16" customWidth="1"/>
    <col min="15344" max="15588" width="8.90625" style="16"/>
    <col min="15589" max="15589" width="62.08984375" style="16" customWidth="1"/>
    <col min="15590" max="15592" width="11" style="16" customWidth="1"/>
    <col min="15593" max="15594" width="11.453125" style="16" customWidth="1"/>
    <col min="15595" max="15595" width="11.36328125" style="16" customWidth="1"/>
    <col min="15596" max="15596" width="12" style="16" customWidth="1"/>
    <col min="15597" max="15598" width="10.36328125" style="16" customWidth="1"/>
    <col min="15599" max="15599" width="12.6328125" style="16" customWidth="1"/>
    <col min="15600" max="15844" width="8.90625" style="16"/>
    <col min="15845" max="15845" width="62.08984375" style="16" customWidth="1"/>
    <col min="15846" max="15848" width="11" style="16" customWidth="1"/>
    <col min="15849" max="15850" width="11.453125" style="16" customWidth="1"/>
    <col min="15851" max="15851" width="11.36328125" style="16" customWidth="1"/>
    <col min="15852" max="15852" width="12" style="16" customWidth="1"/>
    <col min="15853" max="15854" width="10.36328125" style="16" customWidth="1"/>
    <col min="15855" max="15855" width="12.6328125" style="16" customWidth="1"/>
    <col min="15856" max="16100" width="8.90625" style="16"/>
    <col min="16101" max="16101" width="62.08984375" style="16" customWidth="1"/>
    <col min="16102" max="16104" width="11" style="16" customWidth="1"/>
    <col min="16105" max="16106" width="11.453125" style="16" customWidth="1"/>
    <col min="16107" max="16107" width="11.36328125" style="16" customWidth="1"/>
    <col min="16108" max="16108" width="12" style="16" customWidth="1"/>
    <col min="16109" max="16110" width="10.36328125" style="16" customWidth="1"/>
    <col min="16111" max="16111" width="12.6328125" style="16" customWidth="1"/>
    <col min="16112" max="16371" width="8.90625" style="16"/>
    <col min="16372" max="16384" width="8.90625" style="16" customWidth="1"/>
  </cols>
  <sheetData>
    <row r="1" spans="1:11" s="242" customFormat="1" ht="26.4" customHeight="1" thickBot="1">
      <c r="A1" s="241" t="s">
        <v>71</v>
      </c>
    </row>
    <row r="2" spans="1:11" ht="42.65" customHeight="1" thickBot="1">
      <c r="A2" s="32" t="s">
        <v>20</v>
      </c>
      <c r="B2" s="135" t="s">
        <v>84</v>
      </c>
      <c r="C2" s="95" t="s">
        <v>93</v>
      </c>
      <c r="D2" s="120" t="s">
        <v>86</v>
      </c>
      <c r="E2" s="135" t="s">
        <v>92</v>
      </c>
      <c r="F2" s="95" t="s">
        <v>94</v>
      </c>
      <c r="G2" s="151" t="s">
        <v>91</v>
      </c>
      <c r="H2" s="190" t="s">
        <v>90</v>
      </c>
      <c r="I2" s="109" t="s">
        <v>89</v>
      </c>
    </row>
    <row r="3" spans="1:11" ht="20.399999999999999" customHeight="1">
      <c r="A3" s="34" t="s">
        <v>67</v>
      </c>
      <c r="B3" s="182">
        <v>524</v>
      </c>
      <c r="C3" s="174">
        <v>524</v>
      </c>
      <c r="D3" s="121">
        <v>528</v>
      </c>
      <c r="E3" s="136">
        <v>517</v>
      </c>
      <c r="F3" s="174">
        <v>517</v>
      </c>
      <c r="G3" s="152">
        <f>E3/D3-1</f>
        <v>-2.083333333333337E-2</v>
      </c>
      <c r="H3" s="191">
        <f>E3/B3-1</f>
        <v>-1.3358778625954248E-2</v>
      </c>
      <c r="I3" s="110">
        <f>F3/C3-1</f>
        <v>-1.3358778625954248E-2</v>
      </c>
      <c r="J3" s="228"/>
    </row>
    <row r="4" spans="1:11" ht="20.399999999999999" customHeight="1">
      <c r="A4" s="35" t="s">
        <v>81</v>
      </c>
      <c r="B4" s="183">
        <v>181</v>
      </c>
      <c r="C4" s="175">
        <v>181</v>
      </c>
      <c r="D4" s="122">
        <v>184</v>
      </c>
      <c r="E4" s="137">
        <v>180</v>
      </c>
      <c r="F4" s="175">
        <v>180</v>
      </c>
      <c r="G4" s="152">
        <f>E4/D4-1</f>
        <v>-2.1739130434782594E-2</v>
      </c>
      <c r="H4" s="191">
        <f t="shared" ref="H4:H38" si="0">E4/B4-1</f>
        <v>-5.5248618784530246E-3</v>
      </c>
      <c r="I4" s="110">
        <f t="shared" ref="I4:I38" si="1">F4/C4-1</f>
        <v>-5.5248618784530246E-3</v>
      </c>
      <c r="J4" s="42"/>
    </row>
    <row r="5" spans="1:11" s="18" customFormat="1" ht="18" hidden="1" customHeight="1" outlineLevel="1">
      <c r="A5" s="17" t="s">
        <v>44</v>
      </c>
      <c r="B5" s="184">
        <v>0.34541984732824427</v>
      </c>
      <c r="C5" s="176">
        <v>0.34541984732824427</v>
      </c>
      <c r="D5" s="123">
        <v>0.34848484848484851</v>
      </c>
      <c r="E5" s="138">
        <f>E4/$E$3</f>
        <v>0.34816247582205029</v>
      </c>
      <c r="F5" s="176">
        <f>F4/$F$3</f>
        <v>0.34816247582205029</v>
      </c>
      <c r="G5" s="153">
        <f t="shared" ref="G5:G38" si="2">E5/D5-1</f>
        <v>-9.2506938020353591E-4</v>
      </c>
      <c r="H5" s="192">
        <f t="shared" si="0"/>
        <v>7.9399852527863857E-3</v>
      </c>
      <c r="I5" s="111">
        <f t="shared" si="1"/>
        <v>7.9399852527863857E-3</v>
      </c>
      <c r="J5" s="14"/>
      <c r="K5" s="14"/>
    </row>
    <row r="6" spans="1:11" ht="18" customHeight="1" collapsed="1">
      <c r="A6" s="33" t="s">
        <v>43</v>
      </c>
      <c r="B6" s="185">
        <v>164</v>
      </c>
      <c r="C6" s="177">
        <v>164</v>
      </c>
      <c r="D6" s="124">
        <v>167</v>
      </c>
      <c r="E6" s="139">
        <v>164</v>
      </c>
      <c r="F6" s="177">
        <v>164</v>
      </c>
      <c r="G6" s="154">
        <f t="shared" si="2"/>
        <v>-1.7964071856287456E-2</v>
      </c>
      <c r="H6" s="193">
        <f t="shared" si="0"/>
        <v>0</v>
      </c>
      <c r="I6" s="112">
        <f t="shared" si="1"/>
        <v>0</v>
      </c>
    </row>
    <row r="7" spans="1:11" s="19" customFormat="1" ht="18" hidden="1" customHeight="1" outlineLevel="1">
      <c r="A7" s="17" t="s">
        <v>45</v>
      </c>
      <c r="B7" s="186">
        <v>0.90607734806629836</v>
      </c>
      <c r="C7" s="178">
        <v>0.90607734806629836</v>
      </c>
      <c r="D7" s="125">
        <v>0.90760869565217395</v>
      </c>
      <c r="E7" s="140">
        <f>E6/$E$4</f>
        <v>0.91111111111111109</v>
      </c>
      <c r="F7" s="178">
        <f>F6/$F$4</f>
        <v>0.91111111111111109</v>
      </c>
      <c r="G7" s="155">
        <f t="shared" si="2"/>
        <v>3.8589487691282898E-3</v>
      </c>
      <c r="H7" s="194">
        <f t="shared" si="0"/>
        <v>5.5555555555555358E-3</v>
      </c>
      <c r="I7" s="113">
        <f t="shared" si="1"/>
        <v>5.5555555555555358E-3</v>
      </c>
    </row>
    <row r="8" spans="1:11" ht="18" customHeight="1" collapsed="1">
      <c r="A8" s="33" t="s">
        <v>76</v>
      </c>
      <c r="B8" s="185">
        <v>9</v>
      </c>
      <c r="C8" s="177">
        <v>9</v>
      </c>
      <c r="D8" s="124">
        <v>9</v>
      </c>
      <c r="E8" s="139">
        <v>8</v>
      </c>
      <c r="F8" s="177">
        <v>8</v>
      </c>
      <c r="G8" s="155">
        <f t="shared" si="2"/>
        <v>-0.11111111111111116</v>
      </c>
      <c r="H8" s="194">
        <f t="shared" si="0"/>
        <v>-0.11111111111111116</v>
      </c>
      <c r="I8" s="113">
        <f t="shared" si="1"/>
        <v>-0.11111111111111116</v>
      </c>
    </row>
    <row r="9" spans="1:11" s="19" customFormat="1" ht="18" hidden="1" customHeight="1" outlineLevel="1">
      <c r="A9" s="17" t="s">
        <v>45</v>
      </c>
      <c r="B9" s="186">
        <v>4.9723756906077346E-2</v>
      </c>
      <c r="C9" s="178">
        <v>4.9723756906077346E-2</v>
      </c>
      <c r="D9" s="125">
        <v>4.8913043478260872E-2</v>
      </c>
      <c r="E9" s="140">
        <f>E8/$E$4</f>
        <v>4.4444444444444446E-2</v>
      </c>
      <c r="F9" s="178">
        <f>F8/$F$4</f>
        <v>4.4444444444444446E-2</v>
      </c>
      <c r="G9" s="155">
        <f t="shared" si="2"/>
        <v>-9.1358024691358009E-2</v>
      </c>
      <c r="H9" s="195">
        <f t="shared" si="0"/>
        <v>-0.10617283950617273</v>
      </c>
      <c r="I9" s="113">
        <f t="shared" si="1"/>
        <v>-0.10617283950617273</v>
      </c>
    </row>
    <row r="10" spans="1:11" ht="18" customHeight="1" collapsed="1">
      <c r="A10" s="36" t="s">
        <v>55</v>
      </c>
      <c r="B10" s="187">
        <v>2</v>
      </c>
      <c r="C10" s="179">
        <v>2</v>
      </c>
      <c r="D10" s="126">
        <v>1</v>
      </c>
      <c r="E10" s="141">
        <v>1</v>
      </c>
      <c r="F10" s="179">
        <v>1</v>
      </c>
      <c r="G10" s="156">
        <f t="shared" si="2"/>
        <v>0</v>
      </c>
      <c r="H10" s="196">
        <f t="shared" si="0"/>
        <v>-0.5</v>
      </c>
      <c r="I10" s="114">
        <f t="shared" si="1"/>
        <v>-0.5</v>
      </c>
    </row>
    <row r="11" spans="1:11" s="19" customFormat="1" ht="18" hidden="1" customHeight="1" outlineLevel="1">
      <c r="A11" s="17" t="s">
        <v>45</v>
      </c>
      <c r="B11" s="186">
        <v>1.1049723756906077E-2</v>
      </c>
      <c r="C11" s="178">
        <v>1.1049723756906077E-2</v>
      </c>
      <c r="D11" s="125">
        <v>5.434782608695652E-3</v>
      </c>
      <c r="E11" s="140">
        <f>E10/$E$4</f>
        <v>5.5555555555555558E-3</v>
      </c>
      <c r="F11" s="178">
        <f>F10/$F$4</f>
        <v>5.5555555555555558E-3</v>
      </c>
      <c r="G11" s="156">
        <f t="shared" si="2"/>
        <v>2.2222222222222365E-2</v>
      </c>
      <c r="H11" s="196">
        <f t="shared" si="0"/>
        <v>-0.49722222222222223</v>
      </c>
      <c r="I11" s="114">
        <f t="shared" si="1"/>
        <v>-0.49722222222222223</v>
      </c>
    </row>
    <row r="12" spans="1:11" ht="18" customHeight="1" collapsed="1">
      <c r="A12" s="36" t="s">
        <v>73</v>
      </c>
      <c r="B12" s="187">
        <v>4</v>
      </c>
      <c r="C12" s="179">
        <v>4</v>
      </c>
      <c r="D12" s="126">
        <v>5</v>
      </c>
      <c r="E12" s="141">
        <v>5</v>
      </c>
      <c r="F12" s="179">
        <v>5</v>
      </c>
      <c r="G12" s="155">
        <f t="shared" si="2"/>
        <v>0</v>
      </c>
      <c r="H12" s="194">
        <f t="shared" si="0"/>
        <v>0.25</v>
      </c>
      <c r="I12" s="113">
        <f t="shared" si="1"/>
        <v>0.25</v>
      </c>
    </row>
    <row r="13" spans="1:11" s="19" customFormat="1" ht="18" hidden="1" customHeight="1" outlineLevel="1">
      <c r="A13" s="17" t="s">
        <v>45</v>
      </c>
      <c r="B13" s="186">
        <v>2.2099447513812154E-2</v>
      </c>
      <c r="C13" s="178">
        <v>2.2099447513812154E-2</v>
      </c>
      <c r="D13" s="125">
        <v>2.717391304347826E-2</v>
      </c>
      <c r="E13" s="140">
        <f>E12/$E$4</f>
        <v>2.7777777777777776E-2</v>
      </c>
      <c r="F13" s="178">
        <f>F12/$F$4</f>
        <v>2.7777777777777776E-2</v>
      </c>
      <c r="G13" s="155">
        <f t="shared" si="2"/>
        <v>2.2222222222222143E-2</v>
      </c>
      <c r="H13" s="194">
        <f t="shared" si="0"/>
        <v>0.25694444444444442</v>
      </c>
      <c r="I13" s="113">
        <f t="shared" si="1"/>
        <v>0.25694444444444442</v>
      </c>
    </row>
    <row r="14" spans="1:11" ht="18" customHeight="1" collapsed="1">
      <c r="A14" s="36" t="s">
        <v>77</v>
      </c>
      <c r="B14" s="187">
        <v>0</v>
      </c>
      <c r="C14" s="179">
        <v>0</v>
      </c>
      <c r="D14" s="126">
        <v>0</v>
      </c>
      <c r="E14" s="141">
        <v>0</v>
      </c>
      <c r="F14" s="179">
        <v>0</v>
      </c>
      <c r="G14" s="156" t="s">
        <v>80</v>
      </c>
      <c r="H14" s="196" t="s">
        <v>80</v>
      </c>
      <c r="I14" s="114" t="s">
        <v>80</v>
      </c>
      <c r="K14" s="42"/>
    </row>
    <row r="15" spans="1:11" s="19" customFormat="1" ht="18" hidden="1" customHeight="1" outlineLevel="1">
      <c r="A15" s="17" t="s">
        <v>45</v>
      </c>
      <c r="B15" s="186">
        <v>0</v>
      </c>
      <c r="C15" s="178">
        <v>0</v>
      </c>
      <c r="D15" s="125">
        <v>0</v>
      </c>
      <c r="E15" s="140">
        <f>E14/$E$4</f>
        <v>0</v>
      </c>
      <c r="F15" s="178">
        <f>F14/$F$4</f>
        <v>0</v>
      </c>
      <c r="G15" s="156" t="s">
        <v>80</v>
      </c>
      <c r="H15" s="196" t="s">
        <v>80</v>
      </c>
      <c r="I15" s="114" t="s">
        <v>80</v>
      </c>
    </row>
    <row r="16" spans="1:11" ht="18" customHeight="1" collapsed="1">
      <c r="A16" s="36" t="s">
        <v>68</v>
      </c>
      <c r="B16" s="187">
        <v>1</v>
      </c>
      <c r="C16" s="179">
        <v>1</v>
      </c>
      <c r="D16" s="126">
        <v>1</v>
      </c>
      <c r="E16" s="141">
        <v>1</v>
      </c>
      <c r="F16" s="179">
        <v>1</v>
      </c>
      <c r="G16" s="155">
        <f t="shared" si="2"/>
        <v>0</v>
      </c>
      <c r="H16" s="194">
        <f t="shared" si="0"/>
        <v>0</v>
      </c>
      <c r="I16" s="113">
        <f t="shared" si="1"/>
        <v>0</v>
      </c>
    </row>
    <row r="17" spans="1:12" s="19" customFormat="1" ht="18" hidden="1" customHeight="1" outlineLevel="1">
      <c r="A17" s="17" t="s">
        <v>45</v>
      </c>
      <c r="B17" s="186">
        <v>5.5248618784530384E-3</v>
      </c>
      <c r="C17" s="178">
        <v>5.5248618784530384E-3</v>
      </c>
      <c r="D17" s="125">
        <v>5.434782608695652E-3</v>
      </c>
      <c r="E17" s="140">
        <f>E16/$E$4</f>
        <v>5.5555555555555558E-3</v>
      </c>
      <c r="F17" s="178">
        <f>F16/$F$4</f>
        <v>5.5555555555555558E-3</v>
      </c>
      <c r="G17" s="155">
        <f t="shared" si="2"/>
        <v>2.2222222222222365E-2</v>
      </c>
      <c r="H17" s="194">
        <f t="shared" si="0"/>
        <v>5.5555555555555358E-3</v>
      </c>
      <c r="I17" s="113">
        <f t="shared" si="1"/>
        <v>5.5555555555555358E-3</v>
      </c>
    </row>
    <row r="18" spans="1:12" ht="18" customHeight="1" collapsed="1">
      <c r="A18" s="40" t="s">
        <v>56</v>
      </c>
      <c r="B18" s="187">
        <v>1</v>
      </c>
      <c r="C18" s="179">
        <v>1</v>
      </c>
      <c r="D18" s="126">
        <v>1</v>
      </c>
      <c r="E18" s="141">
        <v>1</v>
      </c>
      <c r="F18" s="179">
        <v>1</v>
      </c>
      <c r="G18" s="155">
        <f t="shared" si="2"/>
        <v>0</v>
      </c>
      <c r="H18" s="194">
        <f t="shared" si="0"/>
        <v>0</v>
      </c>
      <c r="I18" s="113">
        <f t="shared" si="1"/>
        <v>0</v>
      </c>
      <c r="J18" s="22"/>
      <c r="K18" s="22"/>
    </row>
    <row r="19" spans="1:12" s="19" customFormat="1" ht="18" hidden="1" customHeight="1" outlineLevel="1">
      <c r="A19" s="20" t="s">
        <v>45</v>
      </c>
      <c r="B19" s="186">
        <v>5.5248618784530384E-3</v>
      </c>
      <c r="C19" s="178">
        <v>5.5248618784530384E-3</v>
      </c>
      <c r="D19" s="125">
        <v>5.434782608695652E-3</v>
      </c>
      <c r="E19" s="140">
        <f>E18/$E$4</f>
        <v>5.5555555555555558E-3</v>
      </c>
      <c r="F19" s="178">
        <f>F18/$F$4</f>
        <v>5.5555555555555558E-3</v>
      </c>
      <c r="G19" s="155">
        <f t="shared" si="2"/>
        <v>2.2222222222222365E-2</v>
      </c>
      <c r="H19" s="194">
        <f t="shared" si="0"/>
        <v>5.5555555555555358E-3</v>
      </c>
      <c r="I19" s="113">
        <f t="shared" si="1"/>
        <v>5.5555555555555358E-3</v>
      </c>
      <c r="J19" s="22"/>
      <c r="K19" s="22"/>
    </row>
    <row r="20" spans="1:12" ht="18" customHeight="1" collapsed="1">
      <c r="A20" s="40" t="s">
        <v>54</v>
      </c>
      <c r="B20" s="188">
        <v>0</v>
      </c>
      <c r="C20" s="180">
        <v>0</v>
      </c>
      <c r="D20" s="127">
        <v>0</v>
      </c>
      <c r="E20" s="142">
        <v>0</v>
      </c>
      <c r="F20" s="180">
        <v>0</v>
      </c>
      <c r="G20" s="157" t="s">
        <v>80</v>
      </c>
      <c r="H20" s="197" t="s">
        <v>80</v>
      </c>
      <c r="I20" s="115" t="s">
        <v>80</v>
      </c>
      <c r="J20" s="22"/>
      <c r="K20" s="22"/>
    </row>
    <row r="21" spans="1:12" s="19" customFormat="1" ht="18" hidden="1" customHeight="1" outlineLevel="1">
      <c r="A21" s="20" t="s">
        <v>45</v>
      </c>
      <c r="B21" s="186">
        <v>0</v>
      </c>
      <c r="C21" s="178">
        <v>0</v>
      </c>
      <c r="D21" s="125">
        <v>0</v>
      </c>
      <c r="E21" s="140">
        <f>E20/$E$4</f>
        <v>0</v>
      </c>
      <c r="F21" s="178">
        <f>F20/$F$4</f>
        <v>0</v>
      </c>
      <c r="G21" s="156" t="s">
        <v>80</v>
      </c>
      <c r="H21" s="196" t="s">
        <v>80</v>
      </c>
      <c r="I21" s="114" t="s">
        <v>80</v>
      </c>
      <c r="J21" s="22"/>
      <c r="K21" s="22"/>
    </row>
    <row r="22" spans="1:12" ht="18" hidden="1" customHeight="1" outlineLevel="1">
      <c r="A22" s="21" t="s">
        <v>22</v>
      </c>
      <c r="B22" s="189">
        <v>0.99999999999999989</v>
      </c>
      <c r="C22" s="181">
        <v>0.99999999999999989</v>
      </c>
      <c r="D22" s="128">
        <v>1</v>
      </c>
      <c r="E22" s="143">
        <f>SUM(E7,E9,E15,E17,E13,E11,E19,E21)</f>
        <v>0.99999999999999989</v>
      </c>
      <c r="F22" s="181">
        <f>SUM(F7,F9,F15,F17,F13,F11,F19,F21)</f>
        <v>0.99999999999999989</v>
      </c>
      <c r="G22" s="158">
        <f t="shared" si="2"/>
        <v>0</v>
      </c>
      <c r="H22" s="202">
        <f t="shared" si="0"/>
        <v>0</v>
      </c>
      <c r="I22" s="116">
        <f t="shared" si="1"/>
        <v>0</v>
      </c>
      <c r="J22" s="22"/>
      <c r="K22" s="22"/>
    </row>
    <row r="23" spans="1:12" ht="18" customHeight="1" collapsed="1">
      <c r="A23" s="37" t="s">
        <v>72</v>
      </c>
      <c r="B23" s="144">
        <v>194892.21000000002</v>
      </c>
      <c r="C23" s="96">
        <v>656685.22</v>
      </c>
      <c r="D23" s="129">
        <v>260109.99</v>
      </c>
      <c r="E23" s="144">
        <v>297102.92000000004</v>
      </c>
      <c r="F23" s="96">
        <v>1076547.68</v>
      </c>
      <c r="G23" s="159">
        <f>E23/D23-1</f>
        <v>0.14222033532814349</v>
      </c>
      <c r="H23" s="198">
        <f t="shared" si="0"/>
        <v>0.5244473855573808</v>
      </c>
      <c r="I23" s="117">
        <f>F23/C23-1</f>
        <v>0.6393663923180728</v>
      </c>
      <c r="J23" s="86"/>
      <c r="K23" s="22"/>
    </row>
    <row r="24" spans="1:12" ht="18" customHeight="1">
      <c r="A24" s="38" t="s">
        <v>42</v>
      </c>
      <c r="B24" s="145">
        <v>156065.28</v>
      </c>
      <c r="C24" s="97">
        <v>548707.94999999995</v>
      </c>
      <c r="D24" s="130">
        <v>200192.86</v>
      </c>
      <c r="E24" s="145">
        <v>238077.24999999997</v>
      </c>
      <c r="F24" s="97">
        <v>828985.74</v>
      </c>
      <c r="G24" s="160">
        <f t="shared" si="2"/>
        <v>0.18923946638256717</v>
      </c>
      <c r="H24" s="199">
        <f t="shared" si="0"/>
        <v>0.52549785576907282</v>
      </c>
      <c r="I24" s="118">
        <f t="shared" si="1"/>
        <v>0.51079593433993442</v>
      </c>
      <c r="J24" s="86"/>
      <c r="K24" s="81"/>
    </row>
    <row r="25" spans="1:12" s="19" customFormat="1" ht="18" hidden="1" customHeight="1" outlineLevel="1">
      <c r="A25" s="17" t="s">
        <v>46</v>
      </c>
      <c r="B25" s="186">
        <v>0.8007774143461146</v>
      </c>
      <c r="C25" s="178">
        <v>0.83557225484685038</v>
      </c>
      <c r="D25" s="125">
        <v>0.76964694820064383</v>
      </c>
      <c r="E25" s="140">
        <f>E24/$E$23</f>
        <v>0.801329216151763</v>
      </c>
      <c r="F25" s="178">
        <f>F24/$F$23</f>
        <v>0.77004089591275704</v>
      </c>
      <c r="G25" s="161">
        <f t="shared" si="2"/>
        <v>4.1164676901778163E-2</v>
      </c>
      <c r="H25" s="195">
        <f t="shared" si="0"/>
        <v>6.8908262865896575E-4</v>
      </c>
      <c r="I25" s="119">
        <f t="shared" si="1"/>
        <v>-7.8426920657034493E-2</v>
      </c>
      <c r="J25" s="22"/>
      <c r="K25" s="22"/>
    </row>
    <row r="26" spans="1:12" ht="18" customHeight="1" collapsed="1">
      <c r="A26" s="36" t="s">
        <v>25</v>
      </c>
      <c r="B26" s="146">
        <v>304.64</v>
      </c>
      <c r="C26" s="98">
        <v>407.49</v>
      </c>
      <c r="D26" s="131">
        <v>0</v>
      </c>
      <c r="E26" s="146">
        <v>96.49</v>
      </c>
      <c r="F26" s="98">
        <v>96.49</v>
      </c>
      <c r="G26" s="203" t="s">
        <v>80</v>
      </c>
      <c r="H26" s="204">
        <f t="shared" si="0"/>
        <v>-0.68326549369747902</v>
      </c>
      <c r="I26" s="205">
        <f t="shared" si="1"/>
        <v>-0.76320891310216199</v>
      </c>
      <c r="J26" s="86"/>
      <c r="K26" s="22"/>
    </row>
    <row r="27" spans="1:12" s="19" customFormat="1" ht="18" hidden="1" customHeight="1" outlineLevel="1">
      <c r="A27" s="17" t="s">
        <v>46</v>
      </c>
      <c r="B27" s="186">
        <v>1.5631204551480018E-3</v>
      </c>
      <c r="C27" s="178">
        <v>6.2052561499709104E-4</v>
      </c>
      <c r="D27" s="125">
        <v>0</v>
      </c>
      <c r="E27" s="140">
        <f>E26/$E$23</f>
        <v>3.2476961182340442E-4</v>
      </c>
      <c r="F27" s="178">
        <f>F26/$F$23</f>
        <v>8.9629100310726595E-5</v>
      </c>
      <c r="G27" s="203" t="s">
        <v>80</v>
      </c>
      <c r="H27" s="204">
        <f t="shared" si="0"/>
        <v>-0.79222995211034197</v>
      </c>
      <c r="I27" s="205">
        <f t="shared" si="1"/>
        <v>-0.85555938684151378</v>
      </c>
      <c r="J27" s="22"/>
      <c r="K27" s="22"/>
    </row>
    <row r="28" spans="1:12" ht="18" customHeight="1" collapsed="1">
      <c r="A28" s="36" t="s">
        <v>74</v>
      </c>
      <c r="B28" s="147">
        <v>1340.15</v>
      </c>
      <c r="C28" s="99">
        <v>10489.800000000001</v>
      </c>
      <c r="D28" s="132">
        <v>1782.0700000000002</v>
      </c>
      <c r="E28" s="147">
        <v>2140.67</v>
      </c>
      <c r="F28" s="99">
        <v>8138.1900000000005</v>
      </c>
      <c r="G28" s="203">
        <f t="shared" si="2"/>
        <v>0.20122666337461492</v>
      </c>
      <c r="H28" s="204">
        <f t="shared" si="0"/>
        <v>0.59733611909114637</v>
      </c>
      <c r="I28" s="205">
        <f t="shared" si="1"/>
        <v>-0.22418063261453991</v>
      </c>
      <c r="J28" s="86"/>
      <c r="K28" s="85"/>
      <c r="L28" s="85"/>
    </row>
    <row r="29" spans="1:12" s="19" customFormat="1" ht="18" hidden="1" customHeight="1" outlineLevel="1">
      <c r="A29" s="17" t="s">
        <v>46</v>
      </c>
      <c r="B29" s="186">
        <v>6.8763651456361435E-3</v>
      </c>
      <c r="C29" s="178">
        <v>1.5973863398356981E-2</v>
      </c>
      <c r="D29" s="125">
        <v>6.8512170562922258E-3</v>
      </c>
      <c r="E29" s="140">
        <f>E28/$E$23</f>
        <v>7.2051462839880526E-3</v>
      </c>
      <c r="F29" s="178">
        <f>F28/$F$23</f>
        <v>7.5595258354000643E-3</v>
      </c>
      <c r="G29" s="203">
        <f t="shared" si="2"/>
        <v>5.1659321955180859E-2</v>
      </c>
      <c r="H29" s="204">
        <f t="shared" si="0"/>
        <v>4.7813216923269231E-2</v>
      </c>
      <c r="I29" s="119">
        <f t="shared" si="1"/>
        <v>-0.52675657435648215</v>
      </c>
      <c r="J29" s="85"/>
      <c r="K29" s="85"/>
      <c r="L29" s="85"/>
    </row>
    <row r="30" spans="1:12" ht="18" customHeight="1" collapsed="1">
      <c r="A30" s="36" t="s">
        <v>78</v>
      </c>
      <c r="B30" s="147">
        <v>11590.68</v>
      </c>
      <c r="C30" s="99">
        <v>56006.68</v>
      </c>
      <c r="D30" s="132">
        <v>12785.83</v>
      </c>
      <c r="E30" s="147">
        <v>8491.82</v>
      </c>
      <c r="F30" s="99">
        <v>54619.159999999996</v>
      </c>
      <c r="G30" s="203">
        <f>E30/D30-1</f>
        <v>-0.3358413180841604</v>
      </c>
      <c r="H30" s="204">
        <f t="shared" si="0"/>
        <v>-0.2673579117014705</v>
      </c>
      <c r="I30" s="205">
        <f t="shared" si="1"/>
        <v>-2.4774187650473234E-2</v>
      </c>
      <c r="J30" s="86"/>
      <c r="K30" s="85"/>
      <c r="L30" s="85"/>
    </row>
    <row r="31" spans="1:12" s="19" customFormat="1" ht="18" hidden="1" customHeight="1" outlineLevel="1">
      <c r="A31" s="17" t="s">
        <v>46</v>
      </c>
      <c r="B31" s="186">
        <v>5.9472259050271939E-2</v>
      </c>
      <c r="C31" s="178">
        <v>8.5286950725036878E-2</v>
      </c>
      <c r="D31" s="125">
        <v>4.9155474574429071E-2</v>
      </c>
      <c r="E31" s="140">
        <f>E30/$E$23</f>
        <v>2.8582081926357368E-2</v>
      </c>
      <c r="F31" s="178">
        <f>F30/$F$23</f>
        <v>5.0735476946083796E-2</v>
      </c>
      <c r="G31" s="161">
        <f t="shared" si="2"/>
        <v>-0.41853715839769523</v>
      </c>
      <c r="H31" s="195">
        <f t="shared" si="0"/>
        <v>-0.51940480515130738</v>
      </c>
      <c r="I31" s="119">
        <f t="shared" si="1"/>
        <v>-0.40512028493486907</v>
      </c>
      <c r="J31" s="22"/>
      <c r="K31" s="22"/>
      <c r="L31" s="22"/>
    </row>
    <row r="32" spans="1:12" ht="18" customHeight="1" collapsed="1">
      <c r="A32" s="36" t="s">
        <v>23</v>
      </c>
      <c r="B32" s="147">
        <v>9.48</v>
      </c>
      <c r="C32" s="99">
        <v>61.240000000000009</v>
      </c>
      <c r="D32" s="132">
        <v>31.39</v>
      </c>
      <c r="E32" s="147">
        <v>35.160000000000004</v>
      </c>
      <c r="F32" s="99">
        <v>98.98</v>
      </c>
      <c r="G32" s="203">
        <f t="shared" si="2"/>
        <v>0.12010194329404289</v>
      </c>
      <c r="H32" s="204">
        <f t="shared" si="0"/>
        <v>2.7088607594936711</v>
      </c>
      <c r="I32" s="205">
        <f t="shared" si="1"/>
        <v>0.61626387981711273</v>
      </c>
      <c r="J32" s="86"/>
      <c r="K32" s="22"/>
    </row>
    <row r="33" spans="1:12" s="19" customFormat="1" ht="18" hidden="1" customHeight="1" outlineLevel="1">
      <c r="A33" s="17" t="s">
        <v>46</v>
      </c>
      <c r="B33" s="186">
        <v>4.8642272566974328E-5</v>
      </c>
      <c r="C33" s="178">
        <v>9.3256248404677066E-5</v>
      </c>
      <c r="D33" s="125">
        <v>1.2067971706892151E-4</v>
      </c>
      <c r="E33" s="140">
        <f>E32/$E$23</f>
        <v>1.1834282880827963E-4</v>
      </c>
      <c r="F33" s="178">
        <f>F32/$F$23</f>
        <v>9.1942049422279198E-5</v>
      </c>
      <c r="G33" s="161">
        <f t="shared" si="2"/>
        <v>-1.9364382991611251E-2</v>
      </c>
      <c r="H33" s="195">
        <f t="shared" si="0"/>
        <v>1.4329214603478149</v>
      </c>
      <c r="I33" s="119">
        <f t="shared" si="1"/>
        <v>-1.409234238863033E-2</v>
      </c>
      <c r="J33" s="22"/>
      <c r="K33" s="22"/>
    </row>
    <row r="34" spans="1:12" ht="18" customHeight="1" collapsed="1">
      <c r="A34" s="41" t="s">
        <v>57</v>
      </c>
      <c r="B34" s="146">
        <v>497.21</v>
      </c>
      <c r="C34" s="98">
        <v>3718.48</v>
      </c>
      <c r="D34" s="131">
        <v>1322.74</v>
      </c>
      <c r="E34" s="146">
        <v>500.55000000000007</v>
      </c>
      <c r="F34" s="98">
        <v>3432</v>
      </c>
      <c r="G34" s="203">
        <f t="shared" si="2"/>
        <v>-0.62158096073302382</v>
      </c>
      <c r="H34" s="204">
        <f t="shared" si="0"/>
        <v>6.7174835582552994E-3</v>
      </c>
      <c r="I34" s="205">
        <f t="shared" si="1"/>
        <v>-7.7042232309976089E-2</v>
      </c>
      <c r="J34" s="86"/>
      <c r="K34" s="87"/>
      <c r="L34" s="87"/>
    </row>
    <row r="35" spans="1:12" s="19" customFormat="1" ht="18" hidden="1" customHeight="1" outlineLevel="1">
      <c r="A35" s="17" t="s">
        <v>46</v>
      </c>
      <c r="B35" s="186">
        <v>2.5512050994752427E-3</v>
      </c>
      <c r="C35" s="178">
        <v>5.662499911296923E-3</v>
      </c>
      <c r="D35" s="125">
        <v>5.0853102566341263E-3</v>
      </c>
      <c r="E35" s="140">
        <f>E34/$E$23</f>
        <v>1.6847697087595101E-3</v>
      </c>
      <c r="F35" s="178">
        <f>F34/$F$23</f>
        <v>3.1879684139953747E-3</v>
      </c>
      <c r="G35" s="161">
        <f t="shared" si="2"/>
        <v>-0.66869873739530139</v>
      </c>
      <c r="H35" s="195">
        <f t="shared" si="0"/>
        <v>-0.33961808515275771</v>
      </c>
      <c r="I35" s="119">
        <f t="shared" si="1"/>
        <v>-0.43700336177749954</v>
      </c>
      <c r="J35" s="22"/>
      <c r="K35" s="22"/>
    </row>
    <row r="36" spans="1:12" s="19" customFormat="1" ht="18" customHeight="1" collapsed="1" thickBot="1">
      <c r="A36" s="84" t="s">
        <v>24</v>
      </c>
      <c r="B36" s="148">
        <v>25084.77</v>
      </c>
      <c r="C36" s="100">
        <v>37289.86</v>
      </c>
      <c r="D36" s="133">
        <v>43995.1</v>
      </c>
      <c r="E36" s="148">
        <v>47760.89</v>
      </c>
      <c r="F36" s="100">
        <v>181177.03000000003</v>
      </c>
      <c r="G36" s="206">
        <f t="shared" si="2"/>
        <v>8.5595668608549502E-2</v>
      </c>
      <c r="H36" s="207">
        <f t="shared" si="0"/>
        <v>0.90397958601972417</v>
      </c>
      <c r="I36" s="208">
        <f t="shared" si="1"/>
        <v>3.8586138430125514</v>
      </c>
      <c r="J36" s="86"/>
      <c r="K36" s="22"/>
    </row>
    <row r="37" spans="1:12" s="19" customFormat="1" ht="18" hidden="1" customHeight="1" outlineLevel="1">
      <c r="A37" s="82" t="s">
        <v>46</v>
      </c>
      <c r="B37" s="149">
        <v>0.12871099363078697</v>
      </c>
      <c r="C37" s="178">
        <v>5.6784984440490377E-2</v>
      </c>
      <c r="D37" s="125">
        <v>0.16914037019493178</v>
      </c>
      <c r="E37" s="149">
        <f>E36/$E$23</f>
        <v>0.16075537056317046</v>
      </c>
      <c r="F37" s="101">
        <f>F36/$F$23</f>
        <v>0.16829447814146054</v>
      </c>
      <c r="G37" s="162">
        <f>E37/D37-1</f>
        <v>-4.9574206454069625E-2</v>
      </c>
      <c r="H37" s="200">
        <f t="shared" si="0"/>
        <v>0.24896379111409983</v>
      </c>
      <c r="I37" s="209">
        <f>F37/C37-1</f>
        <v>1.9637144361258048</v>
      </c>
      <c r="J37" s="22"/>
      <c r="K37" s="22"/>
    </row>
    <row r="38" spans="1:12" ht="18" hidden="1" customHeight="1" outlineLevel="1" thickBot="1">
      <c r="A38" s="83" t="s">
        <v>22</v>
      </c>
      <c r="B38" s="150">
        <v>0.99999999999999989</v>
      </c>
      <c r="C38" s="102">
        <v>0.99999433518543335</v>
      </c>
      <c r="D38" s="134">
        <v>1</v>
      </c>
      <c r="E38" s="150">
        <f>SUM(E25,E31,E33,E29,E27,E35,E37)</f>
        <v>0.99999969707467007</v>
      </c>
      <c r="F38" s="102">
        <f>SUM(F25,F31,F33,F29,F27,F35,F37)</f>
        <v>0.99999991639942998</v>
      </c>
      <c r="G38" s="163">
        <f t="shared" si="2"/>
        <v>-3.0292532993136945E-7</v>
      </c>
      <c r="H38" s="201">
        <f t="shared" si="0"/>
        <v>-3.0292532982034714E-7</v>
      </c>
      <c r="I38" s="210">
        <f t="shared" si="1"/>
        <v>5.5812456134507471E-6</v>
      </c>
      <c r="J38" s="22"/>
      <c r="K38" s="22"/>
    </row>
    <row r="39" spans="1:12" s="243" customFormat="1" ht="7.5" customHeight="1" collapsed="1"/>
    <row r="40" spans="1:12" s="11" customFormat="1" ht="16.5" customHeight="1">
      <c r="A40" s="244" t="s">
        <v>27</v>
      </c>
      <c r="B40" s="244"/>
      <c r="C40" s="244"/>
      <c r="D40" s="244"/>
      <c r="E40" s="244"/>
      <c r="F40" s="244"/>
      <c r="G40" s="244"/>
      <c r="H40" s="244"/>
      <c r="I40" s="244"/>
    </row>
    <row r="41" spans="1:12" ht="40.25" customHeight="1">
      <c r="A41" s="245" t="s">
        <v>97</v>
      </c>
      <c r="B41" s="245"/>
      <c r="C41" s="245"/>
      <c r="D41" s="245"/>
      <c r="E41" s="245"/>
      <c r="F41" s="245"/>
      <c r="G41" s="245"/>
      <c r="H41" s="245"/>
      <c r="I41" s="245"/>
    </row>
    <row r="42" spans="1:12" s="22" customFormat="1" ht="17.25" customHeight="1" collapsed="1">
      <c r="A42" s="246" t="s">
        <v>85</v>
      </c>
      <c r="B42" s="246"/>
      <c r="C42" s="246"/>
      <c r="D42" s="246"/>
      <c r="E42" s="246"/>
      <c r="F42" s="246"/>
      <c r="G42" s="246"/>
      <c r="H42" s="246"/>
      <c r="I42" s="246"/>
    </row>
    <row r="44" spans="1:12">
      <c r="A44" s="42"/>
    </row>
    <row r="121" spans="1:1">
      <c r="A121" s="16" t="s">
        <v>47</v>
      </c>
    </row>
  </sheetData>
  <mergeCells count="5">
    <mergeCell ref="A1:XFD1"/>
    <mergeCell ref="A39:XFD39"/>
    <mergeCell ref="A40:I40"/>
    <mergeCell ref="A41:I41"/>
    <mergeCell ref="A42:I42"/>
  </mergeCells>
  <conditionalFormatting sqref="I16 I32:I36 I18:I20 I3:I13 I22:I29">
    <cfRule type="cellIs" dxfId="33" priority="39" operator="lessThan">
      <formula>0</formula>
    </cfRule>
  </conditionalFormatting>
  <conditionalFormatting sqref="I30:I31">
    <cfRule type="cellIs" dxfId="32" priority="33" operator="lessThan">
      <formula>0</formula>
    </cfRule>
  </conditionalFormatting>
  <conditionalFormatting sqref="I14">
    <cfRule type="cellIs" dxfId="31" priority="36" operator="lessThan">
      <formula>0</formula>
    </cfRule>
  </conditionalFormatting>
  <conditionalFormatting sqref="I17">
    <cfRule type="cellIs" dxfId="30" priority="30" operator="lessThan">
      <formula>0</formula>
    </cfRule>
  </conditionalFormatting>
  <conditionalFormatting sqref="H16 H32:H38 H18:H20 H3:H13 H22:H28">
    <cfRule type="cellIs" dxfId="29" priority="18" operator="lessThan">
      <formula>0</formula>
    </cfRule>
  </conditionalFormatting>
  <conditionalFormatting sqref="H30:H31">
    <cfRule type="cellIs" dxfId="28" priority="16" operator="lessThan">
      <formula>0</formula>
    </cfRule>
  </conditionalFormatting>
  <conditionalFormatting sqref="H14">
    <cfRule type="cellIs" dxfId="27" priority="17" operator="lessThan">
      <formula>0</formula>
    </cfRule>
  </conditionalFormatting>
  <conditionalFormatting sqref="H17">
    <cfRule type="cellIs" dxfId="26" priority="15" operator="lessThan">
      <formula>0</formula>
    </cfRule>
  </conditionalFormatting>
  <conditionalFormatting sqref="I37:I38">
    <cfRule type="cellIs" dxfId="25" priority="14" operator="lessThan">
      <formula>0</formula>
    </cfRule>
  </conditionalFormatting>
  <conditionalFormatting sqref="H29">
    <cfRule type="cellIs" dxfId="24" priority="10" operator="lessThan">
      <formula>0</formula>
    </cfRule>
  </conditionalFormatting>
  <conditionalFormatting sqref="G16 G32:G38 G18:G28 G3:G13">
    <cfRule type="cellIs" dxfId="23" priority="9" operator="lessThan">
      <formula>0</formula>
    </cfRule>
  </conditionalFormatting>
  <conditionalFormatting sqref="G30:G31">
    <cfRule type="cellIs" dxfId="22" priority="7" operator="lessThan">
      <formula>0</formula>
    </cfRule>
  </conditionalFormatting>
  <conditionalFormatting sqref="G14:G15">
    <cfRule type="cellIs" dxfId="21" priority="8" operator="lessThan">
      <formula>0</formula>
    </cfRule>
  </conditionalFormatting>
  <conditionalFormatting sqref="G17">
    <cfRule type="cellIs" dxfId="20" priority="6" operator="lessThan">
      <formula>0</formula>
    </cfRule>
  </conditionalFormatting>
  <conditionalFormatting sqref="G29">
    <cfRule type="cellIs" dxfId="19" priority="5" operator="lessThan">
      <formula>0</formula>
    </cfRule>
  </conditionalFormatting>
  <conditionalFormatting sqref="I15">
    <cfRule type="cellIs" dxfId="18" priority="4" operator="lessThan">
      <formula>0</formula>
    </cfRule>
  </conditionalFormatting>
  <conditionalFormatting sqref="H15">
    <cfRule type="cellIs" dxfId="17" priority="3" operator="lessThan">
      <formula>0</formula>
    </cfRule>
  </conditionalFormatting>
  <conditionalFormatting sqref="I21">
    <cfRule type="cellIs" dxfId="16" priority="2" operator="lessThan">
      <formula>0</formula>
    </cfRule>
  </conditionalFormatting>
  <conditionalFormatting sqref="H21">
    <cfRule type="cellIs" dxfId="15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7"/>
  <sheetViews>
    <sheetView zoomScaleNormal="100" workbookViewId="0">
      <selection sqref="A1:XFD1"/>
    </sheetView>
  </sheetViews>
  <sheetFormatPr defaultColWidth="9.08984375" defaultRowHeight="12.5" outlineLevelRow="1" outlineLevelCol="1"/>
  <cols>
    <col min="1" max="1" width="12.36328125" style="2" customWidth="1"/>
    <col min="2" max="2" width="14.90625" style="1" customWidth="1"/>
    <col min="3" max="3" width="27" style="1" hidden="1" customWidth="1" outlineLevel="1"/>
    <col min="4" max="4" width="26" style="1" hidden="1" customWidth="1" outlineLevel="1"/>
    <col min="5" max="5" width="14.90625" style="1" customWidth="1" collapsed="1"/>
    <col min="6" max="6" width="20.54296875" style="1" hidden="1" customWidth="1" outlineLevel="1"/>
    <col min="7" max="7" width="18" style="1" hidden="1" customWidth="1" outlineLevel="1"/>
    <col min="8" max="8" width="17.08984375" style="1" hidden="1" customWidth="1" outlineLevel="1"/>
    <col min="9" max="9" width="17.08984375" style="1" customWidth="1" collapsed="1"/>
    <col min="10" max="10" width="14.453125" style="1" customWidth="1"/>
    <col min="11" max="11" width="15.08984375" style="1" customWidth="1"/>
    <col min="12" max="17" width="12.90625" style="1" customWidth="1"/>
    <col min="18" max="20" width="11.6328125" style="1" customWidth="1"/>
    <col min="21" max="245" width="9.08984375" style="1"/>
    <col min="246" max="246" width="10.36328125" style="1" customWidth="1"/>
    <col min="247" max="247" width="10.6328125" style="1" customWidth="1"/>
    <col min="248" max="248" width="17.6328125" style="1" customWidth="1"/>
    <col min="249" max="249" width="16" style="1" customWidth="1"/>
    <col min="250" max="250" width="14.453125" style="1" customWidth="1"/>
    <col min="251" max="263" width="11.6328125" style="1" customWidth="1"/>
    <col min="264" max="501" width="9.08984375" style="1"/>
    <col min="502" max="502" width="10.36328125" style="1" customWidth="1"/>
    <col min="503" max="503" width="10.6328125" style="1" customWidth="1"/>
    <col min="504" max="504" width="17.6328125" style="1" customWidth="1"/>
    <col min="505" max="505" width="16" style="1" customWidth="1"/>
    <col min="506" max="506" width="14.453125" style="1" customWidth="1"/>
    <col min="507" max="519" width="11.6328125" style="1" customWidth="1"/>
    <col min="520" max="757" width="9.08984375" style="1"/>
    <col min="758" max="758" width="10.36328125" style="1" customWidth="1"/>
    <col min="759" max="759" width="10.6328125" style="1" customWidth="1"/>
    <col min="760" max="760" width="17.6328125" style="1" customWidth="1"/>
    <col min="761" max="761" width="16" style="1" customWidth="1"/>
    <col min="762" max="762" width="14.453125" style="1" customWidth="1"/>
    <col min="763" max="775" width="11.6328125" style="1" customWidth="1"/>
    <col min="776" max="1013" width="9.08984375" style="1"/>
    <col min="1014" max="1014" width="10.36328125" style="1" customWidth="1"/>
    <col min="1015" max="1015" width="10.6328125" style="1" customWidth="1"/>
    <col min="1016" max="1016" width="17.6328125" style="1" customWidth="1"/>
    <col min="1017" max="1017" width="16" style="1" customWidth="1"/>
    <col min="1018" max="1018" width="14.453125" style="1" customWidth="1"/>
    <col min="1019" max="1031" width="11.6328125" style="1" customWidth="1"/>
    <col min="1032" max="1269" width="9.08984375" style="1"/>
    <col min="1270" max="1270" width="10.36328125" style="1" customWidth="1"/>
    <col min="1271" max="1271" width="10.6328125" style="1" customWidth="1"/>
    <col min="1272" max="1272" width="17.6328125" style="1" customWidth="1"/>
    <col min="1273" max="1273" width="16" style="1" customWidth="1"/>
    <col min="1274" max="1274" width="14.453125" style="1" customWidth="1"/>
    <col min="1275" max="1287" width="11.6328125" style="1" customWidth="1"/>
    <col min="1288" max="1525" width="9.08984375" style="1"/>
    <col min="1526" max="1526" width="10.36328125" style="1" customWidth="1"/>
    <col min="1527" max="1527" width="10.6328125" style="1" customWidth="1"/>
    <col min="1528" max="1528" width="17.6328125" style="1" customWidth="1"/>
    <col min="1529" max="1529" width="16" style="1" customWidth="1"/>
    <col min="1530" max="1530" width="14.453125" style="1" customWidth="1"/>
    <col min="1531" max="1543" width="11.6328125" style="1" customWidth="1"/>
    <col min="1544" max="1781" width="9.08984375" style="1"/>
    <col min="1782" max="1782" width="10.36328125" style="1" customWidth="1"/>
    <col min="1783" max="1783" width="10.6328125" style="1" customWidth="1"/>
    <col min="1784" max="1784" width="17.6328125" style="1" customWidth="1"/>
    <col min="1785" max="1785" width="16" style="1" customWidth="1"/>
    <col min="1786" max="1786" width="14.453125" style="1" customWidth="1"/>
    <col min="1787" max="1799" width="11.6328125" style="1" customWidth="1"/>
    <col min="1800" max="2037" width="9.08984375" style="1"/>
    <col min="2038" max="2038" width="10.36328125" style="1" customWidth="1"/>
    <col min="2039" max="2039" width="10.6328125" style="1" customWidth="1"/>
    <col min="2040" max="2040" width="17.6328125" style="1" customWidth="1"/>
    <col min="2041" max="2041" width="16" style="1" customWidth="1"/>
    <col min="2042" max="2042" width="14.453125" style="1" customWidth="1"/>
    <col min="2043" max="2055" width="11.6328125" style="1" customWidth="1"/>
    <col min="2056" max="2293" width="9.08984375" style="1"/>
    <col min="2294" max="2294" width="10.36328125" style="1" customWidth="1"/>
    <col min="2295" max="2295" width="10.6328125" style="1" customWidth="1"/>
    <col min="2296" max="2296" width="17.6328125" style="1" customWidth="1"/>
    <col min="2297" max="2297" width="16" style="1" customWidth="1"/>
    <col min="2298" max="2298" width="14.453125" style="1" customWidth="1"/>
    <col min="2299" max="2311" width="11.6328125" style="1" customWidth="1"/>
    <col min="2312" max="2549" width="9.08984375" style="1"/>
    <col min="2550" max="2550" width="10.36328125" style="1" customWidth="1"/>
    <col min="2551" max="2551" width="10.6328125" style="1" customWidth="1"/>
    <col min="2552" max="2552" width="17.6328125" style="1" customWidth="1"/>
    <col min="2553" max="2553" width="16" style="1" customWidth="1"/>
    <col min="2554" max="2554" width="14.453125" style="1" customWidth="1"/>
    <col min="2555" max="2567" width="11.6328125" style="1" customWidth="1"/>
    <col min="2568" max="2805" width="9.08984375" style="1"/>
    <col min="2806" max="2806" width="10.36328125" style="1" customWidth="1"/>
    <col min="2807" max="2807" width="10.6328125" style="1" customWidth="1"/>
    <col min="2808" max="2808" width="17.6328125" style="1" customWidth="1"/>
    <col min="2809" max="2809" width="16" style="1" customWidth="1"/>
    <col min="2810" max="2810" width="14.453125" style="1" customWidth="1"/>
    <col min="2811" max="2823" width="11.6328125" style="1" customWidth="1"/>
    <col min="2824" max="3061" width="9.08984375" style="1"/>
    <col min="3062" max="3062" width="10.36328125" style="1" customWidth="1"/>
    <col min="3063" max="3063" width="10.6328125" style="1" customWidth="1"/>
    <col min="3064" max="3064" width="17.6328125" style="1" customWidth="1"/>
    <col min="3065" max="3065" width="16" style="1" customWidth="1"/>
    <col min="3066" max="3066" width="14.453125" style="1" customWidth="1"/>
    <col min="3067" max="3079" width="11.6328125" style="1" customWidth="1"/>
    <col min="3080" max="3317" width="9.08984375" style="1"/>
    <col min="3318" max="3318" width="10.36328125" style="1" customWidth="1"/>
    <col min="3319" max="3319" width="10.6328125" style="1" customWidth="1"/>
    <col min="3320" max="3320" width="17.6328125" style="1" customWidth="1"/>
    <col min="3321" max="3321" width="16" style="1" customWidth="1"/>
    <col min="3322" max="3322" width="14.453125" style="1" customWidth="1"/>
    <col min="3323" max="3335" width="11.6328125" style="1" customWidth="1"/>
    <col min="3336" max="3573" width="9.08984375" style="1"/>
    <col min="3574" max="3574" width="10.36328125" style="1" customWidth="1"/>
    <col min="3575" max="3575" width="10.6328125" style="1" customWidth="1"/>
    <col min="3576" max="3576" width="17.6328125" style="1" customWidth="1"/>
    <col min="3577" max="3577" width="16" style="1" customWidth="1"/>
    <col min="3578" max="3578" width="14.453125" style="1" customWidth="1"/>
    <col min="3579" max="3591" width="11.6328125" style="1" customWidth="1"/>
    <col min="3592" max="3829" width="9.08984375" style="1"/>
    <col min="3830" max="3830" width="10.36328125" style="1" customWidth="1"/>
    <col min="3831" max="3831" width="10.6328125" style="1" customWidth="1"/>
    <col min="3832" max="3832" width="17.6328125" style="1" customWidth="1"/>
    <col min="3833" max="3833" width="16" style="1" customWidth="1"/>
    <col min="3834" max="3834" width="14.453125" style="1" customWidth="1"/>
    <col min="3835" max="3847" width="11.6328125" style="1" customWidth="1"/>
    <col min="3848" max="4085" width="9.08984375" style="1"/>
    <col min="4086" max="4086" width="10.36328125" style="1" customWidth="1"/>
    <col min="4087" max="4087" width="10.6328125" style="1" customWidth="1"/>
    <col min="4088" max="4088" width="17.6328125" style="1" customWidth="1"/>
    <col min="4089" max="4089" width="16" style="1" customWidth="1"/>
    <col min="4090" max="4090" width="14.453125" style="1" customWidth="1"/>
    <col min="4091" max="4103" width="11.6328125" style="1" customWidth="1"/>
    <col min="4104" max="4341" width="9.08984375" style="1"/>
    <col min="4342" max="4342" width="10.36328125" style="1" customWidth="1"/>
    <col min="4343" max="4343" width="10.6328125" style="1" customWidth="1"/>
    <col min="4344" max="4344" width="17.6328125" style="1" customWidth="1"/>
    <col min="4345" max="4345" width="16" style="1" customWidth="1"/>
    <col min="4346" max="4346" width="14.453125" style="1" customWidth="1"/>
    <col min="4347" max="4359" width="11.6328125" style="1" customWidth="1"/>
    <col min="4360" max="4597" width="9.08984375" style="1"/>
    <col min="4598" max="4598" width="10.36328125" style="1" customWidth="1"/>
    <col min="4599" max="4599" width="10.6328125" style="1" customWidth="1"/>
    <col min="4600" max="4600" width="17.6328125" style="1" customWidth="1"/>
    <col min="4601" max="4601" width="16" style="1" customWidth="1"/>
    <col min="4602" max="4602" width="14.453125" style="1" customWidth="1"/>
    <col min="4603" max="4615" width="11.6328125" style="1" customWidth="1"/>
    <col min="4616" max="4853" width="9.08984375" style="1"/>
    <col min="4854" max="4854" width="10.36328125" style="1" customWidth="1"/>
    <col min="4855" max="4855" width="10.6328125" style="1" customWidth="1"/>
    <col min="4856" max="4856" width="17.6328125" style="1" customWidth="1"/>
    <col min="4857" max="4857" width="16" style="1" customWidth="1"/>
    <col min="4858" max="4858" width="14.453125" style="1" customWidth="1"/>
    <col min="4859" max="4871" width="11.6328125" style="1" customWidth="1"/>
    <col min="4872" max="5109" width="9.08984375" style="1"/>
    <col min="5110" max="5110" width="10.36328125" style="1" customWidth="1"/>
    <col min="5111" max="5111" width="10.6328125" style="1" customWidth="1"/>
    <col min="5112" max="5112" width="17.6328125" style="1" customWidth="1"/>
    <col min="5113" max="5113" width="16" style="1" customWidth="1"/>
    <col min="5114" max="5114" width="14.453125" style="1" customWidth="1"/>
    <col min="5115" max="5127" width="11.6328125" style="1" customWidth="1"/>
    <col min="5128" max="5365" width="9.08984375" style="1"/>
    <col min="5366" max="5366" width="10.36328125" style="1" customWidth="1"/>
    <col min="5367" max="5367" width="10.6328125" style="1" customWidth="1"/>
    <col min="5368" max="5368" width="17.6328125" style="1" customWidth="1"/>
    <col min="5369" max="5369" width="16" style="1" customWidth="1"/>
    <col min="5370" max="5370" width="14.453125" style="1" customWidth="1"/>
    <col min="5371" max="5383" width="11.6328125" style="1" customWidth="1"/>
    <col min="5384" max="5621" width="9.08984375" style="1"/>
    <col min="5622" max="5622" width="10.36328125" style="1" customWidth="1"/>
    <col min="5623" max="5623" width="10.6328125" style="1" customWidth="1"/>
    <col min="5624" max="5624" width="17.6328125" style="1" customWidth="1"/>
    <col min="5625" max="5625" width="16" style="1" customWidth="1"/>
    <col min="5626" max="5626" width="14.453125" style="1" customWidth="1"/>
    <col min="5627" max="5639" width="11.6328125" style="1" customWidth="1"/>
    <col min="5640" max="5877" width="9.08984375" style="1"/>
    <col min="5878" max="5878" width="10.36328125" style="1" customWidth="1"/>
    <col min="5879" max="5879" width="10.6328125" style="1" customWidth="1"/>
    <col min="5880" max="5880" width="17.6328125" style="1" customWidth="1"/>
    <col min="5881" max="5881" width="16" style="1" customWidth="1"/>
    <col min="5882" max="5882" width="14.453125" style="1" customWidth="1"/>
    <col min="5883" max="5895" width="11.6328125" style="1" customWidth="1"/>
    <col min="5896" max="6133" width="9.08984375" style="1"/>
    <col min="6134" max="6134" width="10.36328125" style="1" customWidth="1"/>
    <col min="6135" max="6135" width="10.6328125" style="1" customWidth="1"/>
    <col min="6136" max="6136" width="17.6328125" style="1" customWidth="1"/>
    <col min="6137" max="6137" width="16" style="1" customWidth="1"/>
    <col min="6138" max="6138" width="14.453125" style="1" customWidth="1"/>
    <col min="6139" max="6151" width="11.6328125" style="1" customWidth="1"/>
    <col min="6152" max="6389" width="9.08984375" style="1"/>
    <col min="6390" max="6390" width="10.36328125" style="1" customWidth="1"/>
    <col min="6391" max="6391" width="10.6328125" style="1" customWidth="1"/>
    <col min="6392" max="6392" width="17.6328125" style="1" customWidth="1"/>
    <col min="6393" max="6393" width="16" style="1" customWidth="1"/>
    <col min="6394" max="6394" width="14.453125" style="1" customWidth="1"/>
    <col min="6395" max="6407" width="11.6328125" style="1" customWidth="1"/>
    <col min="6408" max="6645" width="9.08984375" style="1"/>
    <col min="6646" max="6646" width="10.36328125" style="1" customWidth="1"/>
    <col min="6647" max="6647" width="10.6328125" style="1" customWidth="1"/>
    <col min="6648" max="6648" width="17.6328125" style="1" customWidth="1"/>
    <col min="6649" max="6649" width="16" style="1" customWidth="1"/>
    <col min="6650" max="6650" width="14.453125" style="1" customWidth="1"/>
    <col min="6651" max="6663" width="11.6328125" style="1" customWidth="1"/>
    <col min="6664" max="6901" width="9.08984375" style="1"/>
    <col min="6902" max="6902" width="10.36328125" style="1" customWidth="1"/>
    <col min="6903" max="6903" width="10.6328125" style="1" customWidth="1"/>
    <col min="6904" max="6904" width="17.6328125" style="1" customWidth="1"/>
    <col min="6905" max="6905" width="16" style="1" customWidth="1"/>
    <col min="6906" max="6906" width="14.453125" style="1" customWidth="1"/>
    <col min="6907" max="6919" width="11.6328125" style="1" customWidth="1"/>
    <col min="6920" max="7157" width="9.08984375" style="1"/>
    <col min="7158" max="7158" width="10.36328125" style="1" customWidth="1"/>
    <col min="7159" max="7159" width="10.6328125" style="1" customWidth="1"/>
    <col min="7160" max="7160" width="17.6328125" style="1" customWidth="1"/>
    <col min="7161" max="7161" width="16" style="1" customWidth="1"/>
    <col min="7162" max="7162" width="14.453125" style="1" customWidth="1"/>
    <col min="7163" max="7175" width="11.6328125" style="1" customWidth="1"/>
    <col min="7176" max="7413" width="9.08984375" style="1"/>
    <col min="7414" max="7414" width="10.36328125" style="1" customWidth="1"/>
    <col min="7415" max="7415" width="10.6328125" style="1" customWidth="1"/>
    <col min="7416" max="7416" width="17.6328125" style="1" customWidth="1"/>
    <col min="7417" max="7417" width="16" style="1" customWidth="1"/>
    <col min="7418" max="7418" width="14.453125" style="1" customWidth="1"/>
    <col min="7419" max="7431" width="11.6328125" style="1" customWidth="1"/>
    <col min="7432" max="7669" width="9.08984375" style="1"/>
    <col min="7670" max="7670" width="10.36328125" style="1" customWidth="1"/>
    <col min="7671" max="7671" width="10.6328125" style="1" customWidth="1"/>
    <col min="7672" max="7672" width="17.6328125" style="1" customWidth="1"/>
    <col min="7673" max="7673" width="16" style="1" customWidth="1"/>
    <col min="7674" max="7674" width="14.453125" style="1" customWidth="1"/>
    <col min="7675" max="7687" width="11.6328125" style="1" customWidth="1"/>
    <col min="7688" max="7925" width="9.08984375" style="1"/>
    <col min="7926" max="7926" width="10.36328125" style="1" customWidth="1"/>
    <col min="7927" max="7927" width="10.6328125" style="1" customWidth="1"/>
    <col min="7928" max="7928" width="17.6328125" style="1" customWidth="1"/>
    <col min="7929" max="7929" width="16" style="1" customWidth="1"/>
    <col min="7930" max="7930" width="14.453125" style="1" customWidth="1"/>
    <col min="7931" max="7943" width="11.6328125" style="1" customWidth="1"/>
    <col min="7944" max="8181" width="9.08984375" style="1"/>
    <col min="8182" max="8182" width="10.36328125" style="1" customWidth="1"/>
    <col min="8183" max="8183" width="10.6328125" style="1" customWidth="1"/>
    <col min="8184" max="8184" width="17.6328125" style="1" customWidth="1"/>
    <col min="8185" max="8185" width="16" style="1" customWidth="1"/>
    <col min="8186" max="8186" width="14.453125" style="1" customWidth="1"/>
    <col min="8187" max="8199" width="11.6328125" style="1" customWidth="1"/>
    <col min="8200" max="8437" width="9.08984375" style="1"/>
    <col min="8438" max="8438" width="10.36328125" style="1" customWidth="1"/>
    <col min="8439" max="8439" width="10.6328125" style="1" customWidth="1"/>
    <col min="8440" max="8440" width="17.6328125" style="1" customWidth="1"/>
    <col min="8441" max="8441" width="16" style="1" customWidth="1"/>
    <col min="8442" max="8442" width="14.453125" style="1" customWidth="1"/>
    <col min="8443" max="8455" width="11.6328125" style="1" customWidth="1"/>
    <col min="8456" max="8693" width="9.08984375" style="1"/>
    <col min="8694" max="8694" width="10.36328125" style="1" customWidth="1"/>
    <col min="8695" max="8695" width="10.6328125" style="1" customWidth="1"/>
    <col min="8696" max="8696" width="17.6328125" style="1" customWidth="1"/>
    <col min="8697" max="8697" width="16" style="1" customWidth="1"/>
    <col min="8698" max="8698" width="14.453125" style="1" customWidth="1"/>
    <col min="8699" max="8711" width="11.6328125" style="1" customWidth="1"/>
    <col min="8712" max="8949" width="9.08984375" style="1"/>
    <col min="8950" max="8950" width="10.36328125" style="1" customWidth="1"/>
    <col min="8951" max="8951" width="10.6328125" style="1" customWidth="1"/>
    <col min="8952" max="8952" width="17.6328125" style="1" customWidth="1"/>
    <col min="8953" max="8953" width="16" style="1" customWidth="1"/>
    <col min="8954" max="8954" width="14.453125" style="1" customWidth="1"/>
    <col min="8955" max="8967" width="11.6328125" style="1" customWidth="1"/>
    <col min="8968" max="9205" width="9.08984375" style="1"/>
    <col min="9206" max="9206" width="10.36328125" style="1" customWidth="1"/>
    <col min="9207" max="9207" width="10.6328125" style="1" customWidth="1"/>
    <col min="9208" max="9208" width="17.6328125" style="1" customWidth="1"/>
    <col min="9209" max="9209" width="16" style="1" customWidth="1"/>
    <col min="9210" max="9210" width="14.453125" style="1" customWidth="1"/>
    <col min="9211" max="9223" width="11.6328125" style="1" customWidth="1"/>
    <col min="9224" max="9461" width="9.08984375" style="1"/>
    <col min="9462" max="9462" width="10.36328125" style="1" customWidth="1"/>
    <col min="9463" max="9463" width="10.6328125" style="1" customWidth="1"/>
    <col min="9464" max="9464" width="17.6328125" style="1" customWidth="1"/>
    <col min="9465" max="9465" width="16" style="1" customWidth="1"/>
    <col min="9466" max="9466" width="14.453125" style="1" customWidth="1"/>
    <col min="9467" max="9479" width="11.6328125" style="1" customWidth="1"/>
    <col min="9480" max="9717" width="9.08984375" style="1"/>
    <col min="9718" max="9718" width="10.36328125" style="1" customWidth="1"/>
    <col min="9719" max="9719" width="10.6328125" style="1" customWidth="1"/>
    <col min="9720" max="9720" width="17.6328125" style="1" customWidth="1"/>
    <col min="9721" max="9721" width="16" style="1" customWidth="1"/>
    <col min="9722" max="9722" width="14.453125" style="1" customWidth="1"/>
    <col min="9723" max="9735" width="11.6328125" style="1" customWidth="1"/>
    <col min="9736" max="9973" width="9.08984375" style="1"/>
    <col min="9974" max="9974" width="10.36328125" style="1" customWidth="1"/>
    <col min="9975" max="9975" width="10.6328125" style="1" customWidth="1"/>
    <col min="9976" max="9976" width="17.6328125" style="1" customWidth="1"/>
    <col min="9977" max="9977" width="16" style="1" customWidth="1"/>
    <col min="9978" max="9978" width="14.453125" style="1" customWidth="1"/>
    <col min="9979" max="9991" width="11.6328125" style="1" customWidth="1"/>
    <col min="9992" max="10229" width="9.08984375" style="1"/>
    <col min="10230" max="10230" width="10.36328125" style="1" customWidth="1"/>
    <col min="10231" max="10231" width="10.6328125" style="1" customWidth="1"/>
    <col min="10232" max="10232" width="17.6328125" style="1" customWidth="1"/>
    <col min="10233" max="10233" width="16" style="1" customWidth="1"/>
    <col min="10234" max="10234" width="14.453125" style="1" customWidth="1"/>
    <col min="10235" max="10247" width="11.6328125" style="1" customWidth="1"/>
    <col min="10248" max="10485" width="9.08984375" style="1"/>
    <col min="10486" max="10486" width="10.36328125" style="1" customWidth="1"/>
    <col min="10487" max="10487" width="10.6328125" style="1" customWidth="1"/>
    <col min="10488" max="10488" width="17.6328125" style="1" customWidth="1"/>
    <col min="10489" max="10489" width="16" style="1" customWidth="1"/>
    <col min="10490" max="10490" width="14.453125" style="1" customWidth="1"/>
    <col min="10491" max="10503" width="11.6328125" style="1" customWidth="1"/>
    <col min="10504" max="10741" width="9.08984375" style="1"/>
    <col min="10742" max="10742" width="10.36328125" style="1" customWidth="1"/>
    <col min="10743" max="10743" width="10.6328125" style="1" customWidth="1"/>
    <col min="10744" max="10744" width="17.6328125" style="1" customWidth="1"/>
    <col min="10745" max="10745" width="16" style="1" customWidth="1"/>
    <col min="10746" max="10746" width="14.453125" style="1" customWidth="1"/>
    <col min="10747" max="10759" width="11.6328125" style="1" customWidth="1"/>
    <col min="10760" max="10997" width="9.08984375" style="1"/>
    <col min="10998" max="10998" width="10.36328125" style="1" customWidth="1"/>
    <col min="10999" max="10999" width="10.6328125" style="1" customWidth="1"/>
    <col min="11000" max="11000" width="17.6328125" style="1" customWidth="1"/>
    <col min="11001" max="11001" width="16" style="1" customWidth="1"/>
    <col min="11002" max="11002" width="14.453125" style="1" customWidth="1"/>
    <col min="11003" max="11015" width="11.6328125" style="1" customWidth="1"/>
    <col min="11016" max="11253" width="9.08984375" style="1"/>
    <col min="11254" max="11254" width="10.36328125" style="1" customWidth="1"/>
    <col min="11255" max="11255" width="10.6328125" style="1" customWidth="1"/>
    <col min="11256" max="11256" width="17.6328125" style="1" customWidth="1"/>
    <col min="11257" max="11257" width="16" style="1" customWidth="1"/>
    <col min="11258" max="11258" width="14.453125" style="1" customWidth="1"/>
    <col min="11259" max="11271" width="11.6328125" style="1" customWidth="1"/>
    <col min="11272" max="11509" width="9.08984375" style="1"/>
    <col min="11510" max="11510" width="10.36328125" style="1" customWidth="1"/>
    <col min="11511" max="11511" width="10.6328125" style="1" customWidth="1"/>
    <col min="11512" max="11512" width="17.6328125" style="1" customWidth="1"/>
    <col min="11513" max="11513" width="16" style="1" customWidth="1"/>
    <col min="11514" max="11514" width="14.453125" style="1" customWidth="1"/>
    <col min="11515" max="11527" width="11.6328125" style="1" customWidth="1"/>
    <col min="11528" max="11765" width="9.08984375" style="1"/>
    <col min="11766" max="11766" width="10.36328125" style="1" customWidth="1"/>
    <col min="11767" max="11767" width="10.6328125" style="1" customWidth="1"/>
    <col min="11768" max="11768" width="17.6328125" style="1" customWidth="1"/>
    <col min="11769" max="11769" width="16" style="1" customWidth="1"/>
    <col min="11770" max="11770" width="14.453125" style="1" customWidth="1"/>
    <col min="11771" max="11783" width="11.6328125" style="1" customWidth="1"/>
    <col min="11784" max="12021" width="9.08984375" style="1"/>
    <col min="12022" max="12022" width="10.36328125" style="1" customWidth="1"/>
    <col min="12023" max="12023" width="10.6328125" style="1" customWidth="1"/>
    <col min="12024" max="12024" width="17.6328125" style="1" customWidth="1"/>
    <col min="12025" max="12025" width="16" style="1" customWidth="1"/>
    <col min="12026" max="12026" width="14.453125" style="1" customWidth="1"/>
    <col min="12027" max="12039" width="11.6328125" style="1" customWidth="1"/>
    <col min="12040" max="12277" width="9.08984375" style="1"/>
    <col min="12278" max="12278" width="10.36328125" style="1" customWidth="1"/>
    <col min="12279" max="12279" width="10.6328125" style="1" customWidth="1"/>
    <col min="12280" max="12280" width="17.6328125" style="1" customWidth="1"/>
    <col min="12281" max="12281" width="16" style="1" customWidth="1"/>
    <col min="12282" max="12282" width="14.453125" style="1" customWidth="1"/>
    <col min="12283" max="12295" width="11.6328125" style="1" customWidth="1"/>
    <col min="12296" max="12533" width="9.08984375" style="1"/>
    <col min="12534" max="12534" width="10.36328125" style="1" customWidth="1"/>
    <col min="12535" max="12535" width="10.6328125" style="1" customWidth="1"/>
    <col min="12536" max="12536" width="17.6328125" style="1" customWidth="1"/>
    <col min="12537" max="12537" width="16" style="1" customWidth="1"/>
    <col min="12538" max="12538" width="14.453125" style="1" customWidth="1"/>
    <col min="12539" max="12551" width="11.6328125" style="1" customWidth="1"/>
    <col min="12552" max="12789" width="9.08984375" style="1"/>
    <col min="12790" max="12790" width="10.36328125" style="1" customWidth="1"/>
    <col min="12791" max="12791" width="10.6328125" style="1" customWidth="1"/>
    <col min="12792" max="12792" width="17.6328125" style="1" customWidth="1"/>
    <col min="12793" max="12793" width="16" style="1" customWidth="1"/>
    <col min="12794" max="12794" width="14.453125" style="1" customWidth="1"/>
    <col min="12795" max="12807" width="11.6328125" style="1" customWidth="1"/>
    <col min="12808" max="13045" width="9.08984375" style="1"/>
    <col min="13046" max="13046" width="10.36328125" style="1" customWidth="1"/>
    <col min="13047" max="13047" width="10.6328125" style="1" customWidth="1"/>
    <col min="13048" max="13048" width="17.6328125" style="1" customWidth="1"/>
    <col min="13049" max="13049" width="16" style="1" customWidth="1"/>
    <col min="13050" max="13050" width="14.453125" style="1" customWidth="1"/>
    <col min="13051" max="13063" width="11.6328125" style="1" customWidth="1"/>
    <col min="13064" max="13301" width="9.08984375" style="1"/>
    <col min="13302" max="13302" width="10.36328125" style="1" customWidth="1"/>
    <col min="13303" max="13303" width="10.6328125" style="1" customWidth="1"/>
    <col min="13304" max="13304" width="17.6328125" style="1" customWidth="1"/>
    <col min="13305" max="13305" width="16" style="1" customWidth="1"/>
    <col min="13306" max="13306" width="14.453125" style="1" customWidth="1"/>
    <col min="13307" max="13319" width="11.6328125" style="1" customWidth="1"/>
    <col min="13320" max="13557" width="9.08984375" style="1"/>
    <col min="13558" max="13558" width="10.36328125" style="1" customWidth="1"/>
    <col min="13559" max="13559" width="10.6328125" style="1" customWidth="1"/>
    <col min="13560" max="13560" width="17.6328125" style="1" customWidth="1"/>
    <col min="13561" max="13561" width="16" style="1" customWidth="1"/>
    <col min="13562" max="13562" width="14.453125" style="1" customWidth="1"/>
    <col min="13563" max="13575" width="11.6328125" style="1" customWidth="1"/>
    <col min="13576" max="13813" width="9.08984375" style="1"/>
    <col min="13814" max="13814" width="10.36328125" style="1" customWidth="1"/>
    <col min="13815" max="13815" width="10.6328125" style="1" customWidth="1"/>
    <col min="13816" max="13816" width="17.6328125" style="1" customWidth="1"/>
    <col min="13817" max="13817" width="16" style="1" customWidth="1"/>
    <col min="13818" max="13818" width="14.453125" style="1" customWidth="1"/>
    <col min="13819" max="13831" width="11.6328125" style="1" customWidth="1"/>
    <col min="13832" max="14069" width="9.08984375" style="1"/>
    <col min="14070" max="14070" width="10.36328125" style="1" customWidth="1"/>
    <col min="14071" max="14071" width="10.6328125" style="1" customWidth="1"/>
    <col min="14072" max="14072" width="17.6328125" style="1" customWidth="1"/>
    <col min="14073" max="14073" width="16" style="1" customWidth="1"/>
    <col min="14074" max="14074" width="14.453125" style="1" customWidth="1"/>
    <col min="14075" max="14087" width="11.6328125" style="1" customWidth="1"/>
    <col min="14088" max="14325" width="9.08984375" style="1"/>
    <col min="14326" max="14326" width="10.36328125" style="1" customWidth="1"/>
    <col min="14327" max="14327" width="10.6328125" style="1" customWidth="1"/>
    <col min="14328" max="14328" width="17.6328125" style="1" customWidth="1"/>
    <col min="14329" max="14329" width="16" style="1" customWidth="1"/>
    <col min="14330" max="14330" width="14.453125" style="1" customWidth="1"/>
    <col min="14331" max="14343" width="11.6328125" style="1" customWidth="1"/>
    <col min="14344" max="14581" width="9.08984375" style="1"/>
    <col min="14582" max="14582" width="10.36328125" style="1" customWidth="1"/>
    <col min="14583" max="14583" width="10.6328125" style="1" customWidth="1"/>
    <col min="14584" max="14584" width="17.6328125" style="1" customWidth="1"/>
    <col min="14585" max="14585" width="16" style="1" customWidth="1"/>
    <col min="14586" max="14586" width="14.453125" style="1" customWidth="1"/>
    <col min="14587" max="14599" width="11.6328125" style="1" customWidth="1"/>
    <col min="14600" max="14837" width="9.08984375" style="1"/>
    <col min="14838" max="14838" width="10.36328125" style="1" customWidth="1"/>
    <col min="14839" max="14839" width="10.6328125" style="1" customWidth="1"/>
    <col min="14840" max="14840" width="17.6328125" style="1" customWidth="1"/>
    <col min="14841" max="14841" width="16" style="1" customWidth="1"/>
    <col min="14842" max="14842" width="14.453125" style="1" customWidth="1"/>
    <col min="14843" max="14855" width="11.6328125" style="1" customWidth="1"/>
    <col min="14856" max="15093" width="9.08984375" style="1"/>
    <col min="15094" max="15094" width="10.36328125" style="1" customWidth="1"/>
    <col min="15095" max="15095" width="10.6328125" style="1" customWidth="1"/>
    <col min="15096" max="15096" width="17.6328125" style="1" customWidth="1"/>
    <col min="15097" max="15097" width="16" style="1" customWidth="1"/>
    <col min="15098" max="15098" width="14.453125" style="1" customWidth="1"/>
    <col min="15099" max="15111" width="11.6328125" style="1" customWidth="1"/>
    <col min="15112" max="15349" width="9.08984375" style="1"/>
    <col min="15350" max="15350" width="10.36328125" style="1" customWidth="1"/>
    <col min="15351" max="15351" width="10.6328125" style="1" customWidth="1"/>
    <col min="15352" max="15352" width="17.6328125" style="1" customWidth="1"/>
    <col min="15353" max="15353" width="16" style="1" customWidth="1"/>
    <col min="15354" max="15354" width="14.453125" style="1" customWidth="1"/>
    <col min="15355" max="15367" width="11.6328125" style="1" customWidth="1"/>
    <col min="15368" max="15605" width="9.08984375" style="1"/>
    <col min="15606" max="15606" width="10.36328125" style="1" customWidth="1"/>
    <col min="15607" max="15607" width="10.6328125" style="1" customWidth="1"/>
    <col min="15608" max="15608" width="17.6328125" style="1" customWidth="1"/>
    <col min="15609" max="15609" width="16" style="1" customWidth="1"/>
    <col min="15610" max="15610" width="14.453125" style="1" customWidth="1"/>
    <col min="15611" max="15623" width="11.6328125" style="1" customWidth="1"/>
    <col min="15624" max="15861" width="9.08984375" style="1"/>
    <col min="15862" max="15862" width="10.36328125" style="1" customWidth="1"/>
    <col min="15863" max="15863" width="10.6328125" style="1" customWidth="1"/>
    <col min="15864" max="15864" width="17.6328125" style="1" customWidth="1"/>
    <col min="15865" max="15865" width="16" style="1" customWidth="1"/>
    <col min="15866" max="15866" width="14.453125" style="1" customWidth="1"/>
    <col min="15867" max="15879" width="11.6328125" style="1" customWidth="1"/>
    <col min="15880" max="16117" width="9.08984375" style="1"/>
    <col min="16118" max="16118" width="10.36328125" style="1" customWidth="1"/>
    <col min="16119" max="16119" width="10.6328125" style="1" customWidth="1"/>
    <col min="16120" max="16120" width="17.6328125" style="1" customWidth="1"/>
    <col min="16121" max="16121" width="16" style="1" customWidth="1"/>
    <col min="16122" max="16122" width="14.453125" style="1" customWidth="1"/>
    <col min="16123" max="16135" width="11.6328125" style="1" customWidth="1"/>
    <col min="16136" max="16384" width="9.08984375" style="1"/>
  </cols>
  <sheetData>
    <row r="1" spans="1:11" s="248" customFormat="1" ht="26.4" customHeight="1" thickBot="1">
      <c r="A1" s="247" t="s">
        <v>75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1" ht="84" customHeight="1" thickBot="1">
      <c r="A2" s="5" t="s">
        <v>26</v>
      </c>
      <c r="B2" s="12" t="s">
        <v>48</v>
      </c>
      <c r="C2" s="12" t="s">
        <v>32</v>
      </c>
      <c r="D2" s="12" t="s">
        <v>30</v>
      </c>
      <c r="E2" s="12" t="s">
        <v>65</v>
      </c>
      <c r="F2" s="12" t="s">
        <v>66</v>
      </c>
      <c r="G2" s="12" t="s">
        <v>58</v>
      </c>
      <c r="H2" s="12" t="s">
        <v>59</v>
      </c>
      <c r="I2" s="12" t="s">
        <v>49</v>
      </c>
      <c r="J2" s="12" t="s">
        <v>37</v>
      </c>
      <c r="K2" s="12" t="s">
        <v>38</v>
      </c>
    </row>
    <row r="3" spans="1:11" ht="18" hidden="1" customHeight="1" outlineLevel="1">
      <c r="A3" s="70">
        <v>42004</v>
      </c>
      <c r="B3" s="23">
        <v>336</v>
      </c>
      <c r="C3" s="23">
        <v>319</v>
      </c>
      <c r="D3" s="23">
        <v>17</v>
      </c>
      <c r="E3" s="23" t="s">
        <v>62</v>
      </c>
      <c r="F3" s="23" t="s">
        <v>62</v>
      </c>
      <c r="G3" s="23">
        <v>1237</v>
      </c>
      <c r="H3" s="24">
        <v>3.8777429467084641</v>
      </c>
      <c r="I3" s="25">
        <v>1188</v>
      </c>
      <c r="J3" s="23">
        <v>74</v>
      </c>
      <c r="K3" s="25">
        <v>7</v>
      </c>
    </row>
    <row r="4" spans="1:11" ht="18" customHeight="1" collapsed="1">
      <c r="A4" s="70">
        <v>42369</v>
      </c>
      <c r="B4" s="23">
        <v>313</v>
      </c>
      <c r="C4" s="23">
        <v>298</v>
      </c>
      <c r="D4" s="23">
        <v>15</v>
      </c>
      <c r="E4" s="23" t="s">
        <v>62</v>
      </c>
      <c r="F4" s="23" t="s">
        <v>62</v>
      </c>
      <c r="G4" s="23">
        <v>1193</v>
      </c>
      <c r="H4" s="24">
        <v>4.0033557046979862</v>
      </c>
      <c r="I4" s="25">
        <v>1147</v>
      </c>
      <c r="J4" s="23">
        <v>71</v>
      </c>
      <c r="K4" s="25">
        <v>5</v>
      </c>
    </row>
    <row r="5" spans="1:11" ht="18" hidden="1" customHeight="1" outlineLevel="1">
      <c r="A5" s="70">
        <v>42735</v>
      </c>
      <c r="B5" s="23">
        <v>295</v>
      </c>
      <c r="C5" s="23">
        <v>279</v>
      </c>
      <c r="D5" s="23">
        <v>16</v>
      </c>
      <c r="E5" s="23" t="s">
        <v>62</v>
      </c>
      <c r="F5" s="23" t="s">
        <v>62</v>
      </c>
      <c r="G5" s="26">
        <v>1183</v>
      </c>
      <c r="H5" s="24">
        <v>4.2401433691756276</v>
      </c>
      <c r="I5" s="25">
        <v>1130</v>
      </c>
      <c r="J5" s="23">
        <v>62</v>
      </c>
      <c r="K5" s="25">
        <v>7</v>
      </c>
    </row>
    <row r="6" spans="1:11" ht="18" hidden="1" customHeight="1" outlineLevel="1">
      <c r="A6" s="70">
        <v>43100</v>
      </c>
      <c r="B6" s="23">
        <v>296</v>
      </c>
      <c r="C6" s="23">
        <v>284</v>
      </c>
      <c r="D6" s="23">
        <v>12</v>
      </c>
      <c r="E6" s="23" t="s">
        <v>62</v>
      </c>
      <c r="F6" s="23" t="s">
        <v>62</v>
      </c>
      <c r="G6" s="26">
        <v>1224</v>
      </c>
      <c r="H6" s="24">
        <v>4.3098591549295771</v>
      </c>
      <c r="I6" s="25">
        <v>1167</v>
      </c>
      <c r="J6" s="23">
        <v>58</v>
      </c>
      <c r="K6" s="25">
        <v>6</v>
      </c>
    </row>
    <row r="7" spans="1:11" ht="18" hidden="1" customHeight="1" outlineLevel="1">
      <c r="A7" s="70">
        <v>43465</v>
      </c>
      <c r="B7" s="23">
        <v>296</v>
      </c>
      <c r="C7" s="23">
        <v>283</v>
      </c>
      <c r="D7" s="23">
        <v>13</v>
      </c>
      <c r="E7" s="23" t="s">
        <v>62</v>
      </c>
      <c r="F7" s="23" t="s">
        <v>62</v>
      </c>
      <c r="G7" s="26">
        <v>1276</v>
      </c>
      <c r="H7" s="24">
        <v>4.5088339222614842</v>
      </c>
      <c r="I7" s="25">
        <v>1228</v>
      </c>
      <c r="J7" s="23">
        <v>58</v>
      </c>
      <c r="K7" s="25">
        <v>2</v>
      </c>
    </row>
    <row r="8" spans="1:11" ht="18" hidden="1" customHeight="1" outlineLevel="1">
      <c r="A8" s="70">
        <v>43830</v>
      </c>
      <c r="B8" s="27">
        <v>293</v>
      </c>
      <c r="C8" s="27">
        <v>278</v>
      </c>
      <c r="D8" s="23">
        <v>15</v>
      </c>
      <c r="E8" s="27" t="s">
        <v>62</v>
      </c>
      <c r="F8" s="27" t="s">
        <v>62</v>
      </c>
      <c r="G8" s="64">
        <v>1374</v>
      </c>
      <c r="H8" s="24">
        <v>4.942446043165468</v>
      </c>
      <c r="I8" s="28">
        <v>1326</v>
      </c>
      <c r="J8" s="23">
        <v>60</v>
      </c>
      <c r="K8" s="28">
        <v>2</v>
      </c>
    </row>
    <row r="9" spans="1:11" s="39" customFormat="1" ht="18" hidden="1" customHeight="1" outlineLevel="1" collapsed="1">
      <c r="A9" s="70">
        <v>44196</v>
      </c>
      <c r="B9" s="27">
        <v>303</v>
      </c>
      <c r="C9" s="27">
        <v>279</v>
      </c>
      <c r="D9" s="27">
        <v>24</v>
      </c>
      <c r="E9" s="27">
        <v>19</v>
      </c>
      <c r="F9" s="27">
        <v>7</v>
      </c>
      <c r="G9" s="64">
        <v>1533</v>
      </c>
      <c r="H9" s="24">
        <v>5.4946236559139781</v>
      </c>
      <c r="I9" s="28">
        <v>1478</v>
      </c>
      <c r="J9" s="27">
        <v>59</v>
      </c>
      <c r="K9" s="28">
        <v>2</v>
      </c>
    </row>
    <row r="10" spans="1:11" s="39" customFormat="1" ht="18" customHeight="1" collapsed="1">
      <c r="A10" s="88" t="s">
        <v>95</v>
      </c>
      <c r="B10" s="89">
        <v>312</v>
      </c>
      <c r="C10" s="89">
        <v>244</v>
      </c>
      <c r="D10" s="89">
        <v>68</v>
      </c>
      <c r="E10" s="89">
        <v>19</v>
      </c>
      <c r="F10" s="89">
        <v>6</v>
      </c>
      <c r="G10" s="90">
        <v>1765</v>
      </c>
      <c r="H10" s="91">
        <v>7.2336065573770494</v>
      </c>
      <c r="I10" s="92">
        <v>1711</v>
      </c>
      <c r="J10" s="89">
        <v>54</v>
      </c>
      <c r="K10" s="92">
        <v>2</v>
      </c>
    </row>
    <row r="11" spans="1:11" s="39" customFormat="1" ht="18" hidden="1" customHeight="1" outlineLevel="1">
      <c r="A11" s="75">
        <v>44926</v>
      </c>
      <c r="B11" s="76">
        <v>300</v>
      </c>
      <c r="C11" s="76">
        <v>258</v>
      </c>
      <c r="D11" s="76">
        <v>42</v>
      </c>
      <c r="E11" s="76">
        <v>18</v>
      </c>
      <c r="F11" s="76">
        <v>6</v>
      </c>
      <c r="G11" s="77">
        <v>1808</v>
      </c>
      <c r="H11" s="78">
        <v>7.0077519379844961</v>
      </c>
      <c r="I11" s="79">
        <v>1742</v>
      </c>
      <c r="J11" s="76">
        <v>55</v>
      </c>
      <c r="K11" s="79">
        <v>1</v>
      </c>
    </row>
    <row r="12" spans="1:11" s="39" customFormat="1" ht="18" hidden="1" customHeight="1" outlineLevel="1">
      <c r="A12" s="70">
        <v>45291</v>
      </c>
      <c r="B12" s="27">
        <v>284</v>
      </c>
      <c r="C12" s="27">
        <v>247</v>
      </c>
      <c r="D12" s="27">
        <v>37</v>
      </c>
      <c r="E12" s="27">
        <v>17</v>
      </c>
      <c r="F12" s="27">
        <v>6</v>
      </c>
      <c r="G12" s="64">
        <v>1812</v>
      </c>
      <c r="H12" s="24">
        <v>7.336032388663968</v>
      </c>
      <c r="I12" s="28">
        <v>1772</v>
      </c>
      <c r="J12" s="27">
        <v>52</v>
      </c>
      <c r="K12" s="28">
        <v>1</v>
      </c>
    </row>
    <row r="13" spans="1:11" s="39" customFormat="1" ht="18" customHeight="1" collapsed="1">
      <c r="A13" s="70">
        <v>45657</v>
      </c>
      <c r="B13" s="27">
        <v>279</v>
      </c>
      <c r="C13" s="27">
        <v>243</v>
      </c>
      <c r="D13" s="27">
        <v>36</v>
      </c>
      <c r="E13" s="27">
        <v>15</v>
      </c>
      <c r="F13" s="27">
        <v>5</v>
      </c>
      <c r="G13" s="64">
        <v>1883</v>
      </c>
      <c r="H13" s="24">
        <v>7.7489711934156382</v>
      </c>
      <c r="I13" s="28">
        <v>1840</v>
      </c>
      <c r="J13" s="27">
        <v>49</v>
      </c>
      <c r="K13" s="28">
        <v>1</v>
      </c>
    </row>
    <row r="14" spans="1:11" s="108" customFormat="1" ht="18" customHeight="1">
      <c r="A14" s="103">
        <v>45747</v>
      </c>
      <c r="B14" s="104">
        <v>275</v>
      </c>
      <c r="C14" s="104">
        <v>248</v>
      </c>
      <c r="D14" s="104">
        <v>27</v>
      </c>
      <c r="E14" s="104">
        <v>15</v>
      </c>
      <c r="F14" s="104">
        <v>5</v>
      </c>
      <c r="G14" s="105">
        <v>1890</v>
      </c>
      <c r="H14" s="106">
        <v>7.620967741935484</v>
      </c>
      <c r="I14" s="107">
        <v>1853</v>
      </c>
      <c r="J14" s="104">
        <v>48</v>
      </c>
      <c r="K14" s="107">
        <v>1</v>
      </c>
    </row>
    <row r="15" spans="1:11" s="108" customFormat="1" ht="18" customHeight="1">
      <c r="A15" s="103">
        <v>45838</v>
      </c>
      <c r="B15" s="104">
        <v>270</v>
      </c>
      <c r="C15" s="104">
        <v>243</v>
      </c>
      <c r="D15" s="104">
        <v>27</v>
      </c>
      <c r="E15" s="104">
        <v>14</v>
      </c>
      <c r="F15" s="104">
        <v>4</v>
      </c>
      <c r="G15" s="105">
        <v>1893</v>
      </c>
      <c r="H15" s="106">
        <v>7.7901234567901234</v>
      </c>
      <c r="I15" s="107">
        <v>1857</v>
      </c>
      <c r="J15" s="104">
        <v>45</v>
      </c>
      <c r="K15" s="107">
        <v>1</v>
      </c>
    </row>
    <row r="16" spans="1:11" s="108" customFormat="1" ht="18" customHeight="1">
      <c r="A16" s="103">
        <v>45930</v>
      </c>
      <c r="B16" s="104">
        <v>268</v>
      </c>
      <c r="C16" s="104">
        <v>243</v>
      </c>
      <c r="D16" s="104">
        <v>25</v>
      </c>
      <c r="E16" s="104">
        <v>14</v>
      </c>
      <c r="F16" s="104">
        <v>4</v>
      </c>
      <c r="G16" s="105">
        <v>1933</v>
      </c>
      <c r="H16" s="106">
        <v>7.9547325102880659</v>
      </c>
      <c r="I16" s="107">
        <v>1893</v>
      </c>
      <c r="J16" s="104">
        <v>46</v>
      </c>
      <c r="K16" s="107">
        <v>1</v>
      </c>
    </row>
    <row r="17" spans="1:11" s="31" customFormat="1" ht="18" customHeight="1" thickBot="1">
      <c r="A17" s="71">
        <v>46022</v>
      </c>
      <c r="B17" s="168">
        <v>267</v>
      </c>
      <c r="C17" s="168">
        <v>240</v>
      </c>
      <c r="D17" s="168">
        <v>27</v>
      </c>
      <c r="E17" s="168">
        <v>14</v>
      </c>
      <c r="F17" s="168">
        <v>4</v>
      </c>
      <c r="G17" s="169">
        <v>1934</v>
      </c>
      <c r="H17" s="170">
        <v>8.0583333333333336</v>
      </c>
      <c r="I17" s="169">
        <v>1892</v>
      </c>
      <c r="J17" s="168">
        <v>44</v>
      </c>
      <c r="K17" s="169">
        <v>1</v>
      </c>
    </row>
    <row r="18" spans="1:11" ht="24" customHeight="1">
      <c r="A18" s="250" t="s">
        <v>63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</row>
    <row r="19" spans="1:11" ht="24" customHeight="1">
      <c r="A19" s="250" t="s">
        <v>64</v>
      </c>
      <c r="B19" s="250"/>
      <c r="C19" s="250"/>
      <c r="D19" s="250"/>
      <c r="E19" s="250"/>
      <c r="F19" s="250"/>
      <c r="G19" s="250"/>
      <c r="H19" s="250"/>
      <c r="I19" s="250"/>
      <c r="J19" s="250"/>
      <c r="K19" s="250"/>
    </row>
    <row r="20" spans="1:11" ht="15" customHeight="1">
      <c r="A20" s="249" t="s">
        <v>17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</row>
    <row r="21" spans="1:11" ht="18.649999999999999" customHeight="1">
      <c r="A21" s="29" t="s">
        <v>18</v>
      </c>
      <c r="B21" s="30" t="s">
        <v>50</v>
      </c>
    </row>
    <row r="22" spans="1:11" ht="18.649999999999999" customHeight="1">
      <c r="A22" s="29" t="s">
        <v>19</v>
      </c>
      <c r="B22" s="30" t="s">
        <v>51</v>
      </c>
    </row>
    <row r="23" spans="1:11">
      <c r="B23" s="93"/>
    </row>
    <row r="24" spans="1:11">
      <c r="B24" s="42"/>
      <c r="E24" s="73"/>
    </row>
    <row r="25" spans="1:11">
      <c r="B25" s="74"/>
      <c r="E25" s="72"/>
      <c r="I25" s="42"/>
    </row>
    <row r="26" spans="1:11">
      <c r="B26" s="80"/>
      <c r="E26" s="72"/>
      <c r="I26" s="42"/>
    </row>
    <row r="27" spans="1:11">
      <c r="B27" s="42"/>
      <c r="I27" s="42"/>
      <c r="J27" s="42"/>
    </row>
  </sheetData>
  <mergeCells count="4">
    <mergeCell ref="A1:XFD1"/>
    <mergeCell ref="A20:K20"/>
    <mergeCell ref="A18:K18"/>
    <mergeCell ref="A19:K19"/>
  </mergeCells>
  <hyperlinks>
    <hyperlink ref="B21" r:id="rId1"/>
    <hyperlink ref="B22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H37"/>
  <sheetViews>
    <sheetView zoomScaleNormal="100" workbookViewId="0">
      <selection sqref="A1:XFD1"/>
    </sheetView>
  </sheetViews>
  <sheetFormatPr defaultColWidth="9.08984375" defaultRowHeight="12.5" outlineLevelRow="1" outlineLevelCol="1"/>
  <cols>
    <col min="1" max="1" width="20.453125" style="4" customWidth="1"/>
    <col min="2" max="2" width="12.90625" style="4" customWidth="1"/>
    <col min="3" max="4" width="12.90625" style="4" hidden="1" customWidth="1" outlineLevel="1"/>
    <col min="5" max="5" width="12.90625" style="4" customWidth="1" collapsed="1"/>
    <col min="6" max="8" width="12.90625" style="4" customWidth="1" outlineLevel="1"/>
    <col min="9" max="9" width="12.90625" style="4" customWidth="1"/>
    <col min="10" max="12" width="9.453125" style="4" customWidth="1"/>
    <col min="13" max="22" width="8.90625" style="4" customWidth="1"/>
    <col min="23" max="16384" width="9.08984375" style="4"/>
  </cols>
  <sheetData>
    <row r="1" spans="1:34" s="259" customFormat="1" ht="26" customHeight="1">
      <c r="A1" s="259" t="s">
        <v>34</v>
      </c>
    </row>
    <row r="2" spans="1:34" s="43" customFormat="1" ht="13.5" outlineLevel="1" thickBot="1">
      <c r="H2" s="63"/>
      <c r="I2" s="44" t="s">
        <v>60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4" s="43" customFormat="1" ht="59.4" customHeight="1" outlineLevel="1" thickBot="1">
      <c r="A3" s="46" t="s">
        <v>0</v>
      </c>
      <c r="B3" s="47">
        <v>44561</v>
      </c>
      <c r="C3" s="47" t="s">
        <v>99</v>
      </c>
      <c r="D3" s="47">
        <v>45291</v>
      </c>
      <c r="E3" s="47">
        <v>45657</v>
      </c>
      <c r="F3" s="47">
        <v>45747</v>
      </c>
      <c r="G3" s="47">
        <v>45838</v>
      </c>
      <c r="H3" s="164">
        <v>45930</v>
      </c>
      <c r="I3" s="164">
        <v>46022</v>
      </c>
      <c r="J3" s="48" t="s">
        <v>96</v>
      </c>
      <c r="K3" s="48" t="s">
        <v>89</v>
      </c>
      <c r="L3" s="48" t="s">
        <v>100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4" s="43" customFormat="1" ht="19.5" customHeight="1" outlineLevel="1">
      <c r="A4" s="49" t="s">
        <v>35</v>
      </c>
      <c r="B4" s="50">
        <v>520437.12</v>
      </c>
      <c r="C4" s="50">
        <v>534918.43000000005</v>
      </c>
      <c r="D4" s="50">
        <v>601284.25</v>
      </c>
      <c r="E4" s="50">
        <v>666440.93000000005</v>
      </c>
      <c r="F4" s="50">
        <v>683865.1</v>
      </c>
      <c r="G4" s="50">
        <v>683448.74</v>
      </c>
      <c r="H4" s="165">
        <v>711844.73</v>
      </c>
      <c r="I4" s="50">
        <v>656559.81999999995</v>
      </c>
      <c r="J4" s="51">
        <f>I4/H4-1</f>
        <v>-7.7664282209408242E-2</v>
      </c>
      <c r="K4" s="51">
        <f>I4/E4-1</f>
        <v>-1.4826685389806582E-2</v>
      </c>
      <c r="L4" s="51">
        <f>I4/B4-1</f>
        <v>0.26155455629298685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</row>
    <row r="5" spans="1:34" s="43" customFormat="1" ht="19.5" customHeight="1" outlineLevel="1">
      <c r="A5" s="52" t="s">
        <v>39</v>
      </c>
      <c r="B5" s="53">
        <v>184.28</v>
      </c>
      <c r="C5" s="53">
        <v>146.13999999999999</v>
      </c>
      <c r="D5" s="53">
        <v>152.19</v>
      </c>
      <c r="E5" s="53">
        <v>241.08</v>
      </c>
      <c r="F5" s="53">
        <v>260.44</v>
      </c>
      <c r="G5" s="53">
        <v>200.74</v>
      </c>
      <c r="H5" s="166">
        <v>211.68</v>
      </c>
      <c r="I5" s="53">
        <v>222.33</v>
      </c>
      <c r="J5" s="54">
        <f>I5/H5-1</f>
        <v>5.0311791383220061E-2</v>
      </c>
      <c r="K5" s="54">
        <f t="shared" ref="K5:K7" si="0">I5/E5-1</f>
        <v>-7.7775012444001979E-2</v>
      </c>
      <c r="L5" s="54">
        <f t="shared" ref="L5:L8" si="1">I5/B5-1</f>
        <v>0.20647927067505978</v>
      </c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</row>
    <row r="6" spans="1:34" s="43" customFormat="1" ht="19.5" customHeight="1" outlineLevel="1">
      <c r="A6" s="52" t="s">
        <v>10</v>
      </c>
      <c r="B6" s="53">
        <v>495503.93</v>
      </c>
      <c r="C6" s="53">
        <v>517991.01</v>
      </c>
      <c r="D6" s="53">
        <v>581658.31000000006</v>
      </c>
      <c r="E6" s="53">
        <v>646366.22</v>
      </c>
      <c r="F6" s="53">
        <v>664936.99</v>
      </c>
      <c r="G6" s="53">
        <v>663739.12</v>
      </c>
      <c r="H6" s="166">
        <v>699892.69</v>
      </c>
      <c r="I6" s="53">
        <v>644583.61</v>
      </c>
      <c r="J6" s="54">
        <f t="shared" ref="J6:J9" si="2">I6/H6-1</f>
        <v>-7.9025085974251175E-2</v>
      </c>
      <c r="K6" s="54">
        <f t="shared" si="0"/>
        <v>-2.757894742704825E-3</v>
      </c>
      <c r="L6" s="54">
        <f t="shared" si="1"/>
        <v>0.30086477820670354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</row>
    <row r="7" spans="1:34" s="43" customFormat="1" ht="19.5" customHeight="1" outlineLevel="1">
      <c r="A7" s="55" t="s">
        <v>40</v>
      </c>
      <c r="B7" s="56">
        <v>2181.4699999999998</v>
      </c>
      <c r="C7" s="56">
        <v>2367.2399999999998</v>
      </c>
      <c r="D7" s="56">
        <v>2774.43</v>
      </c>
      <c r="E7" s="56">
        <v>3340.4</v>
      </c>
      <c r="F7" s="56">
        <v>3467.03</v>
      </c>
      <c r="G7" s="56">
        <v>3612.58</v>
      </c>
      <c r="H7" s="167">
        <v>3764.97</v>
      </c>
      <c r="I7" s="56">
        <v>3964.97</v>
      </c>
      <c r="J7" s="57">
        <f t="shared" si="2"/>
        <v>5.3121273210676279E-2</v>
      </c>
      <c r="K7" s="57">
        <f t="shared" si="0"/>
        <v>0.18697461381870428</v>
      </c>
      <c r="L7" s="57">
        <f t="shared" si="1"/>
        <v>0.81756797022191474</v>
      </c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</row>
    <row r="8" spans="1:34" s="43" customFormat="1" ht="19.5" customHeight="1" outlineLevel="1">
      <c r="A8" s="58" t="s">
        <v>41</v>
      </c>
      <c r="B8" s="56">
        <v>191.48</v>
      </c>
      <c r="C8" s="56">
        <v>140.81</v>
      </c>
      <c r="D8" s="56">
        <v>200.63</v>
      </c>
      <c r="E8" s="56">
        <v>257.42</v>
      </c>
      <c r="F8" s="56">
        <v>270.95</v>
      </c>
      <c r="G8" s="56">
        <v>293.13</v>
      </c>
      <c r="H8" s="167">
        <v>302.66000000000003</v>
      </c>
      <c r="I8" s="56">
        <v>296.70999999999998</v>
      </c>
      <c r="J8" s="57">
        <f t="shared" si="2"/>
        <v>-1.9659023326505154E-2</v>
      </c>
      <c r="K8" s="57">
        <f>I8/E8-1</f>
        <v>0.15262994328335</v>
      </c>
      <c r="L8" s="57">
        <f t="shared" si="1"/>
        <v>0.54956131188635893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</row>
    <row r="9" spans="1:34" s="43" customFormat="1" ht="19.5" customHeight="1" outlineLevel="1" thickBot="1">
      <c r="A9" s="59" t="s">
        <v>31</v>
      </c>
      <c r="B9" s="60">
        <f>SUM(B4,B7:B8)</f>
        <v>522810.06999999995</v>
      </c>
      <c r="C9" s="60">
        <f>SUM(C4,C7,C8)</f>
        <v>537426.4800000001</v>
      </c>
      <c r="D9" s="60">
        <f>SUM(D4,D7,D8)</f>
        <v>604259.31000000006</v>
      </c>
      <c r="E9" s="60">
        <v>670038.75000000012</v>
      </c>
      <c r="F9" s="60">
        <v>687603.08</v>
      </c>
      <c r="G9" s="60">
        <v>687354.45</v>
      </c>
      <c r="H9" s="60">
        <v>715912.36</v>
      </c>
      <c r="I9" s="60">
        <f>SUM(I4,I7,I8)</f>
        <v>660821.49999999988</v>
      </c>
      <c r="J9" s="61">
        <f t="shared" si="2"/>
        <v>-7.6951960991426538E-2</v>
      </c>
      <c r="K9" s="62">
        <f>I9/E9-1</f>
        <v>-1.3756293945686338E-2</v>
      </c>
      <c r="L9" s="62">
        <f>I9/B9-1</f>
        <v>0.26398005302384475</v>
      </c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4" s="15" customFormat="1" ht="24" customHeight="1" outlineLevel="1">
      <c r="A10" s="263" t="s">
        <v>70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45"/>
      <c r="N10" s="3"/>
      <c r="O10" s="3"/>
      <c r="P10" s="3"/>
      <c r="Q10" s="3"/>
      <c r="R10" s="3"/>
      <c r="S10" s="3"/>
      <c r="T10" s="3"/>
    </row>
    <row r="11" spans="1:34" s="15" customFormat="1" ht="24" customHeight="1" outlineLevel="1">
      <c r="A11" s="262" t="s">
        <v>82</v>
      </c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45"/>
    </row>
    <row r="12" spans="1:34" s="261" customFormat="1" ht="15.75" customHeight="1"/>
    <row r="13" spans="1:34" s="260" customFormat="1" ht="26" customHeight="1">
      <c r="A13" s="260" t="s">
        <v>16</v>
      </c>
    </row>
    <row r="14" spans="1:34" ht="16" outlineLevel="1" thickBot="1">
      <c r="B14" s="15"/>
      <c r="C14" s="9"/>
      <c r="D14" s="171"/>
      <c r="H14" s="63"/>
      <c r="I14" s="44" t="s">
        <v>60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3" customFormat="1" ht="54.65" customHeight="1" outlineLevel="1" thickBot="1">
      <c r="A15" s="46" t="s">
        <v>0</v>
      </c>
      <c r="B15" s="47">
        <v>44561</v>
      </c>
      <c r="C15" s="47" t="s">
        <v>99</v>
      </c>
      <c r="D15" s="47">
        <v>45291</v>
      </c>
      <c r="E15" s="47">
        <v>45657</v>
      </c>
      <c r="F15" s="47">
        <v>45747</v>
      </c>
      <c r="G15" s="47">
        <v>45838</v>
      </c>
      <c r="H15" s="6">
        <v>45930</v>
      </c>
      <c r="I15" s="6">
        <v>46022</v>
      </c>
      <c r="J15" s="48" t="s">
        <v>96</v>
      </c>
      <c r="K15" s="48" t="s">
        <v>89</v>
      </c>
      <c r="L15" s="48" t="s">
        <v>100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</row>
    <row r="16" spans="1:34" s="43" customFormat="1" ht="18.649999999999999" customHeight="1" outlineLevel="1">
      <c r="A16" s="49" t="s">
        <v>35</v>
      </c>
      <c r="B16" s="50">
        <v>391020.36</v>
      </c>
      <c r="C16" s="50">
        <v>412613.78</v>
      </c>
      <c r="D16" s="50">
        <v>490484.76</v>
      </c>
      <c r="E16" s="50">
        <v>568307.06999999995</v>
      </c>
      <c r="F16" s="50">
        <v>584749.41</v>
      </c>
      <c r="G16" s="50">
        <v>587964.18999999994</v>
      </c>
      <c r="H16" s="165">
        <v>613090.9</v>
      </c>
      <c r="I16" s="165">
        <v>545229.46</v>
      </c>
      <c r="J16" s="51">
        <f>I16/H16-1</f>
        <v>-0.11068740377650366</v>
      </c>
      <c r="K16" s="51">
        <f>I16/E16-1</f>
        <v>-4.0607641921470372E-2</v>
      </c>
      <c r="L16" s="51">
        <f>I16/B16-1</f>
        <v>0.39437613939079785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</row>
    <row r="17" spans="1:34" s="43" customFormat="1" ht="18.649999999999999" customHeight="1" outlineLevel="1">
      <c r="A17" s="52" t="s">
        <v>4</v>
      </c>
      <c r="B17" s="53">
        <v>180.5</v>
      </c>
      <c r="C17" s="53">
        <v>145.91999999999999</v>
      </c>
      <c r="D17" s="53">
        <v>151.9</v>
      </c>
      <c r="E17" s="53">
        <v>240.17</v>
      </c>
      <c r="F17" s="53">
        <v>260.13</v>
      </c>
      <c r="G17" s="53">
        <v>200.46</v>
      </c>
      <c r="H17" s="166">
        <v>211.37</v>
      </c>
      <c r="I17" s="166">
        <v>221.92</v>
      </c>
      <c r="J17" s="54">
        <f>I17/H17-1</f>
        <v>4.9912475753418173E-2</v>
      </c>
      <c r="K17" s="54">
        <f>I17/E17-1</f>
        <v>-7.5987841945288737E-2</v>
      </c>
      <c r="L17" s="54">
        <f t="shared" ref="L17" si="3">I17/B17-1</f>
        <v>0.22947368421052627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pans="1:34" s="43" customFormat="1" ht="18.649999999999999" customHeight="1" outlineLevel="1" thickBot="1">
      <c r="A18" s="229" t="s">
        <v>10</v>
      </c>
      <c r="B18" s="230">
        <v>366669.72</v>
      </c>
      <c r="C18" s="230">
        <v>396139.64</v>
      </c>
      <c r="D18" s="230">
        <v>471302.96</v>
      </c>
      <c r="E18" s="230">
        <v>548550.98</v>
      </c>
      <c r="F18" s="230">
        <v>566173.77</v>
      </c>
      <c r="G18" s="230">
        <v>568694.04</v>
      </c>
      <c r="H18" s="231">
        <v>601315.61</v>
      </c>
      <c r="I18" s="231">
        <v>533614.18999999994</v>
      </c>
      <c r="J18" s="65">
        <f t="shared" ref="J18" si="4">I18/H18-1</f>
        <v>-0.11258882835255191</v>
      </c>
      <c r="K18" s="66">
        <f>I18/E18-1</f>
        <v>-2.7229538446909785E-2</v>
      </c>
      <c r="L18" s="66">
        <f>I18/B18-1</f>
        <v>0.45529930859848466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34" ht="24" customHeight="1" outlineLevel="1">
      <c r="A19" s="262" t="s">
        <v>70</v>
      </c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</row>
    <row r="20" spans="1:34" s="15" customFormat="1" ht="24" customHeight="1" outlineLevel="1">
      <c r="A20" s="262" t="s">
        <v>83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</row>
    <row r="21" spans="1:34" s="258" customFormat="1" ht="14" customHeight="1"/>
    <row r="22" spans="1:34" s="240" customFormat="1" ht="24.65" customHeight="1" thickBot="1">
      <c r="A22" s="239" t="s">
        <v>36</v>
      </c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</row>
    <row r="23" spans="1:34" s="257" customFormat="1" ht="13" outlineLevel="1" thickBot="1">
      <c r="A23" s="256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</row>
    <row r="24" spans="1:34" ht="40.75" customHeight="1" outlineLevel="1">
      <c r="A24" s="251" t="s">
        <v>52</v>
      </c>
      <c r="B24" s="253" t="s">
        <v>61</v>
      </c>
      <c r="C24" s="254"/>
    </row>
    <row r="25" spans="1:34" ht="18" customHeight="1" outlineLevel="1" thickBot="1">
      <c r="A25" s="252"/>
      <c r="B25" s="232">
        <v>2024</v>
      </c>
      <c r="C25" s="232">
        <v>2025</v>
      </c>
    </row>
    <row r="26" spans="1:34" ht="18" customHeight="1" outlineLevel="1">
      <c r="A26" s="233" t="s">
        <v>101</v>
      </c>
      <c r="B26" s="234">
        <v>-2.68</v>
      </c>
      <c r="C26" s="234">
        <v>-0.02</v>
      </c>
    </row>
    <row r="27" spans="1:34" ht="18" customHeight="1" outlineLevel="1">
      <c r="A27" s="235" t="s">
        <v>102</v>
      </c>
      <c r="B27" s="236">
        <v>57.64</v>
      </c>
      <c r="C27" s="236">
        <v>-66.62</v>
      </c>
    </row>
    <row r="28" spans="1:34" ht="18" customHeight="1" outlineLevel="1">
      <c r="A28" s="235" t="s">
        <v>103</v>
      </c>
      <c r="B28" s="236">
        <v>10.31</v>
      </c>
      <c r="C28" s="236">
        <v>4.8499999999999996</v>
      </c>
    </row>
    <row r="29" spans="1:34" ht="18" customHeight="1" outlineLevel="1" thickBot="1">
      <c r="A29" s="237" t="s">
        <v>104</v>
      </c>
      <c r="B29" s="238">
        <v>-3.46</v>
      </c>
      <c r="C29" s="238">
        <v>2.83</v>
      </c>
    </row>
    <row r="30" spans="1:34" ht="82.75" customHeight="1" outlineLevel="1" thickBot="1">
      <c r="A30" s="255"/>
      <c r="B30" s="255"/>
      <c r="C30" s="255"/>
    </row>
    <row r="31" spans="1:34" ht="40.75" customHeight="1" outlineLevel="1">
      <c r="A31" s="251" t="s">
        <v>52</v>
      </c>
      <c r="B31" s="253" t="s">
        <v>105</v>
      </c>
      <c r="C31" s="254"/>
    </row>
    <row r="32" spans="1:34" ht="18" customHeight="1" outlineLevel="1" thickBot="1">
      <c r="A32" s="252"/>
      <c r="B32" s="232">
        <v>2024</v>
      </c>
      <c r="C32" s="232">
        <v>2025</v>
      </c>
    </row>
    <row r="33" spans="1:3" ht="18" customHeight="1" outlineLevel="1">
      <c r="A33" s="233" t="s">
        <v>101</v>
      </c>
      <c r="B33" s="234">
        <f>B26</f>
        <v>-2.68</v>
      </c>
      <c r="C33" s="234">
        <f>C26</f>
        <v>-0.02</v>
      </c>
    </row>
    <row r="34" spans="1:3" ht="18" customHeight="1" outlineLevel="1">
      <c r="A34" s="235" t="s">
        <v>102</v>
      </c>
      <c r="B34" s="236">
        <f>SUM(B26:B27)</f>
        <v>54.96</v>
      </c>
      <c r="C34" s="236">
        <f>SUM(C26:C27)</f>
        <v>-66.64</v>
      </c>
    </row>
    <row r="35" spans="1:3" ht="18" customHeight="1" outlineLevel="1">
      <c r="A35" s="235" t="s">
        <v>103</v>
      </c>
      <c r="B35" s="236">
        <f>SUM(B26:B28)</f>
        <v>65.27</v>
      </c>
      <c r="C35" s="236">
        <f>SUM(C26:C28)</f>
        <v>-61.79</v>
      </c>
    </row>
    <row r="36" spans="1:3" ht="18" customHeight="1" outlineLevel="1" thickBot="1">
      <c r="A36" s="237" t="s">
        <v>104</v>
      </c>
      <c r="B36" s="238">
        <f>SUM(B26:B29)</f>
        <v>61.809999999999995</v>
      </c>
      <c r="C36" s="238">
        <f>SUM(C26:C29)</f>
        <v>-58.96</v>
      </c>
    </row>
    <row r="37" spans="1:3" outlineLevel="1"/>
  </sheetData>
  <mergeCells count="15">
    <mergeCell ref="A23:XFD23"/>
    <mergeCell ref="A21:XFD21"/>
    <mergeCell ref="A1:XFD1"/>
    <mergeCell ref="A13:XFD13"/>
    <mergeCell ref="A22:XFD22"/>
    <mergeCell ref="A12:XFD12"/>
    <mergeCell ref="A19:L19"/>
    <mergeCell ref="A20:L20"/>
    <mergeCell ref="A10:L10"/>
    <mergeCell ref="A11:L11"/>
    <mergeCell ref="A24:A25"/>
    <mergeCell ref="B24:C24"/>
    <mergeCell ref="A30:C30"/>
    <mergeCell ref="A31:A32"/>
    <mergeCell ref="B31:C31"/>
  </mergeCells>
  <phoneticPr fontId="22" type="noConversion"/>
  <conditionalFormatting sqref="K4 K6:K9">
    <cfRule type="cellIs" dxfId="14" priority="37" operator="lessThan">
      <formula>0</formula>
    </cfRule>
  </conditionalFormatting>
  <conditionalFormatting sqref="J4 J6:J9">
    <cfRule type="cellIs" dxfId="13" priority="28" operator="lessThan">
      <formula>0</formula>
    </cfRule>
  </conditionalFormatting>
  <conditionalFormatting sqref="J16">
    <cfRule type="cellIs" dxfId="12" priority="26" operator="lessThan">
      <formula>0</formula>
    </cfRule>
  </conditionalFormatting>
  <conditionalFormatting sqref="J17">
    <cfRule type="cellIs" dxfId="11" priority="25" operator="lessThan">
      <formula>0</formula>
    </cfRule>
  </conditionalFormatting>
  <conditionalFormatting sqref="J18">
    <cfRule type="cellIs" dxfId="10" priority="24" operator="lessThan">
      <formula>0</formula>
    </cfRule>
  </conditionalFormatting>
  <conditionalFormatting sqref="K5">
    <cfRule type="cellIs" dxfId="9" priority="12" operator="lessThan">
      <formula>0</formula>
    </cfRule>
  </conditionalFormatting>
  <conditionalFormatting sqref="J5">
    <cfRule type="cellIs" dxfId="8" priority="11" operator="lessThan">
      <formula>0</formula>
    </cfRule>
  </conditionalFormatting>
  <conditionalFormatting sqref="K16">
    <cfRule type="cellIs" dxfId="7" priority="8" operator="lessThan">
      <formula>0</formula>
    </cfRule>
  </conditionalFormatting>
  <conditionalFormatting sqref="K17">
    <cfRule type="cellIs" dxfId="6" priority="7" operator="lessThan">
      <formula>0</formula>
    </cfRule>
  </conditionalFormatting>
  <conditionalFormatting sqref="K18">
    <cfRule type="cellIs" dxfId="5" priority="6" operator="lessThan">
      <formula>0</formula>
    </cfRule>
  </conditionalFormatting>
  <conditionalFormatting sqref="L4 L6:L9">
    <cfRule type="cellIs" dxfId="4" priority="5" operator="lessThan">
      <formula>0</formula>
    </cfRule>
  </conditionalFormatting>
  <conditionalFormatting sqref="L5">
    <cfRule type="cellIs" dxfId="3" priority="4" operator="lessThan">
      <formula>0</formula>
    </cfRule>
  </conditionalFormatting>
  <conditionalFormatting sqref="L16">
    <cfRule type="cellIs" dxfId="2" priority="3" operator="lessThan">
      <formula>0</formula>
    </cfRule>
  </conditionalFormatting>
  <conditionalFormatting sqref="L17">
    <cfRule type="cellIs" dxfId="1" priority="2" operator="lessThan">
      <formula>0</formula>
    </cfRule>
  </conditionalFormatting>
  <conditionalFormatting sqref="L18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pavluh</cp:lastModifiedBy>
  <dcterms:created xsi:type="dcterms:W3CDTF">1996-10-08T23:32:33Z</dcterms:created>
  <dcterms:modified xsi:type="dcterms:W3CDTF">2026-05-05T10:05:17Z</dcterms:modified>
</cp:coreProperties>
</file>