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3\Q1 2023\! final\"/>
    </mc:Choice>
  </mc:AlternateContent>
  <bookViews>
    <workbookView xWindow="0" yWindow="0" windowWidth="20775" windowHeight="11610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D5" i="54" l="1"/>
  <c r="D7" i="54"/>
  <c r="B30" i="36" l="1"/>
  <c r="B31" i="36"/>
  <c r="D9" i="36" l="1"/>
  <c r="C9" i="36"/>
  <c r="F18" i="36" l="1"/>
  <c r="E18" i="36"/>
  <c r="F17" i="36"/>
  <c r="E17" i="36"/>
  <c r="F16" i="36"/>
  <c r="E16" i="36"/>
  <c r="B9" i="36"/>
  <c r="F8" i="36" l="1"/>
  <c r="E8" i="36"/>
  <c r="F7" i="36"/>
  <c r="E7" i="36"/>
  <c r="F6" i="36"/>
  <c r="E6" i="36"/>
  <c r="F5" i="36"/>
  <c r="E5" i="36"/>
  <c r="F4" i="36"/>
  <c r="E4" i="36"/>
  <c r="F9" i="36"/>
  <c r="E9" i="36"/>
  <c r="D27" i="54" l="1"/>
  <c r="D25" i="54"/>
  <c r="D17" i="54"/>
  <c r="F36" i="54" l="1"/>
  <c r="F34" i="54"/>
  <c r="F32" i="54"/>
  <c r="F28" i="54"/>
  <c r="F26" i="54"/>
  <c r="F24" i="54"/>
  <c r="F23" i="54"/>
  <c r="F18" i="54"/>
  <c r="F16" i="54"/>
  <c r="F12" i="54"/>
  <c r="F10" i="54"/>
  <c r="F6" i="54"/>
  <c r="F4" i="54"/>
  <c r="F3" i="54"/>
  <c r="E34" i="54"/>
  <c r="E32" i="54"/>
  <c r="E30" i="54"/>
  <c r="E28" i="54"/>
  <c r="E26" i="54"/>
  <c r="E24" i="54"/>
  <c r="E23" i="54"/>
  <c r="E18" i="54"/>
  <c r="E16" i="54"/>
  <c r="E12" i="54"/>
  <c r="E10" i="54"/>
  <c r="E8" i="54"/>
  <c r="E6" i="54"/>
  <c r="E4" i="54"/>
  <c r="E3" i="54"/>
  <c r="F18" i="30"/>
  <c r="E18" i="30"/>
  <c r="D31" i="54" l="1"/>
  <c r="C31" i="54"/>
  <c r="D15" i="54"/>
  <c r="C15" i="54"/>
  <c r="D37" i="54"/>
  <c r="F37" i="54" s="1"/>
  <c r="C37" i="54"/>
  <c r="D35" i="54"/>
  <c r="C35" i="54"/>
  <c r="C21" i="54"/>
  <c r="C19" i="54"/>
  <c r="C17" i="54"/>
  <c r="C13" i="54"/>
  <c r="C11" i="54"/>
  <c r="C9" i="54"/>
  <c r="C7" i="54"/>
  <c r="C5" i="54"/>
  <c r="C33" i="54"/>
  <c r="C29" i="54"/>
  <c r="C27" i="54"/>
  <c r="C25" i="54"/>
  <c r="D11" i="54"/>
  <c r="D9" i="54"/>
  <c r="D33" i="54"/>
  <c r="F33" i="54" s="1"/>
  <c r="D29" i="54"/>
  <c r="F29" i="54" s="1"/>
  <c r="F27" i="54"/>
  <c r="F3" i="30"/>
  <c r="E3" i="30"/>
  <c r="F15" i="30"/>
  <c r="E15" i="30"/>
  <c r="F14" i="30"/>
  <c r="E14" i="30"/>
  <c r="F9" i="30"/>
  <c r="E9" i="30"/>
  <c r="F16" i="30"/>
  <c r="E16" i="30"/>
  <c r="F8" i="30"/>
  <c r="E8" i="30"/>
  <c r="F7" i="30"/>
  <c r="E7" i="30"/>
  <c r="F17" i="30"/>
  <c r="E17" i="30"/>
  <c r="F11" i="30"/>
  <c r="E11" i="30"/>
  <c r="F10" i="30"/>
  <c r="E10" i="30"/>
  <c r="F12" i="30"/>
  <c r="E12" i="30"/>
  <c r="F13" i="30"/>
  <c r="E13" i="30"/>
  <c r="F6" i="30"/>
  <c r="E6" i="30"/>
  <c r="F4" i="30"/>
  <c r="E4" i="30"/>
  <c r="F5" i="30"/>
  <c r="E5" i="30"/>
  <c r="E35" i="54" l="1"/>
  <c r="F35" i="54"/>
  <c r="E11" i="54"/>
  <c r="F11" i="54"/>
  <c r="E25" i="54"/>
  <c r="F25" i="54"/>
  <c r="E27" i="54"/>
  <c r="E29" i="54"/>
  <c r="E33" i="54"/>
  <c r="E9" i="54"/>
  <c r="E31" i="54"/>
  <c r="C22" i="54"/>
  <c r="C38" i="54"/>
  <c r="D38" i="54"/>
  <c r="E38" i="54" l="1"/>
  <c r="F38" i="54"/>
  <c r="F5" i="54"/>
  <c r="D21" i="54"/>
  <c r="E7" i="54" l="1"/>
  <c r="F7" i="54"/>
  <c r="E5" i="54"/>
  <c r="E17" i="54" l="1"/>
  <c r="F17" i="54"/>
  <c r="D19" i="54"/>
  <c r="D13" i="54"/>
  <c r="E13" i="54" l="1"/>
  <c r="F13" i="54"/>
  <c r="E19" i="54"/>
  <c r="F19" i="54"/>
  <c r="D22" i="54"/>
  <c r="E22" i="54" l="1"/>
  <c r="F22" i="54"/>
</calcChain>
</file>

<file path=xl/sharedStrings.xml><?xml version="1.0" encoding="utf-8"?>
<sst xmlns="http://schemas.openxmlformats.org/spreadsheetml/2006/main" count="190" uniqueCount="114">
  <si>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</si>
  <si>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</si>
  <si>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</si>
  <si>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</si>
  <si>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</si>
  <si>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</si>
  <si>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</si>
  <si>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</si>
  <si>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</si>
  <si>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</si>
  <si>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</si>
  <si>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</si>
  <si>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</si>
  <si>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</si>
  <si>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</si>
  <si>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</si>
  <si>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</si>
  <si>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</si>
  <si>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</si>
  <si>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</si>
  <si>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</si>
  <si>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</si>
  <si>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</si>
  <si>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</si>
  <si>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</si>
  <si>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</si>
  <si>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</si>
  <si>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</si>
  <si>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</si>
  <si>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</si>
  <si>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</si>
  <si>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</si>
  <si>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</si>
  <si>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</si>
  <si>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</si>
  <si>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</si>
  <si>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</si>
  <si>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</si>
  <si>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</si>
  <si>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</si>
  <si>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</si>
  <si>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</si>
  <si>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</si>
  <si>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</si>
  <si>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</si>
  <si>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</si>
  <si>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</si>
  <si>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</si>
  <si>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</si>
  <si>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</si>
  <si>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</si>
  <si>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</si>
  <si>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</si>
  <si>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</si>
  <si>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</si>
  <si>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</si>
  <si>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</si>
  <si>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</si>
  <si>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</si>
  <si>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</si>
  <si>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</si>
  <si>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** З урахуванням депозитарних розписок MHP S.A. 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</si>
  <si>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</si>
  <si>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</si>
  <si>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</si>
  <si>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</si>
  <si>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</si>
  <si>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</si>
  <si>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</si>
  <si>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</si>
  <si>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</si>
  <si>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</si>
  <si>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</si>
  <si>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</si>
  <si>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</si>
  <si>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</si>
  <si>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</si>
  <si>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</si>
  <si>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</si>
  <si>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</si>
  <si>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* Обіг ЦП ІСІ було тимчасово зупинено у звязку з воєнним станом від 24.02.2022 до 22.08.2022.</t>
  </si>
  <si>
    <t>ОЗДП</t>
  </si>
  <si>
    <t>31.12.2022 (4 кв. 2022)</t>
  </si>
  <si>
    <t>облігації іноземної держави</t>
  </si>
  <si>
    <t>облігаціями іноземної держави</t>
  </si>
  <si>
    <t>31.12.2022**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</si>
  <si>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 Активи НПФ - за даними звітів 51-го фонду з 57 НПФ в управлінні загалом.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</si>
  <si>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</t>
  </si>
  <si>
    <t>Ренкінгування - за квартальним показником.</t>
  </si>
  <si>
    <t>1-й квартал 2023 року</t>
  </si>
  <si>
    <t>2 роки</t>
  </si>
  <si>
    <t>31.03.2023 (1 кв. 2023)</t>
  </si>
  <si>
    <t>Зміна за 1 кв. 2023</t>
  </si>
  <si>
    <t>31.03.2021 (1 кв. 2021)</t>
  </si>
  <si>
    <t>Зміна за 2 роки</t>
  </si>
  <si>
    <t>31.03.2013</t>
  </si>
  <si>
    <t>31.03.2014</t>
  </si>
  <si>
    <t>31.03.2015</t>
  </si>
  <si>
    <t>31.03.2016</t>
  </si>
  <si>
    <t>31.03.2017</t>
  </si>
  <si>
    <t>31.03.2018</t>
  </si>
  <si>
    <t>31.03.2019</t>
  </si>
  <si>
    <t>31.03.2020</t>
  </si>
  <si>
    <t>31.03.2021</t>
  </si>
  <si>
    <t>Зміна за 1-й квартал 2023 року</t>
  </si>
  <si>
    <t>1 квартал '22*</t>
  </si>
  <si>
    <t>2 квартал '22*</t>
  </si>
  <si>
    <t>3 квартал '22*</t>
  </si>
  <si>
    <t>Рік</t>
  </si>
  <si>
    <t>Рік у попередньому кварталі</t>
  </si>
  <si>
    <t>4 квартал '22</t>
  </si>
  <si>
    <t>1 квартал '23</t>
  </si>
  <si>
    <t>* Загалом у списках ФБ України станом на 31.03.2023 року, включаючи лістинг, перебувало 186 випусків державних облігацій, 8 - муніципальних облігацій, 119 – корпоративних облігацій (у т.ч. 23 єврооблігацій), 136 випусків акцій (у т.ч. 48 - іноземних), 7 – акцій КІФ, 20 – інвестиційних сертифікатів ПІФ, 9 - іноземних суверенних облігаій і 7 -  деривативів.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</si>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</sst>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0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63" applyNumberFormat="0" applyAlignment="0" applyProtection="0"/>
    <xf numFmtId="0" fontId="54" fillId="33" borderId="63" applyNumberFormat="0" applyAlignment="0" applyProtection="0"/>
    <xf numFmtId="0" fontId="55" fillId="34" borderId="64" applyNumberFormat="0" applyAlignment="0" applyProtection="0"/>
    <xf numFmtId="0" fontId="55" fillId="34" borderId="64" applyNumberFormat="0" applyAlignment="0" applyProtection="0"/>
    <xf numFmtId="0" fontId="56" fillId="34" borderId="63" applyNumberFormat="0" applyAlignment="0" applyProtection="0"/>
    <xf numFmtId="0" fontId="56" fillId="34" borderId="63" applyNumberFormat="0" applyAlignment="0" applyProtection="0"/>
    <xf numFmtId="0" fontId="57" fillId="0" borderId="60" applyNumberFormat="0" applyFill="0" applyAlignment="0" applyProtection="0"/>
    <xf numFmtId="0" fontId="57" fillId="0" borderId="60" applyNumberFormat="0" applyFill="0" applyAlignment="0" applyProtection="0"/>
    <xf numFmtId="0" fontId="58" fillId="0" borderId="61" applyNumberFormat="0" applyFill="0" applyAlignment="0" applyProtection="0"/>
    <xf numFmtId="0" fontId="58" fillId="0" borderId="61" applyNumberFormat="0" applyFill="0" applyAlignment="0" applyProtection="0"/>
    <xf numFmtId="0" fontId="59" fillId="0" borderId="62" applyNumberFormat="0" applyFill="0" applyAlignment="0" applyProtection="0"/>
    <xf numFmtId="0" fontId="59" fillId="0" borderId="62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8" applyNumberFormat="0" applyFill="0" applyAlignment="0" applyProtection="0"/>
    <xf numFmtId="0" fontId="60" fillId="0" borderId="68" applyNumberFormat="0" applyFill="0" applyAlignment="0" applyProtection="0"/>
    <xf numFmtId="0" fontId="61" fillId="35" borderId="66" applyNumberFormat="0" applyAlignment="0" applyProtection="0"/>
    <xf numFmtId="0" fontId="61" fillId="35" borderId="66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7" applyNumberFormat="0" applyFont="0" applyAlignment="0" applyProtection="0"/>
    <xf numFmtId="0" fontId="52" fillId="36" borderId="67" applyNumberFormat="0" applyFont="0" applyAlignment="0" applyProtection="0"/>
    <xf numFmtId="0" fontId="65" fillId="0" borderId="65" applyNumberFormat="0" applyFill="0" applyAlignment="0" applyProtection="0"/>
    <xf numFmtId="0" fontId="65" fillId="0" borderId="6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  <xf numFmtId="0" fontId="6" fillId="0" borderId="0"/>
  </cellStyleXfs>
  <cellXfs count="225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9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6" xfId="79" applyFont="1" applyFill="1" applyBorder="1" applyAlignment="1">
      <alignment horizontal="right" vertical="center" indent="1"/>
    </xf>
    <xf numFmtId="0" fontId="7" fillId="0" borderId="38" xfId="79" applyFont="1" applyBorder="1" applyAlignment="1">
      <alignment horizontal="right" vertical="center" indent="1"/>
    </xf>
    <xf numFmtId="0" fontId="7" fillId="0" borderId="31" xfId="79" applyFont="1" applyFill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50" xfId="60" applyFont="1" applyFill="1" applyBorder="1" applyAlignment="1">
      <alignment horizontal="center" vertical="center" wrapText="1"/>
    </xf>
    <xf numFmtId="1" fontId="6" fillId="0" borderId="51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3" xfId="58" applyFont="1" applyFill="1" applyBorder="1" applyAlignment="1">
      <alignment horizontal="center" vertical="center" wrapText="1"/>
    </xf>
    <xf numFmtId="0" fontId="7" fillId="0" borderId="56" xfId="79" applyFont="1" applyFill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indent="1"/>
    </xf>
    <xf numFmtId="0" fontId="7" fillId="0" borderId="55" xfId="79" applyFont="1" applyBorder="1" applyAlignment="1">
      <alignment horizontal="left" vertical="center" wrapText="1" indent="1"/>
    </xf>
    <xf numFmtId="0" fontId="6" fillId="0" borderId="57" xfId="79" applyFont="1" applyBorder="1" applyAlignment="1">
      <alignment horizontal="right" vertical="center" indent="1"/>
    </xf>
    <xf numFmtId="0" fontId="7" fillId="0" borderId="58" xfId="79" applyFont="1" applyBorder="1" applyAlignment="1">
      <alignment horizontal="left" vertical="center" wrapText="1" indent="1"/>
    </xf>
    <xf numFmtId="0" fontId="7" fillId="0" borderId="56" xfId="79" applyFont="1" applyBorder="1" applyAlignment="1">
      <alignment horizontal="right" vertical="center" indent="1"/>
    </xf>
    <xf numFmtId="0" fontId="7" fillId="0" borderId="59" xfId="79" applyFont="1" applyBorder="1" applyAlignment="1">
      <alignment horizontal="right" vertical="center" indent="1"/>
    </xf>
    <xf numFmtId="4" fontId="6" fillId="0" borderId="12" xfId="57" applyNumberFormat="1" applyFont="1" applyFill="1" applyBorder="1" applyAlignment="1">
      <alignment horizontal="right" vertical="center" wrapText="1"/>
    </xf>
    <xf numFmtId="1" fontId="4" fillId="0" borderId="19" xfId="60" applyNumberFormat="1" applyFont="1" applyFill="1" applyBorder="1" applyAlignment="1">
      <alignment horizontal="center" vertical="center" wrapText="1"/>
    </xf>
    <xf numFmtId="0" fontId="6" fillId="0" borderId="0" xfId="59" applyFont="1"/>
    <xf numFmtId="0" fontId="6" fillId="0" borderId="57" xfId="79" applyFont="1" applyFill="1" applyBorder="1" applyAlignment="1">
      <alignment horizontal="right" vertical="center" indent="1"/>
    </xf>
    <xf numFmtId="0" fontId="4" fillId="0" borderId="57" xfId="79" applyFont="1" applyFill="1" applyBorder="1" applyAlignment="1">
      <alignment horizontal="right" vertical="center" indent="1"/>
    </xf>
    <xf numFmtId="165" fontId="6" fillId="0" borderId="0" xfId="235" applyNumberFormat="1" applyFont="1"/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6" applyNumberFormat="1" applyFont="1" applyFill="1" applyBorder="1" applyAlignment="1">
      <alignment vertical="center"/>
    </xf>
    <xf numFmtId="165" fontId="9" fillId="0" borderId="26" xfId="66" applyNumberFormat="1" applyFont="1" applyFill="1" applyBorder="1" applyAlignment="1">
      <alignment vertical="center"/>
    </xf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50" xfId="60" applyFont="1" applyFill="1" applyBorder="1" applyAlignment="1">
      <alignment horizontal="center" vertical="center" wrapText="1"/>
    </xf>
    <xf numFmtId="165" fontId="6" fillId="0" borderId="0" xfId="57" applyNumberFormat="1" applyFill="1" applyAlignment="1">
      <alignment horizontal="left"/>
    </xf>
    <xf numFmtId="49" fontId="7" fillId="29" borderId="32" xfId="75" applyNumberFormat="1" applyFont="1" applyFill="1" applyBorder="1" applyAlignment="1">
      <alignment horizontal="center" vertical="center" wrapText="1"/>
    </xf>
    <xf numFmtId="0" fontId="7" fillId="29" borderId="43" xfId="75" applyFont="1" applyFill="1" applyBorder="1" applyAlignment="1">
      <alignment vertical="center"/>
    </xf>
    <xf numFmtId="0" fontId="7" fillId="29" borderId="35" xfId="75" applyFont="1" applyFill="1" applyBorder="1" applyAlignment="1">
      <alignment vertical="center"/>
    </xf>
    <xf numFmtId="165" fontId="16" fillId="29" borderId="48" xfId="75" applyNumberFormat="1" applyFont="1" applyFill="1" applyBorder="1" applyAlignment="1">
      <alignment vertical="center"/>
    </xf>
    <xf numFmtId="0" fontId="7" fillId="29" borderId="28" xfId="75" applyFont="1" applyFill="1" applyBorder="1" applyAlignment="1">
      <alignment vertical="center"/>
    </xf>
    <xf numFmtId="165" fontId="14" fillId="29" borderId="28" xfId="75" applyNumberFormat="1" applyFont="1" applyFill="1" applyBorder="1" applyAlignment="1">
      <alignment vertical="center"/>
    </xf>
    <xf numFmtId="0" fontId="6" fillId="29" borderId="28" xfId="75" applyFont="1" applyFill="1" applyBorder="1" applyAlignment="1">
      <alignment vertical="center"/>
    </xf>
    <xf numFmtId="0" fontId="6" fillId="29" borderId="49" xfId="75" applyFont="1" applyFill="1" applyBorder="1" applyAlignment="1">
      <alignment vertical="center"/>
    </xf>
    <xf numFmtId="165" fontId="7" fillId="29" borderId="39" xfId="75" applyNumberFormat="1" applyFont="1" applyFill="1" applyBorder="1" applyAlignment="1">
      <alignment vertical="center"/>
    </xf>
    <xf numFmtId="165" fontId="14" fillId="29" borderId="41" xfId="75" applyNumberFormat="1" applyFont="1" applyFill="1" applyBorder="1" applyAlignment="1">
      <alignment horizontal="right" vertical="center"/>
    </xf>
    <xf numFmtId="165" fontId="4" fillId="0" borderId="44" xfId="66" applyNumberFormat="1" applyFont="1" applyFill="1" applyBorder="1" applyAlignment="1">
      <alignment vertical="center"/>
    </xf>
    <xf numFmtId="165" fontId="4" fillId="0" borderId="26" xfId="66" applyNumberFormat="1" applyFont="1" applyFill="1" applyBorder="1" applyAlignment="1">
      <alignment vertical="center"/>
    </xf>
    <xf numFmtId="4" fontId="69" fillId="0" borderId="0" xfId="0" applyNumberFormat="1" applyFont="1" applyFill="1" applyBorder="1"/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14" fontId="4" fillId="0" borderId="29" xfId="236" applyNumberFormat="1" applyFont="1" applyBorder="1" applyAlignment="1">
      <alignment horizontal="center" vertical="center"/>
    </xf>
    <xf numFmtId="165" fontId="6" fillId="0" borderId="0" xfId="57" applyNumberFormat="1" applyFill="1"/>
    <xf numFmtId="167" fontId="7" fillId="29" borderId="40" xfId="75" applyNumberFormat="1" applyFont="1" applyFill="1" applyBorder="1" applyAlignment="1">
      <alignment horizontal="right" vertical="center"/>
    </xf>
    <xf numFmtId="167" fontId="7" fillId="29" borderId="37" xfId="75" applyNumberFormat="1" applyFont="1" applyFill="1" applyBorder="1" applyAlignment="1">
      <alignment horizontal="right" vertical="center"/>
    </xf>
    <xf numFmtId="167" fontId="6" fillId="29" borderId="30" xfId="75" applyNumberFormat="1" applyFont="1" applyFill="1" applyBorder="1" applyAlignment="1">
      <alignment horizontal="right" vertical="center"/>
    </xf>
    <xf numFmtId="167" fontId="6" fillId="29" borderId="37" xfId="75" applyNumberFormat="1" applyFont="1" applyFill="1" applyBorder="1" applyAlignment="1">
      <alignment horizontal="right" vertical="center"/>
    </xf>
    <xf numFmtId="167" fontId="7" fillId="29" borderId="46" xfId="75" applyNumberFormat="1" applyFont="1" applyFill="1" applyBorder="1" applyAlignment="1">
      <alignment horizontal="right" vertical="center"/>
    </xf>
    <xf numFmtId="165" fontId="14" fillId="29" borderId="28" xfId="75" applyNumberFormat="1" applyFont="1" applyFill="1" applyBorder="1" applyAlignment="1">
      <alignment horizontal="right" vertical="center"/>
    </xf>
    <xf numFmtId="14" fontId="7" fillId="0" borderId="52" xfId="59" applyNumberFormat="1" applyFont="1" applyBorder="1" applyAlignment="1">
      <alignment horizontal="center" vertical="center"/>
    </xf>
    <xf numFmtId="0" fontId="7" fillId="0" borderId="12" xfId="60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0" fontId="70" fillId="0" borderId="0" xfId="0" applyFont="1"/>
    <xf numFmtId="14" fontId="6" fillId="0" borderId="0" xfId="59" applyNumberFormat="1"/>
    <xf numFmtId="14" fontId="70" fillId="0" borderId="0" xfId="0" applyNumberFormat="1" applyFont="1"/>
    <xf numFmtId="9" fontId="6" fillId="0" borderId="0" xfId="235" applyFont="1" applyBorder="1"/>
    <xf numFmtId="49" fontId="7" fillId="61" borderId="32" xfId="75" applyNumberFormat="1" applyFont="1" applyFill="1" applyBorder="1" applyAlignment="1">
      <alignment horizontal="center" vertical="center" wrapText="1"/>
    </xf>
    <xf numFmtId="0" fontId="7" fillId="61" borderId="43" xfId="75" applyFont="1" applyFill="1" applyBorder="1" applyAlignment="1">
      <alignment vertical="center"/>
    </xf>
    <xf numFmtId="0" fontId="7" fillId="61" borderId="35" xfId="75" applyFont="1" applyFill="1" applyBorder="1" applyAlignment="1">
      <alignment vertical="center"/>
    </xf>
    <xf numFmtId="165" fontId="16" fillId="61" borderId="48" xfId="75" applyNumberFormat="1" applyFont="1" applyFill="1" applyBorder="1" applyAlignment="1">
      <alignment vertical="center"/>
    </xf>
    <xf numFmtId="0" fontId="7" fillId="61" borderId="28" xfId="75" applyFont="1" applyFill="1" applyBorder="1" applyAlignment="1">
      <alignment vertical="center"/>
    </xf>
    <xf numFmtId="165" fontId="14" fillId="61" borderId="28" xfId="75" applyNumberFormat="1" applyFont="1" applyFill="1" applyBorder="1" applyAlignment="1">
      <alignment vertical="center"/>
    </xf>
    <xf numFmtId="0" fontId="6" fillId="61" borderId="28" xfId="75" applyFont="1" applyFill="1" applyBorder="1" applyAlignment="1">
      <alignment vertical="center"/>
    </xf>
    <xf numFmtId="0" fontId="6" fillId="61" borderId="49" xfId="75" applyFont="1" applyFill="1" applyBorder="1" applyAlignment="1">
      <alignment vertical="center"/>
    </xf>
    <xf numFmtId="165" fontId="7" fillId="61" borderId="39" xfId="75" applyNumberFormat="1" applyFont="1" applyFill="1" applyBorder="1" applyAlignment="1">
      <alignment vertical="center"/>
    </xf>
    <xf numFmtId="167" fontId="7" fillId="61" borderId="40" xfId="75" applyNumberFormat="1" applyFont="1" applyFill="1" applyBorder="1" applyAlignment="1">
      <alignment horizontal="right" vertical="center"/>
    </xf>
    <xf numFmtId="167" fontId="7" fillId="61" borderId="37" xfId="75" applyNumberFormat="1" applyFont="1" applyFill="1" applyBorder="1" applyAlignment="1">
      <alignment horizontal="right" vertical="center"/>
    </xf>
    <xf numFmtId="167" fontId="6" fillId="61" borderId="30" xfId="75" applyNumberFormat="1" applyFont="1" applyFill="1" applyBorder="1" applyAlignment="1">
      <alignment horizontal="right" vertical="center"/>
    </xf>
    <xf numFmtId="167" fontId="6" fillId="61" borderId="37" xfId="75" applyNumberFormat="1" applyFont="1" applyFill="1" applyBorder="1" applyAlignment="1">
      <alignment horizontal="right" vertical="center"/>
    </xf>
    <xf numFmtId="167" fontId="7" fillId="61" borderId="46" xfId="75" applyNumberFormat="1" applyFont="1" applyFill="1" applyBorder="1" applyAlignment="1">
      <alignment horizontal="right" vertical="center"/>
    </xf>
    <xf numFmtId="165" fontId="14" fillId="61" borderId="28" xfId="75" applyNumberFormat="1" applyFont="1" applyFill="1" applyBorder="1" applyAlignment="1">
      <alignment horizontal="right" vertical="center"/>
    </xf>
    <xf numFmtId="165" fontId="14" fillId="61" borderId="41" xfId="75" applyNumberFormat="1" applyFont="1" applyFill="1" applyBorder="1" applyAlignment="1">
      <alignment horizontal="right" vertical="center"/>
    </xf>
    <xf numFmtId="49" fontId="9" fillId="61" borderId="33" xfId="75" applyNumberFormat="1" applyFont="1" applyFill="1" applyBorder="1" applyAlignment="1">
      <alignment horizontal="center" vertical="center" wrapText="1"/>
    </xf>
    <xf numFmtId="165" fontId="17" fillId="61" borderId="34" xfId="75" applyNumberFormat="1" applyFont="1" applyFill="1" applyBorder="1" applyAlignment="1">
      <alignment vertical="center"/>
    </xf>
    <xf numFmtId="165" fontId="17" fillId="61" borderId="34" xfId="77" applyNumberFormat="1" applyFont="1" applyFill="1" applyBorder="1" applyAlignment="1">
      <alignment vertical="center"/>
    </xf>
    <xf numFmtId="168" fontId="6" fillId="0" borderId="0" xfId="44" applyNumberFormat="1"/>
    <xf numFmtId="0" fontId="9" fillId="0" borderId="25" xfId="94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0" fontId="7" fillId="61" borderId="28" xfId="75" applyFont="1" applyFill="1" applyBorder="1" applyAlignment="1">
      <alignment horizontal="right" vertical="center"/>
    </xf>
    <xf numFmtId="14" fontId="4" fillId="0" borderId="36" xfId="236" applyNumberFormat="1" applyFont="1" applyBorder="1" applyAlignment="1">
      <alignment horizontal="center" vertical="center"/>
    </xf>
    <xf numFmtId="0" fontId="6" fillId="0" borderId="75" xfId="60" applyFont="1" applyFill="1" applyBorder="1" applyAlignment="1">
      <alignment horizontal="center" vertical="center" wrapText="1"/>
    </xf>
    <xf numFmtId="0" fontId="4" fillId="0" borderId="75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76" xfId="60" applyNumberFormat="1" applyFont="1" applyFill="1" applyBorder="1" applyAlignment="1">
      <alignment horizontal="center" vertical="center" wrapText="1"/>
    </xf>
    <xf numFmtId="14" fontId="4" fillId="0" borderId="77" xfId="236" applyNumberFormat="1" applyFont="1" applyBorder="1" applyAlignment="1">
      <alignment horizontal="center" vertical="center"/>
    </xf>
    <xf numFmtId="0" fontId="6" fillId="0" borderId="78" xfId="60" applyFont="1" applyFill="1" applyBorder="1" applyAlignment="1">
      <alignment horizontal="center" vertical="center" wrapText="1"/>
    </xf>
    <xf numFmtId="0" fontId="4" fillId="0" borderId="78" xfId="60" applyFont="1" applyFill="1" applyBorder="1" applyAlignment="1">
      <alignment horizontal="center" vertical="center" wrapText="1"/>
    </xf>
    <xf numFmtId="2" fontId="6" fillId="0" borderId="79" xfId="60" applyNumberFormat="1" applyFont="1" applyFill="1" applyBorder="1" applyAlignment="1">
      <alignment horizontal="center" vertical="center" wrapText="1"/>
    </xf>
    <xf numFmtId="1" fontId="6" fillId="0" borderId="79" xfId="60" applyNumberFormat="1" applyFont="1" applyFill="1" applyBorder="1" applyAlignment="1">
      <alignment horizontal="center" vertical="center" wrapText="1"/>
    </xf>
    <xf numFmtId="0" fontId="6" fillId="0" borderId="0" xfId="237"/>
    <xf numFmtId="0" fontId="44" fillId="0" borderId="0" xfId="57" applyFont="1" applyFill="1" applyBorder="1" applyAlignment="1">
      <alignment horizontal="left" vertical="center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6" fillId="0" borderId="0" xfId="57" applyAlignment="1">
      <alignment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  <xf numFmtId="0" fontId="48" fillId="0" borderId="0" xfId="57" applyFont="1"/>
    <xf numFmtId="165" fontId="15" fillId="0" borderId="21" xfId="57" applyNumberFormat="1" applyFont="1" applyFill="1" applyBorder="1" applyAlignment="1">
      <alignment horizontal="right"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73" xfId="57" applyFont="1" applyBorder="1" applyAlignment="1">
      <alignment horizontal="left" vertical="center" wrapText="1"/>
    </xf>
    <xf numFmtId="0" fontId="42" fillId="0" borderId="74" xfId="57" applyFont="1" applyBorder="1" applyAlignment="1">
      <alignment horizontal="left" vertical="center" wrapText="1"/>
    </xf>
    <xf numFmtId="49" fontId="7" fillId="62" borderId="32" xfId="75" applyNumberFormat="1" applyFont="1" applyFill="1" applyBorder="1" applyAlignment="1">
      <alignment horizontal="center" vertical="center" wrapText="1"/>
    </xf>
    <xf numFmtId="0" fontId="7" fillId="62" borderId="43" xfId="75" applyFont="1" applyFill="1" applyBorder="1" applyAlignment="1">
      <alignment vertical="center"/>
    </xf>
    <xf numFmtId="0" fontId="7" fillId="62" borderId="35" xfId="75" applyFont="1" applyFill="1" applyBorder="1" applyAlignment="1">
      <alignment vertical="center"/>
    </xf>
    <xf numFmtId="165" fontId="16" fillId="62" borderId="48" xfId="75" applyNumberFormat="1" applyFont="1" applyFill="1" applyBorder="1" applyAlignment="1">
      <alignment vertical="center"/>
    </xf>
    <xf numFmtId="0" fontId="7" fillId="62" borderId="28" xfId="75" applyFont="1" applyFill="1" applyBorder="1" applyAlignment="1">
      <alignment vertical="center"/>
    </xf>
    <xf numFmtId="165" fontId="14" fillId="62" borderId="28" xfId="75" applyNumberFormat="1" applyFont="1" applyFill="1" applyBorder="1" applyAlignment="1">
      <alignment vertical="center"/>
    </xf>
    <xf numFmtId="0" fontId="6" fillId="62" borderId="28" xfId="75" applyFont="1" applyFill="1" applyBorder="1" applyAlignment="1">
      <alignment vertical="center"/>
    </xf>
    <xf numFmtId="0" fontId="6" fillId="62" borderId="49" xfId="75" applyFont="1" applyFill="1" applyBorder="1" applyAlignment="1">
      <alignment vertical="center"/>
    </xf>
    <xf numFmtId="165" fontId="7" fillId="62" borderId="39" xfId="75" applyNumberFormat="1" applyFont="1" applyFill="1" applyBorder="1" applyAlignment="1">
      <alignment vertical="center"/>
    </xf>
    <xf numFmtId="167" fontId="7" fillId="62" borderId="40" xfId="75" applyNumberFormat="1" applyFont="1" applyFill="1" applyBorder="1" applyAlignment="1">
      <alignment horizontal="right" vertical="center"/>
    </xf>
    <xf numFmtId="167" fontId="7" fillId="62" borderId="37" xfId="75" applyNumberFormat="1" applyFont="1" applyFill="1" applyBorder="1" applyAlignment="1">
      <alignment horizontal="right" vertical="center"/>
    </xf>
    <xf numFmtId="167" fontId="6" fillId="62" borderId="30" xfId="75" applyNumberFormat="1" applyFont="1" applyFill="1" applyBorder="1" applyAlignment="1">
      <alignment horizontal="right" vertical="center"/>
    </xf>
    <xf numFmtId="167" fontId="6" fillId="62" borderId="37" xfId="75" applyNumberFormat="1" applyFont="1" applyFill="1" applyBorder="1" applyAlignment="1">
      <alignment horizontal="right" vertical="center"/>
    </xf>
    <xf numFmtId="167" fontId="7" fillId="62" borderId="46" xfId="75" applyNumberFormat="1" applyFont="1" applyFill="1" applyBorder="1" applyAlignment="1">
      <alignment horizontal="right" vertical="center"/>
    </xf>
    <xf numFmtId="165" fontId="14" fillId="62" borderId="28" xfId="75" applyNumberFormat="1" applyFont="1" applyFill="1" applyBorder="1" applyAlignment="1">
      <alignment horizontal="right" vertical="center"/>
    </xf>
    <xf numFmtId="165" fontId="14" fillId="62" borderId="41" xfId="75" applyNumberFormat="1" applyFont="1" applyFill="1" applyBorder="1" applyAlignment="1">
      <alignment horizontal="right" vertical="center"/>
    </xf>
    <xf numFmtId="165" fontId="17" fillId="61" borderId="71" xfId="75" applyNumberFormat="1" applyFont="1" applyFill="1" applyBorder="1" applyAlignment="1">
      <alignment vertical="center"/>
    </xf>
    <xf numFmtId="165" fontId="17" fillId="61" borderId="30" xfId="75" applyNumberFormat="1" applyFont="1" applyFill="1" applyBorder="1" applyAlignment="1">
      <alignment vertical="center"/>
    </xf>
    <xf numFmtId="165" fontId="15" fillId="61" borderId="30" xfId="75" applyNumberFormat="1" applyFont="1" applyFill="1" applyBorder="1" applyAlignment="1">
      <alignment horizontal="right" vertical="center"/>
    </xf>
    <xf numFmtId="9" fontId="15" fillId="61" borderId="30" xfId="75" applyNumberFormat="1" applyFont="1" applyFill="1" applyBorder="1" applyAlignment="1">
      <alignment horizontal="right" vertical="center"/>
    </xf>
    <xf numFmtId="165" fontId="15" fillId="61" borderId="30" xfId="75" applyNumberFormat="1" applyFont="1" applyFill="1" applyBorder="1" applyAlignment="1">
      <alignment vertical="center"/>
    </xf>
    <xf numFmtId="165" fontId="15" fillId="61" borderId="72" xfId="75" applyNumberFormat="1" applyFont="1" applyFill="1" applyBorder="1" applyAlignment="1">
      <alignment horizontal="right" vertical="center"/>
    </xf>
    <xf numFmtId="165" fontId="15" fillId="61" borderId="46" xfId="75" applyNumberFormat="1" applyFont="1" applyFill="1" applyBorder="1" applyAlignment="1">
      <alignment vertical="center"/>
    </xf>
    <xf numFmtId="165" fontId="15" fillId="61" borderId="41" xfId="75" applyNumberFormat="1" applyFont="1" applyFill="1" applyBorder="1" applyAlignment="1">
      <alignment horizontal="right" vertical="center"/>
    </xf>
    <xf numFmtId="49" fontId="9" fillId="29" borderId="33" xfId="75" applyNumberFormat="1" applyFont="1" applyFill="1" applyBorder="1" applyAlignment="1">
      <alignment horizontal="center" vertical="center" wrapText="1"/>
    </xf>
    <xf numFmtId="165" fontId="17" fillId="29" borderId="34" xfId="75" applyNumberFormat="1" applyFont="1" applyFill="1" applyBorder="1" applyAlignment="1">
      <alignment vertical="center"/>
    </xf>
    <xf numFmtId="165" fontId="17" fillId="29" borderId="48" xfId="77" applyNumberFormat="1" applyFont="1" applyFill="1" applyBorder="1" applyAlignment="1">
      <alignment vertical="center"/>
    </xf>
    <xf numFmtId="165" fontId="17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horizontal="right" vertical="center"/>
    </xf>
    <xf numFmtId="165" fontId="15" fillId="29" borderId="49" xfId="75" applyNumberFormat="1" applyFont="1" applyFill="1" applyBorder="1" applyAlignment="1">
      <alignment horizontal="right" vertical="center"/>
    </xf>
    <xf numFmtId="165" fontId="17" fillId="29" borderId="34" xfId="77" applyNumberFormat="1" applyFont="1" applyFill="1" applyBorder="1" applyAlignment="1">
      <alignment vertical="center"/>
    </xf>
    <xf numFmtId="165" fontId="17" fillId="29" borderId="34" xfId="75" applyNumberFormat="1" applyFont="1" applyFill="1" applyBorder="1" applyAlignment="1">
      <alignment horizontal="right" vertical="center"/>
    </xf>
    <xf numFmtId="165" fontId="17" fillId="29" borderId="48" xfId="75" applyNumberFormat="1" applyFont="1" applyFill="1" applyBorder="1" applyAlignment="1">
      <alignment horizontal="right" vertical="center"/>
    </xf>
    <xf numFmtId="165" fontId="15" fillId="29" borderId="46" xfId="75" applyNumberFormat="1" applyFont="1" applyFill="1" applyBorder="1" applyAlignment="1">
      <alignment horizontal="right" vertical="center"/>
    </xf>
    <xf numFmtId="165" fontId="15" fillId="29" borderId="41" xfId="235" applyNumberFormat="1" applyFont="1" applyFill="1" applyBorder="1" applyAlignment="1">
      <alignment horizontal="right" vertical="center"/>
    </xf>
  </cellXfs>
  <cellStyles count="238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5"/>
    <cellStyle name="normální_Bilancování 2005Q4 - final" xfId="95"/>
    <cellStyle name="Percent 2" xfId="225"/>
    <cellStyle name="Percent 3" xfId="88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8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5"/>
    <cellStyle name="Обычный 2 5 2 2" xfId="230"/>
    <cellStyle name="Обычный 2 5 2 3" xfId="89"/>
    <cellStyle name="Обычный 2 5 3" xfId="79"/>
    <cellStyle name="Обычный 2 5 3 2" xfId="231"/>
    <cellStyle name="Обычный 2 5 3 3" xfId="90"/>
    <cellStyle name="Обычный 2 5 4" xfId="219"/>
    <cellStyle name="Обычный 2 5 5" xfId="86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6"/>
    <cellStyle name="Обычный 5_РОБОЧИЙ_Q4_2013" xfId="80"/>
    <cellStyle name="Обычный 6" xfId="53"/>
    <cellStyle name="Обычный 7" xfId="54"/>
    <cellStyle name="Обычный 7 2" xfId="55"/>
    <cellStyle name="Обычный 7 2 2" xfId="82"/>
    <cellStyle name="Обычный 7 2 2 2" xfId="233"/>
    <cellStyle name="Обычный 7 2 2 3" xfId="92"/>
    <cellStyle name="Обычный 7 2 3" xfId="221"/>
    <cellStyle name="Обычный 7 2 4" xfId="87"/>
    <cellStyle name="Обычный 7 3" xfId="81"/>
    <cellStyle name="Обычный 7 3 2" xfId="232"/>
    <cellStyle name="Обычный 7 3 3" xfId="91"/>
    <cellStyle name="Обычный 8" xfId="56"/>
    <cellStyle name="Обычный_Q1 2010" xfId="57"/>
    <cellStyle name="Обычный_Q1 2010 2" xfId="58"/>
    <cellStyle name="Обычный_Q1 2011" xfId="94"/>
    <cellStyle name="Обычный_Аналіз_3q_09" xfId="59"/>
    <cellStyle name="Обычный_Аналіз_3q_09 2" xfId="236"/>
    <cellStyle name="Обычный_Исходники_Q4_2011" xfId="237"/>
    <cellStyle name="Обычный_Книга1" xfId="60"/>
    <cellStyle name="Плохой 2" xfId="61"/>
    <cellStyle name="Плохой 2 2" xfId="167"/>
    <cellStyle name="Плохой 2 3" xfId="222"/>
    <cellStyle name="Плохой 3" xfId="168"/>
    <cellStyle name="Пояснение 2" xfId="62"/>
    <cellStyle name="Пояснение 2 2" xfId="169"/>
    <cellStyle name="Пояснение 2 3" xfId="223"/>
    <cellStyle name="Пояснение 3" xfId="170"/>
    <cellStyle name="Примечание 2" xfId="63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4"/>
    <cellStyle name="Процентный 2 2" xfId="65"/>
    <cellStyle name="Процентный 2 3" xfId="77"/>
    <cellStyle name="Процентный 3" xfId="66"/>
    <cellStyle name="Процентный 4" xfId="67"/>
    <cellStyle name="Процентный 4 2" xfId="83"/>
    <cellStyle name="Связанная ячейка 2" xfId="68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69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0"/>
    <cellStyle name="Тысячи_MM95 (3)" xfId="71"/>
    <cellStyle name="Финансовый 2" xfId="72"/>
    <cellStyle name="Финансовый 2 2" xfId="84"/>
    <cellStyle name="Финансовый 2 2 2" xfId="234"/>
    <cellStyle name="Финансовый 2 2 3" xfId="93"/>
    <cellStyle name="Финансовый 2 3" xfId="228"/>
    <cellStyle name="Хороший 2" xfId="73"/>
    <cellStyle name="Хороший 2 2" xfId="177"/>
    <cellStyle name="Хороший 2 3" xfId="229"/>
    <cellStyle name="Хороший 3" xfId="178"/>
    <cellStyle name="Шапка" xfId="74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58AA54"/>
      <color rgb="FF9CD816"/>
      <color rgb="FF03B921"/>
      <color rgb="FF38B64A"/>
      <color rgb="FF8FC850"/>
      <color rgb="FF90BA44"/>
      <color rgb="FF6FCC22"/>
      <color rgb="FF8CAB53"/>
      <color rgb="FF5EC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1-й квартал 2023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8.3834886636992571E-4"/>
                  <c:y val="-1.0385583500208297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України'!$H$3:$H$18</c:f>
              <c:strCache>
                <c:ptCount val="16"/>
                <c:pt idx="0">
                  <c:v>BIST 100 National Index (Туреччина)</c:v>
                </c:pt>
                <c:pt idx="1">
                  <c:v>Ibovespa Sao Paulo SE Index (Бразилія)</c:v>
                </c:pt>
                <c:pt idx="2">
                  <c:v>S&amp;P BSE SENSEX Index (Індія)</c:v>
                </c:pt>
                <c:pt idx="3">
                  <c:v>ПФТС (Україна)</c:v>
                </c:pt>
                <c:pt idx="4">
                  <c:v>WSE WIG 20 (Польща)</c:v>
                </c:pt>
                <c:pt idx="5">
                  <c:v>DJIA (США)</c:v>
                </c:pt>
                <c:pt idx="6">
                  <c:v>FTSE 100 (Великобританія)</c:v>
                </c:pt>
                <c:pt idx="7">
                  <c:v>HANG SENG (Гонконг)</c:v>
                </c:pt>
                <c:pt idx="8">
                  <c:v>FTSE/JSE Africa All-Share Index (ПАР)</c:v>
                </c:pt>
                <c:pt idx="9">
                  <c:v>SHANGHAI SE COMPOSITE (Китай)</c:v>
                </c:pt>
                <c:pt idx="10">
                  <c:v>S&amp;P 500 (США)</c:v>
                </c:pt>
                <c:pt idx="11">
                  <c:v>NIKKEI 225 (Японія)</c:v>
                </c:pt>
                <c:pt idx="12">
                  <c:v>DAX (ФРН)</c:v>
                </c:pt>
                <c:pt idx="13">
                  <c:v>CAC 40 (Франція)</c:v>
                </c:pt>
                <c:pt idx="14">
                  <c:v>Cyprus SE General Index (Кіпр)</c:v>
                </c:pt>
                <c:pt idx="15">
                  <c:v>УБ (Україна)</c:v>
                </c:pt>
              </c:strCache>
            </c:strRef>
          </c:cat>
          <c:val>
            <c:numRef>
              <c:f>'Індекси світу та України'!$I$3:$I$18</c:f>
              <c:numCache>
                <c:formatCode>0.0%</c:formatCode>
                <c:ptCount val="16"/>
                <c:pt idx="0">
                  <c:v>-0.12637679791474554</c:v>
                </c:pt>
                <c:pt idx="1">
                  <c:v>-7.1558104736336614E-2</c:v>
                </c:pt>
                <c:pt idx="2">
                  <c:v>-3.0394436359584054E-2</c:v>
                </c:pt>
                <c:pt idx="3">
                  <c:v>-2.3447378461786239E-2</c:v>
                </c:pt>
                <c:pt idx="4">
                  <c:v>-1.8666190478847766E-2</c:v>
                </c:pt>
                <c:pt idx="5">
                  <c:v>3.828371886053894E-3</c:v>
                </c:pt>
                <c:pt idx="6">
                  <c:v>2.4155432154100875E-2</c:v>
                </c:pt>
                <c:pt idx="7">
                  <c:v>3.1276840225241909E-2</c:v>
                </c:pt>
                <c:pt idx="8">
                  <c:v>4.1774945081060277E-2</c:v>
                </c:pt>
                <c:pt idx="9">
                  <c:v>5.9431708564510632E-2</c:v>
                </c:pt>
                <c:pt idx="10">
                  <c:v>7.027217085558024E-2</c:v>
                </c:pt>
                <c:pt idx="11">
                  <c:v>7.4612657839774554E-2</c:v>
                </c:pt>
                <c:pt idx="12">
                  <c:v>0.12247200614209408</c:v>
                </c:pt>
                <c:pt idx="13">
                  <c:v>0.13108765230716002</c:v>
                </c:pt>
                <c:pt idx="14">
                  <c:v>0.18135120044667796</c:v>
                </c:pt>
                <c:pt idx="15">
                  <c:v>0.36570662238967988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2 роки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uk-UA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'Індекси світу та України'!$H$3:$H$18</c:f>
              <c:strCache>
                <c:ptCount val="16"/>
                <c:pt idx="0">
                  <c:v>BIST 100 National Index (Туреччина)</c:v>
                </c:pt>
                <c:pt idx="1">
                  <c:v>Ibovespa Sao Paulo SE Index (Бразилія)</c:v>
                </c:pt>
                <c:pt idx="2">
                  <c:v>S&amp;P BSE SENSEX Index (Індія)</c:v>
                </c:pt>
                <c:pt idx="3">
                  <c:v>ПФТС (Україна)</c:v>
                </c:pt>
                <c:pt idx="4">
                  <c:v>WSE WIG 20 (Польща)</c:v>
                </c:pt>
                <c:pt idx="5">
                  <c:v>DJIA (США)</c:v>
                </c:pt>
                <c:pt idx="6">
                  <c:v>FTSE 100 (Великобританія)</c:v>
                </c:pt>
                <c:pt idx="7">
                  <c:v>HANG SENG (Гонконг)</c:v>
                </c:pt>
                <c:pt idx="8">
                  <c:v>FTSE/JSE Africa All-Share Index (ПАР)</c:v>
                </c:pt>
                <c:pt idx="9">
                  <c:v>SHANGHAI SE COMPOSITE (Китай)</c:v>
                </c:pt>
                <c:pt idx="10">
                  <c:v>S&amp;P 500 (США)</c:v>
                </c:pt>
                <c:pt idx="11">
                  <c:v>NIKKEI 225 (Японія)</c:v>
                </c:pt>
                <c:pt idx="12">
                  <c:v>DAX (ФРН)</c:v>
                </c:pt>
                <c:pt idx="13">
                  <c:v>CAC 40 (Франція)</c:v>
                </c:pt>
                <c:pt idx="14">
                  <c:v>Cyprus SE General Index (Кіпр)</c:v>
                </c:pt>
                <c:pt idx="15">
                  <c:v>УБ (Україна)</c:v>
                </c:pt>
              </c:strCache>
            </c:strRef>
          </c:cat>
          <c:val>
            <c:numRef>
              <c:f>'Індекси світу та України'!$J$3:$J$18</c:f>
              <c:numCache>
                <c:formatCode>0.0%</c:formatCode>
                <c:ptCount val="16"/>
                <c:pt idx="0">
                  <c:v>2.458235433597034</c:v>
                </c:pt>
                <c:pt idx="1">
                  <c:v>-0.12647730970492332</c:v>
                </c:pt>
                <c:pt idx="2">
                  <c:v>0.18706795331133907</c:v>
                </c:pt>
                <c:pt idx="3">
                  <c:v>-1.9499321518059221E-2</c:v>
                </c:pt>
                <c:pt idx="4">
                  <c:v>-9.2983433393162951E-2</c:v>
                </c:pt>
                <c:pt idx="5">
                  <c:v>8.8716267125104054E-3</c:v>
                </c:pt>
                <c:pt idx="6">
                  <c:v>0.13675314248774506</c:v>
                </c:pt>
                <c:pt idx="7">
                  <c:v>-0.28113826209064297</c:v>
                </c:pt>
                <c:pt idx="8">
                  <c:v>0.14461660997372694</c:v>
                </c:pt>
                <c:pt idx="9">
                  <c:v>-4.91151715181396E-2</c:v>
                </c:pt>
                <c:pt idx="10">
                  <c:v>3.4337723923894226E-2</c:v>
                </c:pt>
                <c:pt idx="11">
                  <c:v>-3.927394322285338E-2</c:v>
                </c:pt>
                <c:pt idx="12">
                  <c:v>4.1343679580819748E-2</c:v>
                </c:pt>
                <c:pt idx="13">
                  <c:v>0.20687529564562435</c:v>
                </c:pt>
                <c:pt idx="14">
                  <c:v>0.75294117647058822</c:v>
                </c:pt>
                <c:pt idx="15">
                  <c:v>0.14082087720982828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315846160"/>
        <c:axId val="315843920"/>
      </c:barChart>
      <c:catAx>
        <c:axId val="31584616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1584392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315843920"/>
        <c:scaling>
          <c:orientation val="minMax"/>
          <c:max val="0.9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15846160"/>
        <c:crosses val="autoZero"/>
        <c:crossBetween val="between"/>
        <c:majorUnit val="0.1500000000000000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упр-ні'!$C$14:$D$14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упр-ні'!$B$3:$B$14</c:f>
              <c:numCache>
                <c:formatCode>General</c:formatCode>
                <c:ptCount val="4"/>
                <c:pt idx="0">
                  <c:v>306</c:v>
                </c:pt>
                <c:pt idx="1">
                  <c:v>308</c:v>
                </c:pt>
                <c:pt idx="2">
                  <c:v>300</c:v>
                </c:pt>
                <c:pt idx="3">
                  <c:v>299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упр-ні'!$C$3:$C$14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упр-ні'!$G$3:$G$13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упр-ні'!$I$3:$I$14</c:f>
              <c:numCache>
                <c:formatCode>0</c:formatCode>
                <c:ptCount val="4"/>
                <c:pt idx="0">
                  <c:v>1523</c:v>
                </c:pt>
                <c:pt idx="1">
                  <c:v>1757</c:v>
                </c:pt>
                <c:pt idx="2">
                  <c:v>1742</c:v>
                </c:pt>
                <c:pt idx="3">
                  <c:v>1775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403720896"/>
        <c:axId val="403714736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упр-ні'!$K$3:$K$14</c:f>
              <c:numCache>
                <c:formatCode>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упр-ні'!$F$3:$F$14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упр-ні'!$E$3:$E$14</c:f>
              <c:numCache>
                <c:formatCode>General</c:formatCode>
                <c:ptCount val="4"/>
                <c:pt idx="0">
                  <c:v>19</c:v>
                </c:pt>
                <c:pt idx="1">
                  <c:v>19</c:v>
                </c:pt>
                <c:pt idx="2">
                  <c:v>18</c:v>
                </c:pt>
                <c:pt idx="3">
                  <c:v>18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упр-ні'!$J$3:$J$14</c:f>
              <c:numCache>
                <c:formatCode>General</c:formatCode>
                <c:ptCount val="4"/>
                <c:pt idx="0">
                  <c:v>57</c:v>
                </c:pt>
                <c:pt idx="1">
                  <c:v>55</c:v>
                </c:pt>
                <c:pt idx="2">
                  <c:v>55</c:v>
                </c:pt>
                <c:pt idx="3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714176"/>
        <c:axId val="403710256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4"/>
                <c:pt idx="0">
                  <c:v>31.03.2021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</c:strCache>
            </c:strRef>
          </c:cat>
          <c:val>
            <c:numRef>
              <c:f>'КУА-АНПФ &amp; ІСІ-НПФ-СК в упр-ні'!$H$3:$H$13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714176"/>
        <c:axId val="403710256"/>
      </c:lineChart>
      <c:catAx>
        <c:axId val="403720896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37147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03714736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3720896"/>
        <c:crosses val="autoZero"/>
        <c:crossBetween val="between"/>
        <c:majorUnit val="250"/>
      </c:valAx>
      <c:valAx>
        <c:axId val="40371025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403714176"/>
        <c:crosses val="max"/>
        <c:crossBetween val="between"/>
      </c:valAx>
      <c:catAx>
        <c:axId val="40371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37102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8679966314147"/>
          <c:y val="0.11051628582361692"/>
          <c:w val="0.82854531628342099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4826824668E-2"/>
                  <c:y val="-1.60918603031848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554010094921513E-2"/>
                  <c:y val="-1.023351831714995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31.03.2021</c:v>
                </c:pt>
                <c:pt idx="1">
                  <c:v>31.12.2022**</c:v>
                </c:pt>
                <c:pt idx="2">
                  <c:v>31.03.2023</c:v>
                </c:pt>
              </c:strCache>
            </c:str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441172.31</c:v>
                </c:pt>
                <c:pt idx="1">
                  <c:v>534918.43000000005</c:v>
                </c:pt>
                <c:pt idx="2">
                  <c:v>551842.92000000004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притік'!$B$3:$D$3</c:f>
              <c:strCache>
                <c:ptCount val="3"/>
                <c:pt idx="0">
                  <c:v>31.03.2021</c:v>
                </c:pt>
                <c:pt idx="1">
                  <c:v>31.12.2022**</c:v>
                </c:pt>
                <c:pt idx="2">
                  <c:v>31.03.2023</c:v>
                </c:pt>
              </c:strCache>
            </c:str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423794.79</c:v>
                </c:pt>
                <c:pt idx="1">
                  <c:v>517991.01</c:v>
                </c:pt>
                <c:pt idx="2">
                  <c:v>534425.1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403711376"/>
        <c:axId val="40370969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31.03.2021</c:v>
                </c:pt>
                <c:pt idx="1">
                  <c:v>31.12.2022**</c:v>
                </c:pt>
                <c:pt idx="2">
                  <c:v>31.03.2023</c:v>
                </c:pt>
              </c:strCache>
            </c:str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176.24</c:v>
                </c:pt>
                <c:pt idx="1">
                  <c:v>146.13999999999999</c:v>
                </c:pt>
                <c:pt idx="2">
                  <c:v>142.75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1995.94</c:v>
                </c:pt>
                <c:pt idx="1">
                  <c:v>2300.7199999999998</c:v>
                </c:pt>
                <c:pt idx="2">
                  <c:v>2435.5700000000002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168.12</c:v>
                </c:pt>
                <c:pt idx="1">
                  <c:v>140.81</c:v>
                </c:pt>
                <c:pt idx="2">
                  <c:v>147.97999999999999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403710816"/>
        <c:axId val="403711936"/>
      </c:barChart>
      <c:catAx>
        <c:axId val="40371137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370969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03709696"/>
        <c:scaling>
          <c:orientation val="minMax"/>
          <c:max val="6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3711376"/>
        <c:crosses val="autoZero"/>
        <c:crossBetween val="between"/>
        <c:majorUnit val="50000"/>
      </c:valAx>
      <c:valAx>
        <c:axId val="403711936"/>
        <c:scaling>
          <c:orientation val="minMax"/>
          <c:max val="2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403710816"/>
        <c:crosses val="max"/>
        <c:crossBetween val="between"/>
        <c:majorUnit val="250"/>
      </c:valAx>
      <c:catAx>
        <c:axId val="403710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371193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притік'!$B$24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притік'!$A$25:$A$29</c:f>
              <c:strCache>
                <c:ptCount val="5"/>
                <c:pt idx="0">
                  <c:v>1 квартал '22*</c:v>
                </c:pt>
                <c:pt idx="1">
                  <c:v>2 квартал '22*</c:v>
                </c:pt>
                <c:pt idx="2">
                  <c:v>3 квартал '22*</c:v>
                </c:pt>
                <c:pt idx="3">
                  <c:v>4 квартал '22</c:v>
                </c:pt>
                <c:pt idx="4">
                  <c:v>1 квартал '23</c:v>
                </c:pt>
              </c:strCache>
            </c:strRef>
          </c:cat>
          <c:val>
            <c:numRef>
              <c:f>'Активи-ВЧА-Чистий притік'!$B$25:$B$29</c:f>
              <c:numCache>
                <c:formatCode>#\ ##0.0</c:formatCode>
                <c:ptCount val="5"/>
                <c:pt idx="0">
                  <c:v>2.2400000000000002</c:v>
                </c:pt>
                <c:pt idx="1">
                  <c:v>0</c:v>
                </c:pt>
                <c:pt idx="2">
                  <c:v>-2E-3</c:v>
                </c:pt>
                <c:pt idx="3">
                  <c:v>-27.72</c:v>
                </c:pt>
                <c:pt idx="4">
                  <c:v>-8.74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03712496"/>
        <c:axId val="403716976"/>
      </c:barChart>
      <c:catAx>
        <c:axId val="40371249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3716976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03716976"/>
        <c:scaling>
          <c:orientation val="minMax"/>
          <c:max val="5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3950331814924E-3"/>
              <c:y val="3.22635868994688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37124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76581</xdr:colOff>
      <xdr:row>1</xdr:row>
      <xdr:rowOff>11092</xdr:rowOff>
    </xdr:from>
    <xdr:to>
      <xdr:col>18</xdr:col>
      <xdr:colOff>85725</xdr:colOff>
      <xdr:row>18</xdr:row>
      <xdr:rowOff>19049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19</xdr:row>
      <xdr:rowOff>50346</xdr:rowOff>
    </xdr:from>
    <xdr:to>
      <xdr:col>3</xdr:col>
      <xdr:colOff>1743075</xdr:colOff>
      <xdr:row>36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22</xdr:row>
      <xdr:rowOff>28574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21773</xdr:rowOff>
    </xdr:from>
    <xdr:to>
      <xdr:col>14</xdr:col>
      <xdr:colOff>14966</xdr:colOff>
      <xdr:row>11</xdr:row>
      <xdr:rowOff>304801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23</xdr:row>
      <xdr:rowOff>7620</xdr:rowOff>
    </xdr:from>
    <xdr:to>
      <xdr:col>9</xdr:col>
      <xdr:colOff>22860</xdr:colOff>
      <xdr:row>31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J22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" style="26" customWidth="1"/>
    <col min="2" max="3" width="12.140625" style="26" hidden="1" customWidth="1" outlineLevel="1"/>
    <col min="4" max="4" width="12.140625" style="5" hidden="1" customWidth="1" outlineLevel="1"/>
    <col min="5" max="5" width="12.140625" style="12" customWidth="1" collapsed="1"/>
    <col min="6" max="6" width="12.140625" style="26" customWidth="1"/>
    <col min="7" max="7" width="2.28515625" style="26" customWidth="1"/>
    <col min="8" max="8" width="19.7109375" style="26" customWidth="1"/>
    <col min="9" max="10" width="11.5703125" style="26" customWidth="1"/>
    <col min="11" max="16384" width="9.140625" style="26"/>
  </cols>
  <sheetData>
    <row r="1" spans="1:10" s="171" customFormat="1" ht="25.9" customHeight="1" thickBot="1">
      <c r="A1" s="170" t="s">
        <v>16</v>
      </c>
      <c r="B1" s="170"/>
      <c r="C1" s="170"/>
      <c r="D1" s="170"/>
      <c r="E1" s="170"/>
      <c r="F1" s="170"/>
    </row>
    <row r="2" spans="1:10" ht="36" customHeight="1" thickBot="1">
      <c r="A2" s="8" t="s">
        <v>35</v>
      </c>
      <c r="B2" s="9">
        <v>44286</v>
      </c>
      <c r="C2" s="9">
        <v>44926</v>
      </c>
      <c r="D2" s="9">
        <v>45016</v>
      </c>
      <c r="E2" s="9" t="s">
        <v>89</v>
      </c>
      <c r="F2" s="7" t="s">
        <v>90</v>
      </c>
      <c r="G2" s="7"/>
      <c r="H2" s="8" t="s">
        <v>35</v>
      </c>
      <c r="I2" s="9" t="s">
        <v>89</v>
      </c>
      <c r="J2" s="7" t="s">
        <v>90</v>
      </c>
    </row>
    <row r="3" spans="1:10" s="16" customFormat="1" ht="22.5" customHeight="1">
      <c r="A3" s="11" t="s">
        <v>5</v>
      </c>
      <c r="B3" s="27">
        <v>1874.58</v>
      </c>
      <c r="C3" s="30">
        <v>1565.9</v>
      </c>
      <c r="D3" s="30">
        <v>2138.56</v>
      </c>
      <c r="E3" s="169">
        <f t="shared" ref="E3:E18" si="0">D3/C3-1</f>
        <v>0.36570662238967988</v>
      </c>
      <c r="F3" s="169">
        <f t="shared" ref="F3:F18" si="1">D3/B3-1</f>
        <v>0.14082087720982828</v>
      </c>
      <c r="G3" s="29"/>
      <c r="H3" s="10" t="s">
        <v>14</v>
      </c>
      <c r="I3" s="28">
        <v>-0.12637679791474554</v>
      </c>
      <c r="J3" s="28">
        <v>2.458235433597034</v>
      </c>
    </row>
    <row r="4" spans="1:10" s="16" customFormat="1" ht="22.5" customHeight="1">
      <c r="A4" s="10" t="s">
        <v>13</v>
      </c>
      <c r="B4" s="27">
        <v>60.35</v>
      </c>
      <c r="C4" s="27">
        <v>89.55</v>
      </c>
      <c r="D4" s="27">
        <v>105.79</v>
      </c>
      <c r="E4" s="17">
        <f t="shared" si="0"/>
        <v>0.18135120044667796</v>
      </c>
      <c r="F4" s="17">
        <f t="shared" si="1"/>
        <v>0.75294117647058822</v>
      </c>
      <c r="G4" s="21"/>
      <c r="H4" s="10" t="s">
        <v>15</v>
      </c>
      <c r="I4" s="17">
        <v>-7.1558104736336614E-2</v>
      </c>
      <c r="J4" s="17">
        <v>-0.12647730970492332</v>
      </c>
    </row>
    <row r="5" spans="1:10" s="16" customFormat="1" ht="22.5" customHeight="1">
      <c r="A5" s="10" t="s">
        <v>8</v>
      </c>
      <c r="B5" s="30">
        <v>6067.23</v>
      </c>
      <c r="C5" s="27">
        <v>6473.76</v>
      </c>
      <c r="D5" s="27">
        <v>7322.39</v>
      </c>
      <c r="E5" s="17">
        <f t="shared" si="0"/>
        <v>0.13108765230716002</v>
      </c>
      <c r="F5" s="17">
        <f t="shared" si="1"/>
        <v>0.20687529564562435</v>
      </c>
      <c r="G5" s="21"/>
      <c r="H5" s="10" t="s">
        <v>31</v>
      </c>
      <c r="I5" s="17">
        <v>-3.0394436359584054E-2</v>
      </c>
      <c r="J5" s="17">
        <v>0.18706795331133907</v>
      </c>
    </row>
    <row r="6" spans="1:10" s="16" customFormat="1" ht="22.5" customHeight="1">
      <c r="A6" s="10" t="s">
        <v>7</v>
      </c>
      <c r="B6" s="27">
        <v>15008.34</v>
      </c>
      <c r="C6" s="27">
        <v>13923.59</v>
      </c>
      <c r="D6" s="27">
        <v>15628.84</v>
      </c>
      <c r="E6" s="17">
        <f t="shared" si="0"/>
        <v>0.12247200614209408</v>
      </c>
      <c r="F6" s="17">
        <f t="shared" si="1"/>
        <v>4.1343679580819748E-2</v>
      </c>
      <c r="G6" s="21"/>
      <c r="H6" s="10" t="s">
        <v>1</v>
      </c>
      <c r="I6" s="17">
        <v>-2.3447378461786239E-2</v>
      </c>
      <c r="J6" s="17">
        <v>-1.9499321518059221E-2</v>
      </c>
    </row>
    <row r="7" spans="1:10" s="14" customFormat="1" ht="22.5" customHeight="1">
      <c r="A7" s="10" t="s">
        <v>3</v>
      </c>
      <c r="B7" s="27">
        <v>29187.8</v>
      </c>
      <c r="C7" s="30">
        <v>26094.5</v>
      </c>
      <c r="D7" s="30">
        <v>28041.48</v>
      </c>
      <c r="E7" s="13">
        <f t="shared" si="0"/>
        <v>7.4612657839774554E-2</v>
      </c>
      <c r="F7" s="13">
        <f t="shared" si="1"/>
        <v>-3.927394322285338E-2</v>
      </c>
      <c r="G7" s="21"/>
      <c r="H7" s="10" t="s">
        <v>6</v>
      </c>
      <c r="I7" s="17">
        <v>-1.8666190478847766E-2</v>
      </c>
      <c r="J7" s="17">
        <v>-9.2983433393162951E-2</v>
      </c>
    </row>
    <row r="8" spans="1:10" s="16" customFormat="1" ht="22.5" customHeight="1">
      <c r="A8" s="10" t="s">
        <v>2</v>
      </c>
      <c r="B8" s="27">
        <v>3972.89</v>
      </c>
      <c r="C8" s="27">
        <v>3839.5</v>
      </c>
      <c r="D8" s="27">
        <v>4109.3100000000004</v>
      </c>
      <c r="E8" s="17">
        <f t="shared" si="0"/>
        <v>7.027217085558024E-2</v>
      </c>
      <c r="F8" s="17">
        <f t="shared" si="1"/>
        <v>3.4337723923894226E-2</v>
      </c>
      <c r="G8" s="21"/>
      <c r="H8" s="10" t="s">
        <v>9</v>
      </c>
      <c r="I8" s="17">
        <v>3.828371886053894E-3</v>
      </c>
      <c r="J8" s="17">
        <v>8.8716267125104054E-3</v>
      </c>
    </row>
    <row r="9" spans="1:10" s="16" customFormat="1" ht="22.5" customHeight="1">
      <c r="A9" s="10" t="s">
        <v>10</v>
      </c>
      <c r="B9" s="27">
        <v>3441.91</v>
      </c>
      <c r="C9" s="27">
        <v>3089.26</v>
      </c>
      <c r="D9" s="27">
        <v>3272.86</v>
      </c>
      <c r="E9" s="17">
        <f t="shared" si="0"/>
        <v>5.9431708564510632E-2</v>
      </c>
      <c r="F9" s="17">
        <f t="shared" si="1"/>
        <v>-4.91151715181396E-2</v>
      </c>
      <c r="G9" s="22"/>
      <c r="H9" s="10" t="s">
        <v>30</v>
      </c>
      <c r="I9" s="17">
        <v>2.4155432154100875E-2</v>
      </c>
      <c r="J9" s="17">
        <v>0.13675314248774506</v>
      </c>
    </row>
    <row r="10" spans="1:10" s="16" customFormat="1" ht="22.5" customHeight="1">
      <c r="A10" s="10" t="s">
        <v>12</v>
      </c>
      <c r="B10" s="27">
        <v>66485.292400000006</v>
      </c>
      <c r="C10" s="27">
        <v>73048.570000000007</v>
      </c>
      <c r="D10" s="27">
        <v>76100.17</v>
      </c>
      <c r="E10" s="17">
        <f t="shared" si="0"/>
        <v>4.1774945081060277E-2</v>
      </c>
      <c r="F10" s="17">
        <f t="shared" si="1"/>
        <v>0.14461660997372694</v>
      </c>
      <c r="G10" s="21"/>
      <c r="H10" s="10" t="s">
        <v>56</v>
      </c>
      <c r="I10" s="17">
        <v>3.1276840225241909E-2</v>
      </c>
      <c r="J10" s="17">
        <v>-0.28113826209064297</v>
      </c>
    </row>
    <row r="11" spans="1:10" s="16" customFormat="1" ht="22.5" customHeight="1">
      <c r="A11" s="10" t="s">
        <v>56</v>
      </c>
      <c r="B11" s="27">
        <v>28378.35</v>
      </c>
      <c r="C11" s="27">
        <v>19781.41</v>
      </c>
      <c r="D11" s="27">
        <v>20400.11</v>
      </c>
      <c r="E11" s="17">
        <f t="shared" si="0"/>
        <v>3.1276840225241909E-2</v>
      </c>
      <c r="F11" s="17">
        <f t="shared" si="1"/>
        <v>-0.28113826209064297</v>
      </c>
      <c r="G11" s="21"/>
      <c r="H11" s="11" t="s">
        <v>12</v>
      </c>
      <c r="I11" s="17">
        <v>4.1774945081060277E-2</v>
      </c>
      <c r="J11" s="17">
        <v>0.14461660997372694</v>
      </c>
    </row>
    <row r="12" spans="1:10" s="16" customFormat="1" ht="22.5" customHeight="1">
      <c r="A12" s="10" t="s">
        <v>30</v>
      </c>
      <c r="B12" s="27">
        <v>6713.63</v>
      </c>
      <c r="C12" s="27">
        <v>7451.74</v>
      </c>
      <c r="D12" s="27">
        <v>7631.74</v>
      </c>
      <c r="E12" s="17">
        <f t="shared" si="0"/>
        <v>2.4155432154100875E-2</v>
      </c>
      <c r="F12" s="17">
        <f t="shared" si="1"/>
        <v>0.13675314248774506</v>
      </c>
      <c r="G12" s="21"/>
      <c r="H12" s="10" t="s">
        <v>10</v>
      </c>
      <c r="I12" s="13">
        <v>5.9431708564510632E-2</v>
      </c>
      <c r="J12" s="13">
        <v>-4.91151715181396E-2</v>
      </c>
    </row>
    <row r="13" spans="1:10" s="16" customFormat="1" ht="22.5" customHeight="1">
      <c r="A13" s="10" t="s">
        <v>9</v>
      </c>
      <c r="B13" s="27">
        <v>32981.550000000003</v>
      </c>
      <c r="C13" s="27">
        <v>33147.25</v>
      </c>
      <c r="D13" s="27">
        <v>33274.15</v>
      </c>
      <c r="E13" s="17">
        <f t="shared" si="0"/>
        <v>3.828371886053894E-3</v>
      </c>
      <c r="F13" s="17">
        <f t="shared" si="1"/>
        <v>8.8716267125104054E-3</v>
      </c>
      <c r="G13" s="21"/>
      <c r="H13" s="10" t="s">
        <v>2</v>
      </c>
      <c r="I13" s="17">
        <v>7.027217085558024E-2</v>
      </c>
      <c r="J13" s="17">
        <v>3.4337723923894226E-2</v>
      </c>
    </row>
    <row r="14" spans="1:10" s="16" customFormat="1" ht="22.5" customHeight="1">
      <c r="A14" s="10" t="s">
        <v>6</v>
      </c>
      <c r="B14" s="27">
        <v>1938.84</v>
      </c>
      <c r="C14" s="30">
        <v>1792.01</v>
      </c>
      <c r="D14" s="30">
        <v>1758.56</v>
      </c>
      <c r="E14" s="13">
        <f t="shared" si="0"/>
        <v>-1.8666190478847766E-2</v>
      </c>
      <c r="F14" s="13">
        <f t="shared" si="1"/>
        <v>-9.2983433393162951E-2</v>
      </c>
      <c r="G14" s="21"/>
      <c r="H14" s="10" t="s">
        <v>3</v>
      </c>
      <c r="I14" s="17">
        <v>7.4612657839774554E-2</v>
      </c>
      <c r="J14" s="17">
        <v>-3.927394322285338E-2</v>
      </c>
    </row>
    <row r="15" spans="1:10" s="16" customFormat="1" ht="22.5" customHeight="1">
      <c r="A15" s="11" t="s">
        <v>1</v>
      </c>
      <c r="B15" s="27">
        <v>517.11030000000005</v>
      </c>
      <c r="C15" s="30">
        <v>519.20090000000005</v>
      </c>
      <c r="D15" s="30">
        <v>507.02699999999999</v>
      </c>
      <c r="E15" s="13">
        <f t="shared" si="0"/>
        <v>-2.3447378461786239E-2</v>
      </c>
      <c r="F15" s="13">
        <f t="shared" si="1"/>
        <v>-1.9499321518059221E-2</v>
      </c>
      <c r="G15" s="21"/>
      <c r="H15" s="10" t="s">
        <v>7</v>
      </c>
      <c r="I15" s="17">
        <v>0.12247200614209408</v>
      </c>
      <c r="J15" s="17">
        <v>4.1343679580819748E-2</v>
      </c>
    </row>
    <row r="16" spans="1:10" s="16" customFormat="1" ht="22.5" customHeight="1">
      <c r="A16" s="10" t="s">
        <v>31</v>
      </c>
      <c r="B16" s="27">
        <v>49695.15</v>
      </c>
      <c r="C16" s="27">
        <v>60840.74</v>
      </c>
      <c r="D16" s="27">
        <v>58991.519999999997</v>
      </c>
      <c r="E16" s="17">
        <f t="shared" si="0"/>
        <v>-3.0394436359584054E-2</v>
      </c>
      <c r="F16" s="17">
        <f t="shared" si="1"/>
        <v>0.18706795331133907</v>
      </c>
      <c r="G16" s="21"/>
      <c r="H16" s="10" t="s">
        <v>8</v>
      </c>
      <c r="I16" s="17">
        <v>0.13108765230716002</v>
      </c>
      <c r="J16" s="17">
        <v>0.20687529564562435</v>
      </c>
    </row>
    <row r="17" spans="1:10" s="16" customFormat="1" ht="22.5" customHeight="1">
      <c r="A17" s="10" t="s">
        <v>15</v>
      </c>
      <c r="B17" s="27">
        <v>116633.719</v>
      </c>
      <c r="C17" s="27">
        <v>109734.6</v>
      </c>
      <c r="D17" s="27">
        <v>101882.2</v>
      </c>
      <c r="E17" s="17">
        <f t="shared" si="0"/>
        <v>-7.1558104736336614E-2</v>
      </c>
      <c r="F17" s="17">
        <f t="shared" si="1"/>
        <v>-0.12647730970492332</v>
      </c>
      <c r="G17" s="21"/>
      <c r="H17" s="11" t="s">
        <v>13</v>
      </c>
      <c r="I17" s="17">
        <v>0.18135120044667796</v>
      </c>
      <c r="J17" s="17">
        <v>0.75294117647058822</v>
      </c>
    </row>
    <row r="18" spans="1:10" s="12" customFormat="1" ht="22.5" customHeight="1" thickBot="1">
      <c r="A18" s="101" t="s">
        <v>14</v>
      </c>
      <c r="B18" s="56">
        <v>1391.73</v>
      </c>
      <c r="C18" s="56">
        <v>5509.16</v>
      </c>
      <c r="D18" s="56">
        <v>4812.93</v>
      </c>
      <c r="E18" s="18">
        <f t="shared" si="0"/>
        <v>-0.12637679791474554</v>
      </c>
      <c r="F18" s="18">
        <f t="shared" si="1"/>
        <v>2.458235433597034</v>
      </c>
      <c r="G18" s="23"/>
      <c r="H18" s="101" t="s">
        <v>5</v>
      </c>
      <c r="I18" s="18">
        <v>0.36570662238967988</v>
      </c>
      <c r="J18" s="18">
        <v>0.14082087720982828</v>
      </c>
    </row>
    <row r="19" spans="1:10" s="24" customFormat="1" ht="13.15" customHeight="1">
      <c r="A19" s="102" t="s">
        <v>73</v>
      </c>
      <c r="E19" s="103"/>
      <c r="F19" s="103"/>
      <c r="G19" s="172" t="s">
        <v>88</v>
      </c>
      <c r="H19" s="172"/>
      <c r="I19" s="172"/>
    </row>
    <row r="20" spans="1:10" s="24" customFormat="1">
      <c r="A20" s="104" t="s">
        <v>23</v>
      </c>
      <c r="E20" s="86"/>
      <c r="F20" s="86"/>
      <c r="G20" s="102"/>
    </row>
    <row r="21" spans="1:10" s="24" customFormat="1">
      <c r="A21" s="102" t="s">
        <v>88</v>
      </c>
      <c r="D21" s="100"/>
      <c r="E21" s="86"/>
      <c r="F21" s="86"/>
    </row>
    <row r="22" spans="1:10" s="12" customFormat="1">
      <c r="A22" s="105"/>
      <c r="D22" s="99"/>
      <c r="E22" s="107"/>
      <c r="F22" s="107"/>
    </row>
  </sheetData>
  <sortState ref="A3:F18">
    <sortCondition descending="1" ref="E3:E18"/>
    <sortCondition descending="1" ref="F3:F18"/>
  </sortState>
  <mergeCells count="2">
    <mergeCell ref="A1:XFD1"/>
    <mergeCell ref="G19:I19"/>
  </mergeCells>
  <phoneticPr fontId="0" type="noConversion"/>
  <conditionalFormatting sqref="I3:J18">
    <cfRule type="cellIs" dxfId="15" priority="11" operator="lessThan">
      <formula>0</formula>
    </cfRule>
  </conditionalFormatting>
  <conditionalFormatting sqref="E3:F18">
    <cfRule type="cellIs" dxfId="14" priority="5" operator="lessThan">
      <formula>0</formula>
    </cfRule>
  </conditionalFormatting>
  <hyperlinks>
    <hyperlink ref="A20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122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/>
  <cols>
    <col min="1" max="1" width="62.7109375" style="31" customWidth="1"/>
    <col min="2" max="3" width="11.85546875" style="31" customWidth="1"/>
    <col min="4" max="4" width="11.85546875" style="31" customWidth="1" collapsed="1"/>
    <col min="5" max="6" width="12.5703125" style="31" customWidth="1"/>
    <col min="7" max="238" width="8.85546875" style="31"/>
    <col min="239" max="239" width="62.140625" style="31" customWidth="1"/>
    <col min="240" max="242" width="11" style="31" customWidth="1"/>
    <col min="243" max="244" width="11.42578125" style="31" customWidth="1"/>
    <col min="245" max="245" width="11.28515625" style="31" customWidth="1"/>
    <col min="246" max="246" width="12" style="31" customWidth="1"/>
    <col min="247" max="248" width="10.28515625" style="31" customWidth="1"/>
    <col min="249" max="249" width="12.7109375" style="31" customWidth="1"/>
    <col min="250" max="494" width="8.85546875" style="31"/>
    <col min="495" max="495" width="62.140625" style="31" customWidth="1"/>
    <col min="496" max="498" width="11" style="31" customWidth="1"/>
    <col min="499" max="500" width="11.42578125" style="31" customWidth="1"/>
    <col min="501" max="501" width="11.28515625" style="31" customWidth="1"/>
    <col min="502" max="502" width="12" style="31" customWidth="1"/>
    <col min="503" max="504" width="10.28515625" style="31" customWidth="1"/>
    <col min="505" max="505" width="12.7109375" style="31" customWidth="1"/>
    <col min="506" max="750" width="8.85546875" style="31"/>
    <col min="751" max="751" width="62.140625" style="31" customWidth="1"/>
    <col min="752" max="754" width="11" style="31" customWidth="1"/>
    <col min="755" max="756" width="11.42578125" style="31" customWidth="1"/>
    <col min="757" max="757" width="11.28515625" style="31" customWidth="1"/>
    <col min="758" max="758" width="12" style="31" customWidth="1"/>
    <col min="759" max="760" width="10.28515625" style="31" customWidth="1"/>
    <col min="761" max="761" width="12.7109375" style="31" customWidth="1"/>
    <col min="762" max="1006" width="8.85546875" style="31"/>
    <col min="1007" max="1007" width="62.140625" style="31" customWidth="1"/>
    <col min="1008" max="1010" width="11" style="31" customWidth="1"/>
    <col min="1011" max="1012" width="11.42578125" style="31" customWidth="1"/>
    <col min="1013" max="1013" width="11.28515625" style="31" customWidth="1"/>
    <col min="1014" max="1014" width="12" style="31" customWidth="1"/>
    <col min="1015" max="1016" width="10.28515625" style="31" customWidth="1"/>
    <col min="1017" max="1017" width="12.7109375" style="31" customWidth="1"/>
    <col min="1018" max="1262" width="8.85546875" style="31"/>
    <col min="1263" max="1263" width="62.140625" style="31" customWidth="1"/>
    <col min="1264" max="1266" width="11" style="31" customWidth="1"/>
    <col min="1267" max="1268" width="11.42578125" style="31" customWidth="1"/>
    <col min="1269" max="1269" width="11.28515625" style="31" customWidth="1"/>
    <col min="1270" max="1270" width="12" style="31" customWidth="1"/>
    <col min="1271" max="1272" width="10.28515625" style="31" customWidth="1"/>
    <col min="1273" max="1273" width="12.7109375" style="31" customWidth="1"/>
    <col min="1274" max="1518" width="8.85546875" style="31"/>
    <col min="1519" max="1519" width="62.140625" style="31" customWidth="1"/>
    <col min="1520" max="1522" width="11" style="31" customWidth="1"/>
    <col min="1523" max="1524" width="11.42578125" style="31" customWidth="1"/>
    <col min="1525" max="1525" width="11.28515625" style="31" customWidth="1"/>
    <col min="1526" max="1526" width="12" style="31" customWidth="1"/>
    <col min="1527" max="1528" width="10.28515625" style="31" customWidth="1"/>
    <col min="1529" max="1529" width="12.7109375" style="31" customWidth="1"/>
    <col min="1530" max="1774" width="8.85546875" style="31"/>
    <col min="1775" max="1775" width="62.140625" style="31" customWidth="1"/>
    <col min="1776" max="1778" width="11" style="31" customWidth="1"/>
    <col min="1779" max="1780" width="11.42578125" style="31" customWidth="1"/>
    <col min="1781" max="1781" width="11.28515625" style="31" customWidth="1"/>
    <col min="1782" max="1782" width="12" style="31" customWidth="1"/>
    <col min="1783" max="1784" width="10.28515625" style="31" customWidth="1"/>
    <col min="1785" max="1785" width="12.7109375" style="31" customWidth="1"/>
    <col min="1786" max="2030" width="8.85546875" style="31"/>
    <col min="2031" max="2031" width="62.140625" style="31" customWidth="1"/>
    <col min="2032" max="2034" width="11" style="31" customWidth="1"/>
    <col min="2035" max="2036" width="11.42578125" style="31" customWidth="1"/>
    <col min="2037" max="2037" width="11.28515625" style="31" customWidth="1"/>
    <col min="2038" max="2038" width="12" style="31" customWidth="1"/>
    <col min="2039" max="2040" width="10.28515625" style="31" customWidth="1"/>
    <col min="2041" max="2041" width="12.7109375" style="31" customWidth="1"/>
    <col min="2042" max="2286" width="8.85546875" style="31"/>
    <col min="2287" max="2287" width="62.140625" style="31" customWidth="1"/>
    <col min="2288" max="2290" width="11" style="31" customWidth="1"/>
    <col min="2291" max="2292" width="11.42578125" style="31" customWidth="1"/>
    <col min="2293" max="2293" width="11.28515625" style="31" customWidth="1"/>
    <col min="2294" max="2294" width="12" style="31" customWidth="1"/>
    <col min="2295" max="2296" width="10.28515625" style="31" customWidth="1"/>
    <col min="2297" max="2297" width="12.7109375" style="31" customWidth="1"/>
    <col min="2298" max="2542" width="8.85546875" style="31"/>
    <col min="2543" max="2543" width="62.140625" style="31" customWidth="1"/>
    <col min="2544" max="2546" width="11" style="31" customWidth="1"/>
    <col min="2547" max="2548" width="11.42578125" style="31" customWidth="1"/>
    <col min="2549" max="2549" width="11.28515625" style="31" customWidth="1"/>
    <col min="2550" max="2550" width="12" style="31" customWidth="1"/>
    <col min="2551" max="2552" width="10.28515625" style="31" customWidth="1"/>
    <col min="2553" max="2553" width="12.7109375" style="31" customWidth="1"/>
    <col min="2554" max="2798" width="8.85546875" style="31"/>
    <col min="2799" max="2799" width="62.140625" style="31" customWidth="1"/>
    <col min="2800" max="2802" width="11" style="31" customWidth="1"/>
    <col min="2803" max="2804" width="11.42578125" style="31" customWidth="1"/>
    <col min="2805" max="2805" width="11.28515625" style="31" customWidth="1"/>
    <col min="2806" max="2806" width="12" style="31" customWidth="1"/>
    <col min="2807" max="2808" width="10.28515625" style="31" customWidth="1"/>
    <col min="2809" max="2809" width="12.7109375" style="31" customWidth="1"/>
    <col min="2810" max="3054" width="8.85546875" style="31"/>
    <col min="3055" max="3055" width="62.140625" style="31" customWidth="1"/>
    <col min="3056" max="3058" width="11" style="31" customWidth="1"/>
    <col min="3059" max="3060" width="11.42578125" style="31" customWidth="1"/>
    <col min="3061" max="3061" width="11.28515625" style="31" customWidth="1"/>
    <col min="3062" max="3062" width="12" style="31" customWidth="1"/>
    <col min="3063" max="3064" width="10.28515625" style="31" customWidth="1"/>
    <col min="3065" max="3065" width="12.7109375" style="31" customWidth="1"/>
    <col min="3066" max="3310" width="8.85546875" style="31"/>
    <col min="3311" max="3311" width="62.140625" style="31" customWidth="1"/>
    <col min="3312" max="3314" width="11" style="31" customWidth="1"/>
    <col min="3315" max="3316" width="11.42578125" style="31" customWidth="1"/>
    <col min="3317" max="3317" width="11.28515625" style="31" customWidth="1"/>
    <col min="3318" max="3318" width="12" style="31" customWidth="1"/>
    <col min="3319" max="3320" width="10.28515625" style="31" customWidth="1"/>
    <col min="3321" max="3321" width="12.7109375" style="31" customWidth="1"/>
    <col min="3322" max="3566" width="8.85546875" style="31"/>
    <col min="3567" max="3567" width="62.140625" style="31" customWidth="1"/>
    <col min="3568" max="3570" width="11" style="31" customWidth="1"/>
    <col min="3571" max="3572" width="11.42578125" style="31" customWidth="1"/>
    <col min="3573" max="3573" width="11.28515625" style="31" customWidth="1"/>
    <col min="3574" max="3574" width="12" style="31" customWidth="1"/>
    <col min="3575" max="3576" width="10.28515625" style="31" customWidth="1"/>
    <col min="3577" max="3577" width="12.7109375" style="31" customWidth="1"/>
    <col min="3578" max="3822" width="8.85546875" style="31"/>
    <col min="3823" max="3823" width="62.140625" style="31" customWidth="1"/>
    <col min="3824" max="3826" width="11" style="31" customWidth="1"/>
    <col min="3827" max="3828" width="11.42578125" style="31" customWidth="1"/>
    <col min="3829" max="3829" width="11.28515625" style="31" customWidth="1"/>
    <col min="3830" max="3830" width="12" style="31" customWidth="1"/>
    <col min="3831" max="3832" width="10.28515625" style="31" customWidth="1"/>
    <col min="3833" max="3833" width="12.7109375" style="31" customWidth="1"/>
    <col min="3834" max="4078" width="8.85546875" style="31"/>
    <col min="4079" max="4079" width="62.140625" style="31" customWidth="1"/>
    <col min="4080" max="4082" width="11" style="31" customWidth="1"/>
    <col min="4083" max="4084" width="11.42578125" style="31" customWidth="1"/>
    <col min="4085" max="4085" width="11.28515625" style="31" customWidth="1"/>
    <col min="4086" max="4086" width="12" style="31" customWidth="1"/>
    <col min="4087" max="4088" width="10.28515625" style="31" customWidth="1"/>
    <col min="4089" max="4089" width="12.7109375" style="31" customWidth="1"/>
    <col min="4090" max="4334" width="8.85546875" style="31"/>
    <col min="4335" max="4335" width="62.140625" style="31" customWidth="1"/>
    <col min="4336" max="4338" width="11" style="31" customWidth="1"/>
    <col min="4339" max="4340" width="11.42578125" style="31" customWidth="1"/>
    <col min="4341" max="4341" width="11.28515625" style="31" customWidth="1"/>
    <col min="4342" max="4342" width="12" style="31" customWidth="1"/>
    <col min="4343" max="4344" width="10.28515625" style="31" customWidth="1"/>
    <col min="4345" max="4345" width="12.7109375" style="31" customWidth="1"/>
    <col min="4346" max="4590" width="8.85546875" style="31"/>
    <col min="4591" max="4591" width="62.140625" style="31" customWidth="1"/>
    <col min="4592" max="4594" width="11" style="31" customWidth="1"/>
    <col min="4595" max="4596" width="11.42578125" style="31" customWidth="1"/>
    <col min="4597" max="4597" width="11.28515625" style="31" customWidth="1"/>
    <col min="4598" max="4598" width="12" style="31" customWidth="1"/>
    <col min="4599" max="4600" width="10.28515625" style="31" customWidth="1"/>
    <col min="4601" max="4601" width="12.7109375" style="31" customWidth="1"/>
    <col min="4602" max="4846" width="8.85546875" style="31"/>
    <col min="4847" max="4847" width="62.140625" style="31" customWidth="1"/>
    <col min="4848" max="4850" width="11" style="31" customWidth="1"/>
    <col min="4851" max="4852" width="11.42578125" style="31" customWidth="1"/>
    <col min="4853" max="4853" width="11.28515625" style="31" customWidth="1"/>
    <col min="4854" max="4854" width="12" style="31" customWidth="1"/>
    <col min="4855" max="4856" width="10.28515625" style="31" customWidth="1"/>
    <col min="4857" max="4857" width="12.7109375" style="31" customWidth="1"/>
    <col min="4858" max="5102" width="8.85546875" style="31"/>
    <col min="5103" max="5103" width="62.140625" style="31" customWidth="1"/>
    <col min="5104" max="5106" width="11" style="31" customWidth="1"/>
    <col min="5107" max="5108" width="11.42578125" style="31" customWidth="1"/>
    <col min="5109" max="5109" width="11.28515625" style="31" customWidth="1"/>
    <col min="5110" max="5110" width="12" style="31" customWidth="1"/>
    <col min="5111" max="5112" width="10.28515625" style="31" customWidth="1"/>
    <col min="5113" max="5113" width="12.7109375" style="31" customWidth="1"/>
    <col min="5114" max="5358" width="8.85546875" style="31"/>
    <col min="5359" max="5359" width="62.140625" style="31" customWidth="1"/>
    <col min="5360" max="5362" width="11" style="31" customWidth="1"/>
    <col min="5363" max="5364" width="11.42578125" style="31" customWidth="1"/>
    <col min="5365" max="5365" width="11.28515625" style="31" customWidth="1"/>
    <col min="5366" max="5366" width="12" style="31" customWidth="1"/>
    <col min="5367" max="5368" width="10.28515625" style="31" customWidth="1"/>
    <col min="5369" max="5369" width="12.7109375" style="31" customWidth="1"/>
    <col min="5370" max="5614" width="8.85546875" style="31"/>
    <col min="5615" max="5615" width="62.140625" style="31" customWidth="1"/>
    <col min="5616" max="5618" width="11" style="31" customWidth="1"/>
    <col min="5619" max="5620" width="11.42578125" style="31" customWidth="1"/>
    <col min="5621" max="5621" width="11.28515625" style="31" customWidth="1"/>
    <col min="5622" max="5622" width="12" style="31" customWidth="1"/>
    <col min="5623" max="5624" width="10.28515625" style="31" customWidth="1"/>
    <col min="5625" max="5625" width="12.7109375" style="31" customWidth="1"/>
    <col min="5626" max="5870" width="8.85546875" style="31"/>
    <col min="5871" max="5871" width="62.140625" style="31" customWidth="1"/>
    <col min="5872" max="5874" width="11" style="31" customWidth="1"/>
    <col min="5875" max="5876" width="11.42578125" style="31" customWidth="1"/>
    <col min="5877" max="5877" width="11.28515625" style="31" customWidth="1"/>
    <col min="5878" max="5878" width="12" style="31" customWidth="1"/>
    <col min="5879" max="5880" width="10.28515625" style="31" customWidth="1"/>
    <col min="5881" max="5881" width="12.7109375" style="31" customWidth="1"/>
    <col min="5882" max="6126" width="8.85546875" style="31"/>
    <col min="6127" max="6127" width="62.140625" style="31" customWidth="1"/>
    <col min="6128" max="6130" width="11" style="31" customWidth="1"/>
    <col min="6131" max="6132" width="11.42578125" style="31" customWidth="1"/>
    <col min="6133" max="6133" width="11.28515625" style="31" customWidth="1"/>
    <col min="6134" max="6134" width="12" style="31" customWidth="1"/>
    <col min="6135" max="6136" width="10.28515625" style="31" customWidth="1"/>
    <col min="6137" max="6137" width="12.7109375" style="31" customWidth="1"/>
    <col min="6138" max="6382" width="8.85546875" style="31"/>
    <col min="6383" max="6383" width="62.140625" style="31" customWidth="1"/>
    <col min="6384" max="6386" width="11" style="31" customWidth="1"/>
    <col min="6387" max="6388" width="11.42578125" style="31" customWidth="1"/>
    <col min="6389" max="6389" width="11.28515625" style="31" customWidth="1"/>
    <col min="6390" max="6390" width="12" style="31" customWidth="1"/>
    <col min="6391" max="6392" width="10.28515625" style="31" customWidth="1"/>
    <col min="6393" max="6393" width="12.7109375" style="31" customWidth="1"/>
    <col min="6394" max="6638" width="8.85546875" style="31"/>
    <col min="6639" max="6639" width="62.140625" style="31" customWidth="1"/>
    <col min="6640" max="6642" width="11" style="31" customWidth="1"/>
    <col min="6643" max="6644" width="11.42578125" style="31" customWidth="1"/>
    <col min="6645" max="6645" width="11.28515625" style="31" customWidth="1"/>
    <col min="6646" max="6646" width="12" style="31" customWidth="1"/>
    <col min="6647" max="6648" width="10.28515625" style="31" customWidth="1"/>
    <col min="6649" max="6649" width="12.7109375" style="31" customWidth="1"/>
    <col min="6650" max="6894" width="8.85546875" style="31"/>
    <col min="6895" max="6895" width="62.140625" style="31" customWidth="1"/>
    <col min="6896" max="6898" width="11" style="31" customWidth="1"/>
    <col min="6899" max="6900" width="11.42578125" style="31" customWidth="1"/>
    <col min="6901" max="6901" width="11.28515625" style="31" customWidth="1"/>
    <col min="6902" max="6902" width="12" style="31" customWidth="1"/>
    <col min="6903" max="6904" width="10.28515625" style="31" customWidth="1"/>
    <col min="6905" max="6905" width="12.7109375" style="31" customWidth="1"/>
    <col min="6906" max="7150" width="8.85546875" style="31"/>
    <col min="7151" max="7151" width="62.140625" style="31" customWidth="1"/>
    <col min="7152" max="7154" width="11" style="31" customWidth="1"/>
    <col min="7155" max="7156" width="11.42578125" style="31" customWidth="1"/>
    <col min="7157" max="7157" width="11.28515625" style="31" customWidth="1"/>
    <col min="7158" max="7158" width="12" style="31" customWidth="1"/>
    <col min="7159" max="7160" width="10.28515625" style="31" customWidth="1"/>
    <col min="7161" max="7161" width="12.7109375" style="31" customWidth="1"/>
    <col min="7162" max="7406" width="8.85546875" style="31"/>
    <col min="7407" max="7407" width="62.140625" style="31" customWidth="1"/>
    <col min="7408" max="7410" width="11" style="31" customWidth="1"/>
    <col min="7411" max="7412" width="11.42578125" style="31" customWidth="1"/>
    <col min="7413" max="7413" width="11.28515625" style="31" customWidth="1"/>
    <col min="7414" max="7414" width="12" style="31" customWidth="1"/>
    <col min="7415" max="7416" width="10.28515625" style="31" customWidth="1"/>
    <col min="7417" max="7417" width="12.7109375" style="31" customWidth="1"/>
    <col min="7418" max="7662" width="8.85546875" style="31"/>
    <col min="7663" max="7663" width="62.140625" style="31" customWidth="1"/>
    <col min="7664" max="7666" width="11" style="31" customWidth="1"/>
    <col min="7667" max="7668" width="11.42578125" style="31" customWidth="1"/>
    <col min="7669" max="7669" width="11.28515625" style="31" customWidth="1"/>
    <col min="7670" max="7670" width="12" style="31" customWidth="1"/>
    <col min="7671" max="7672" width="10.28515625" style="31" customWidth="1"/>
    <col min="7673" max="7673" width="12.7109375" style="31" customWidth="1"/>
    <col min="7674" max="7918" width="8.85546875" style="31"/>
    <col min="7919" max="7919" width="62.140625" style="31" customWidth="1"/>
    <col min="7920" max="7922" width="11" style="31" customWidth="1"/>
    <col min="7923" max="7924" width="11.42578125" style="31" customWidth="1"/>
    <col min="7925" max="7925" width="11.28515625" style="31" customWidth="1"/>
    <col min="7926" max="7926" width="12" style="31" customWidth="1"/>
    <col min="7927" max="7928" width="10.28515625" style="31" customWidth="1"/>
    <col min="7929" max="7929" width="12.7109375" style="31" customWidth="1"/>
    <col min="7930" max="8174" width="8.85546875" style="31"/>
    <col min="8175" max="8175" width="62.140625" style="31" customWidth="1"/>
    <col min="8176" max="8178" width="11" style="31" customWidth="1"/>
    <col min="8179" max="8180" width="11.42578125" style="31" customWidth="1"/>
    <col min="8181" max="8181" width="11.28515625" style="31" customWidth="1"/>
    <col min="8182" max="8182" width="12" style="31" customWidth="1"/>
    <col min="8183" max="8184" width="10.28515625" style="31" customWidth="1"/>
    <col min="8185" max="8185" width="12.7109375" style="31" customWidth="1"/>
    <col min="8186" max="8430" width="8.85546875" style="31"/>
    <col min="8431" max="8431" width="62.140625" style="31" customWidth="1"/>
    <col min="8432" max="8434" width="11" style="31" customWidth="1"/>
    <col min="8435" max="8436" width="11.42578125" style="31" customWidth="1"/>
    <col min="8437" max="8437" width="11.28515625" style="31" customWidth="1"/>
    <col min="8438" max="8438" width="12" style="31" customWidth="1"/>
    <col min="8439" max="8440" width="10.28515625" style="31" customWidth="1"/>
    <col min="8441" max="8441" width="12.7109375" style="31" customWidth="1"/>
    <col min="8442" max="8686" width="8.85546875" style="31"/>
    <col min="8687" max="8687" width="62.140625" style="31" customWidth="1"/>
    <col min="8688" max="8690" width="11" style="31" customWidth="1"/>
    <col min="8691" max="8692" width="11.42578125" style="31" customWidth="1"/>
    <col min="8693" max="8693" width="11.28515625" style="31" customWidth="1"/>
    <col min="8694" max="8694" width="12" style="31" customWidth="1"/>
    <col min="8695" max="8696" width="10.28515625" style="31" customWidth="1"/>
    <col min="8697" max="8697" width="12.7109375" style="31" customWidth="1"/>
    <col min="8698" max="8942" width="8.85546875" style="31"/>
    <col min="8943" max="8943" width="62.140625" style="31" customWidth="1"/>
    <col min="8944" max="8946" width="11" style="31" customWidth="1"/>
    <col min="8947" max="8948" width="11.42578125" style="31" customWidth="1"/>
    <col min="8949" max="8949" width="11.28515625" style="31" customWidth="1"/>
    <col min="8950" max="8950" width="12" style="31" customWidth="1"/>
    <col min="8951" max="8952" width="10.28515625" style="31" customWidth="1"/>
    <col min="8953" max="8953" width="12.7109375" style="31" customWidth="1"/>
    <col min="8954" max="9198" width="8.85546875" style="31"/>
    <col min="9199" max="9199" width="62.140625" style="31" customWidth="1"/>
    <col min="9200" max="9202" width="11" style="31" customWidth="1"/>
    <col min="9203" max="9204" width="11.42578125" style="31" customWidth="1"/>
    <col min="9205" max="9205" width="11.28515625" style="31" customWidth="1"/>
    <col min="9206" max="9206" width="12" style="31" customWidth="1"/>
    <col min="9207" max="9208" width="10.28515625" style="31" customWidth="1"/>
    <col min="9209" max="9209" width="12.7109375" style="31" customWidth="1"/>
    <col min="9210" max="9454" width="8.85546875" style="31"/>
    <col min="9455" max="9455" width="62.140625" style="31" customWidth="1"/>
    <col min="9456" max="9458" width="11" style="31" customWidth="1"/>
    <col min="9459" max="9460" width="11.42578125" style="31" customWidth="1"/>
    <col min="9461" max="9461" width="11.28515625" style="31" customWidth="1"/>
    <col min="9462" max="9462" width="12" style="31" customWidth="1"/>
    <col min="9463" max="9464" width="10.28515625" style="31" customWidth="1"/>
    <col min="9465" max="9465" width="12.7109375" style="31" customWidth="1"/>
    <col min="9466" max="9710" width="8.85546875" style="31"/>
    <col min="9711" max="9711" width="62.140625" style="31" customWidth="1"/>
    <col min="9712" max="9714" width="11" style="31" customWidth="1"/>
    <col min="9715" max="9716" width="11.42578125" style="31" customWidth="1"/>
    <col min="9717" max="9717" width="11.28515625" style="31" customWidth="1"/>
    <col min="9718" max="9718" width="12" style="31" customWidth="1"/>
    <col min="9719" max="9720" width="10.28515625" style="31" customWidth="1"/>
    <col min="9721" max="9721" width="12.7109375" style="31" customWidth="1"/>
    <col min="9722" max="9966" width="8.85546875" style="31"/>
    <col min="9967" max="9967" width="62.140625" style="31" customWidth="1"/>
    <col min="9968" max="9970" width="11" style="31" customWidth="1"/>
    <col min="9971" max="9972" width="11.42578125" style="31" customWidth="1"/>
    <col min="9973" max="9973" width="11.28515625" style="31" customWidth="1"/>
    <col min="9974" max="9974" width="12" style="31" customWidth="1"/>
    <col min="9975" max="9976" width="10.28515625" style="31" customWidth="1"/>
    <col min="9977" max="9977" width="12.7109375" style="31" customWidth="1"/>
    <col min="9978" max="10222" width="8.85546875" style="31"/>
    <col min="10223" max="10223" width="62.140625" style="31" customWidth="1"/>
    <col min="10224" max="10226" width="11" style="31" customWidth="1"/>
    <col min="10227" max="10228" width="11.42578125" style="31" customWidth="1"/>
    <col min="10229" max="10229" width="11.28515625" style="31" customWidth="1"/>
    <col min="10230" max="10230" width="12" style="31" customWidth="1"/>
    <col min="10231" max="10232" width="10.28515625" style="31" customWidth="1"/>
    <col min="10233" max="10233" width="12.7109375" style="31" customWidth="1"/>
    <col min="10234" max="10478" width="8.85546875" style="31"/>
    <col min="10479" max="10479" width="62.140625" style="31" customWidth="1"/>
    <col min="10480" max="10482" width="11" style="31" customWidth="1"/>
    <col min="10483" max="10484" width="11.42578125" style="31" customWidth="1"/>
    <col min="10485" max="10485" width="11.28515625" style="31" customWidth="1"/>
    <col min="10486" max="10486" width="12" style="31" customWidth="1"/>
    <col min="10487" max="10488" width="10.28515625" style="31" customWidth="1"/>
    <col min="10489" max="10489" width="12.7109375" style="31" customWidth="1"/>
    <col min="10490" max="10734" width="8.85546875" style="31"/>
    <col min="10735" max="10735" width="62.140625" style="31" customWidth="1"/>
    <col min="10736" max="10738" width="11" style="31" customWidth="1"/>
    <col min="10739" max="10740" width="11.42578125" style="31" customWidth="1"/>
    <col min="10741" max="10741" width="11.28515625" style="31" customWidth="1"/>
    <col min="10742" max="10742" width="12" style="31" customWidth="1"/>
    <col min="10743" max="10744" width="10.28515625" style="31" customWidth="1"/>
    <col min="10745" max="10745" width="12.7109375" style="31" customWidth="1"/>
    <col min="10746" max="10990" width="8.85546875" style="31"/>
    <col min="10991" max="10991" width="62.140625" style="31" customWidth="1"/>
    <col min="10992" max="10994" width="11" style="31" customWidth="1"/>
    <col min="10995" max="10996" width="11.42578125" style="31" customWidth="1"/>
    <col min="10997" max="10997" width="11.28515625" style="31" customWidth="1"/>
    <col min="10998" max="10998" width="12" style="31" customWidth="1"/>
    <col min="10999" max="11000" width="10.28515625" style="31" customWidth="1"/>
    <col min="11001" max="11001" width="12.7109375" style="31" customWidth="1"/>
    <col min="11002" max="11246" width="8.85546875" style="31"/>
    <col min="11247" max="11247" width="62.140625" style="31" customWidth="1"/>
    <col min="11248" max="11250" width="11" style="31" customWidth="1"/>
    <col min="11251" max="11252" width="11.42578125" style="31" customWidth="1"/>
    <col min="11253" max="11253" width="11.28515625" style="31" customWidth="1"/>
    <col min="11254" max="11254" width="12" style="31" customWidth="1"/>
    <col min="11255" max="11256" width="10.28515625" style="31" customWidth="1"/>
    <col min="11257" max="11257" width="12.7109375" style="31" customWidth="1"/>
    <col min="11258" max="11502" width="8.85546875" style="31"/>
    <col min="11503" max="11503" width="62.140625" style="31" customWidth="1"/>
    <col min="11504" max="11506" width="11" style="31" customWidth="1"/>
    <col min="11507" max="11508" width="11.42578125" style="31" customWidth="1"/>
    <col min="11509" max="11509" width="11.28515625" style="31" customWidth="1"/>
    <col min="11510" max="11510" width="12" style="31" customWidth="1"/>
    <col min="11511" max="11512" width="10.28515625" style="31" customWidth="1"/>
    <col min="11513" max="11513" width="12.7109375" style="31" customWidth="1"/>
    <col min="11514" max="11758" width="8.85546875" style="31"/>
    <col min="11759" max="11759" width="62.140625" style="31" customWidth="1"/>
    <col min="11760" max="11762" width="11" style="31" customWidth="1"/>
    <col min="11763" max="11764" width="11.42578125" style="31" customWidth="1"/>
    <col min="11765" max="11765" width="11.28515625" style="31" customWidth="1"/>
    <col min="11766" max="11766" width="12" style="31" customWidth="1"/>
    <col min="11767" max="11768" width="10.28515625" style="31" customWidth="1"/>
    <col min="11769" max="11769" width="12.7109375" style="31" customWidth="1"/>
    <col min="11770" max="12014" width="8.85546875" style="31"/>
    <col min="12015" max="12015" width="62.140625" style="31" customWidth="1"/>
    <col min="12016" max="12018" width="11" style="31" customWidth="1"/>
    <col min="12019" max="12020" width="11.42578125" style="31" customWidth="1"/>
    <col min="12021" max="12021" width="11.28515625" style="31" customWidth="1"/>
    <col min="12022" max="12022" width="12" style="31" customWidth="1"/>
    <col min="12023" max="12024" width="10.28515625" style="31" customWidth="1"/>
    <col min="12025" max="12025" width="12.7109375" style="31" customWidth="1"/>
    <col min="12026" max="12270" width="8.85546875" style="31"/>
    <col min="12271" max="12271" width="62.140625" style="31" customWidth="1"/>
    <col min="12272" max="12274" width="11" style="31" customWidth="1"/>
    <col min="12275" max="12276" width="11.42578125" style="31" customWidth="1"/>
    <col min="12277" max="12277" width="11.28515625" style="31" customWidth="1"/>
    <col min="12278" max="12278" width="12" style="31" customWidth="1"/>
    <col min="12279" max="12280" width="10.28515625" style="31" customWidth="1"/>
    <col min="12281" max="12281" width="12.7109375" style="31" customWidth="1"/>
    <col min="12282" max="12526" width="8.85546875" style="31"/>
    <col min="12527" max="12527" width="62.140625" style="31" customWidth="1"/>
    <col min="12528" max="12530" width="11" style="31" customWidth="1"/>
    <col min="12531" max="12532" width="11.42578125" style="31" customWidth="1"/>
    <col min="12533" max="12533" width="11.28515625" style="31" customWidth="1"/>
    <col min="12534" max="12534" width="12" style="31" customWidth="1"/>
    <col min="12535" max="12536" width="10.28515625" style="31" customWidth="1"/>
    <col min="12537" max="12537" width="12.7109375" style="31" customWidth="1"/>
    <col min="12538" max="12782" width="8.85546875" style="31"/>
    <col min="12783" max="12783" width="62.140625" style="31" customWidth="1"/>
    <col min="12784" max="12786" width="11" style="31" customWidth="1"/>
    <col min="12787" max="12788" width="11.42578125" style="31" customWidth="1"/>
    <col min="12789" max="12789" width="11.28515625" style="31" customWidth="1"/>
    <col min="12790" max="12790" width="12" style="31" customWidth="1"/>
    <col min="12791" max="12792" width="10.28515625" style="31" customWidth="1"/>
    <col min="12793" max="12793" width="12.7109375" style="31" customWidth="1"/>
    <col min="12794" max="13038" width="8.85546875" style="31"/>
    <col min="13039" max="13039" width="62.140625" style="31" customWidth="1"/>
    <col min="13040" max="13042" width="11" style="31" customWidth="1"/>
    <col min="13043" max="13044" width="11.42578125" style="31" customWidth="1"/>
    <col min="13045" max="13045" width="11.28515625" style="31" customWidth="1"/>
    <col min="13046" max="13046" width="12" style="31" customWidth="1"/>
    <col min="13047" max="13048" width="10.28515625" style="31" customWidth="1"/>
    <col min="13049" max="13049" width="12.7109375" style="31" customWidth="1"/>
    <col min="13050" max="13294" width="8.85546875" style="31"/>
    <col min="13295" max="13295" width="62.140625" style="31" customWidth="1"/>
    <col min="13296" max="13298" width="11" style="31" customWidth="1"/>
    <col min="13299" max="13300" width="11.42578125" style="31" customWidth="1"/>
    <col min="13301" max="13301" width="11.28515625" style="31" customWidth="1"/>
    <col min="13302" max="13302" width="12" style="31" customWidth="1"/>
    <col min="13303" max="13304" width="10.28515625" style="31" customWidth="1"/>
    <col min="13305" max="13305" width="12.7109375" style="31" customWidth="1"/>
    <col min="13306" max="13550" width="8.85546875" style="31"/>
    <col min="13551" max="13551" width="62.140625" style="31" customWidth="1"/>
    <col min="13552" max="13554" width="11" style="31" customWidth="1"/>
    <col min="13555" max="13556" width="11.42578125" style="31" customWidth="1"/>
    <col min="13557" max="13557" width="11.28515625" style="31" customWidth="1"/>
    <col min="13558" max="13558" width="12" style="31" customWidth="1"/>
    <col min="13559" max="13560" width="10.28515625" style="31" customWidth="1"/>
    <col min="13561" max="13561" width="12.7109375" style="31" customWidth="1"/>
    <col min="13562" max="13806" width="8.85546875" style="31"/>
    <col min="13807" max="13807" width="62.140625" style="31" customWidth="1"/>
    <col min="13808" max="13810" width="11" style="31" customWidth="1"/>
    <col min="13811" max="13812" width="11.42578125" style="31" customWidth="1"/>
    <col min="13813" max="13813" width="11.28515625" style="31" customWidth="1"/>
    <col min="13814" max="13814" width="12" style="31" customWidth="1"/>
    <col min="13815" max="13816" width="10.28515625" style="31" customWidth="1"/>
    <col min="13817" max="13817" width="12.7109375" style="31" customWidth="1"/>
    <col min="13818" max="14062" width="8.85546875" style="31"/>
    <col min="14063" max="14063" width="62.140625" style="31" customWidth="1"/>
    <col min="14064" max="14066" width="11" style="31" customWidth="1"/>
    <col min="14067" max="14068" width="11.42578125" style="31" customWidth="1"/>
    <col min="14069" max="14069" width="11.28515625" style="31" customWidth="1"/>
    <col min="14070" max="14070" width="12" style="31" customWidth="1"/>
    <col min="14071" max="14072" width="10.28515625" style="31" customWidth="1"/>
    <col min="14073" max="14073" width="12.7109375" style="31" customWidth="1"/>
    <col min="14074" max="14318" width="8.85546875" style="31"/>
    <col min="14319" max="14319" width="62.140625" style="31" customWidth="1"/>
    <col min="14320" max="14322" width="11" style="31" customWidth="1"/>
    <col min="14323" max="14324" width="11.42578125" style="31" customWidth="1"/>
    <col min="14325" max="14325" width="11.28515625" style="31" customWidth="1"/>
    <col min="14326" max="14326" width="12" style="31" customWidth="1"/>
    <col min="14327" max="14328" width="10.28515625" style="31" customWidth="1"/>
    <col min="14329" max="14329" width="12.7109375" style="31" customWidth="1"/>
    <col min="14330" max="14574" width="8.85546875" style="31"/>
    <col min="14575" max="14575" width="62.140625" style="31" customWidth="1"/>
    <col min="14576" max="14578" width="11" style="31" customWidth="1"/>
    <col min="14579" max="14580" width="11.42578125" style="31" customWidth="1"/>
    <col min="14581" max="14581" width="11.28515625" style="31" customWidth="1"/>
    <col min="14582" max="14582" width="12" style="31" customWidth="1"/>
    <col min="14583" max="14584" width="10.28515625" style="31" customWidth="1"/>
    <col min="14585" max="14585" width="12.7109375" style="31" customWidth="1"/>
    <col min="14586" max="14830" width="8.85546875" style="31"/>
    <col min="14831" max="14831" width="62.140625" style="31" customWidth="1"/>
    <col min="14832" max="14834" width="11" style="31" customWidth="1"/>
    <col min="14835" max="14836" width="11.42578125" style="31" customWidth="1"/>
    <col min="14837" max="14837" width="11.28515625" style="31" customWidth="1"/>
    <col min="14838" max="14838" width="12" style="31" customWidth="1"/>
    <col min="14839" max="14840" width="10.28515625" style="31" customWidth="1"/>
    <col min="14841" max="14841" width="12.7109375" style="31" customWidth="1"/>
    <col min="14842" max="15086" width="8.85546875" style="31"/>
    <col min="15087" max="15087" width="62.140625" style="31" customWidth="1"/>
    <col min="15088" max="15090" width="11" style="31" customWidth="1"/>
    <col min="15091" max="15092" width="11.42578125" style="31" customWidth="1"/>
    <col min="15093" max="15093" width="11.28515625" style="31" customWidth="1"/>
    <col min="15094" max="15094" width="12" style="31" customWidth="1"/>
    <col min="15095" max="15096" width="10.28515625" style="31" customWidth="1"/>
    <col min="15097" max="15097" width="12.7109375" style="31" customWidth="1"/>
    <col min="15098" max="15342" width="8.85546875" style="31"/>
    <col min="15343" max="15343" width="62.140625" style="31" customWidth="1"/>
    <col min="15344" max="15346" width="11" style="31" customWidth="1"/>
    <col min="15347" max="15348" width="11.42578125" style="31" customWidth="1"/>
    <col min="15349" max="15349" width="11.28515625" style="31" customWidth="1"/>
    <col min="15350" max="15350" width="12" style="31" customWidth="1"/>
    <col min="15351" max="15352" width="10.28515625" style="31" customWidth="1"/>
    <col min="15353" max="15353" width="12.7109375" style="31" customWidth="1"/>
    <col min="15354" max="15598" width="8.85546875" style="31"/>
    <col min="15599" max="15599" width="62.140625" style="31" customWidth="1"/>
    <col min="15600" max="15602" width="11" style="31" customWidth="1"/>
    <col min="15603" max="15604" width="11.42578125" style="31" customWidth="1"/>
    <col min="15605" max="15605" width="11.28515625" style="31" customWidth="1"/>
    <col min="15606" max="15606" width="12" style="31" customWidth="1"/>
    <col min="15607" max="15608" width="10.28515625" style="31" customWidth="1"/>
    <col min="15609" max="15609" width="12.7109375" style="31" customWidth="1"/>
    <col min="15610" max="15854" width="8.85546875" style="31"/>
    <col min="15855" max="15855" width="62.140625" style="31" customWidth="1"/>
    <col min="15856" max="15858" width="11" style="31" customWidth="1"/>
    <col min="15859" max="15860" width="11.42578125" style="31" customWidth="1"/>
    <col min="15861" max="15861" width="11.28515625" style="31" customWidth="1"/>
    <col min="15862" max="15862" width="12" style="31" customWidth="1"/>
    <col min="15863" max="15864" width="10.28515625" style="31" customWidth="1"/>
    <col min="15865" max="15865" width="12.7109375" style="31" customWidth="1"/>
    <col min="15866" max="16110" width="8.85546875" style="31"/>
    <col min="16111" max="16111" width="62.140625" style="31" customWidth="1"/>
    <col min="16112" max="16114" width="11" style="31" customWidth="1"/>
    <col min="16115" max="16116" width="11.42578125" style="31" customWidth="1"/>
    <col min="16117" max="16117" width="11.28515625" style="31" customWidth="1"/>
    <col min="16118" max="16118" width="12" style="31" customWidth="1"/>
    <col min="16119" max="16120" width="10.28515625" style="31" customWidth="1"/>
    <col min="16121" max="16121" width="12.7109375" style="31" customWidth="1"/>
    <col min="16122" max="16381" width="8.85546875" style="31"/>
    <col min="16382" max="16384" width="8.85546875" style="31" customWidth="1"/>
  </cols>
  <sheetData>
    <row r="1" spans="1:8" s="174" customFormat="1" ht="26.45" customHeight="1" thickBot="1">
      <c r="A1" s="173" t="s">
        <v>75</v>
      </c>
    </row>
    <row r="2" spans="1:8" ht="42.6" customHeight="1" thickBot="1">
      <c r="A2" s="48" t="s">
        <v>22</v>
      </c>
      <c r="B2" s="122" t="s">
        <v>93</v>
      </c>
      <c r="C2" s="87" t="s">
        <v>82</v>
      </c>
      <c r="D2" s="189" t="s">
        <v>91</v>
      </c>
      <c r="E2" s="213" t="s">
        <v>92</v>
      </c>
      <c r="F2" s="138" t="s">
        <v>94</v>
      </c>
    </row>
    <row r="3" spans="1:8" ht="20.45" customHeight="1">
      <c r="A3" s="50" t="s">
        <v>71</v>
      </c>
      <c r="B3" s="123">
        <v>493</v>
      </c>
      <c r="C3" s="88">
        <v>510</v>
      </c>
      <c r="D3" s="190">
        <v>492</v>
      </c>
      <c r="E3" s="214">
        <f>D3/C3-1</f>
        <v>-3.5294117647058809E-2</v>
      </c>
      <c r="F3" s="139">
        <f>D3/B3-1</f>
        <v>-2.0283975659228792E-3</v>
      </c>
      <c r="G3" s="141"/>
    </row>
    <row r="4" spans="1:8" ht="20.45" customHeight="1">
      <c r="A4" s="51" t="s">
        <v>21</v>
      </c>
      <c r="B4" s="124">
        <v>201</v>
      </c>
      <c r="C4" s="89">
        <v>194</v>
      </c>
      <c r="D4" s="191">
        <v>194</v>
      </c>
      <c r="E4" s="214">
        <f t="shared" ref="E4:E38" si="0">D4/C4-1</f>
        <v>0</v>
      </c>
      <c r="F4" s="139">
        <f t="shared" ref="F4:F38" si="1">D4/B4-1</f>
        <v>-3.4825870646766122E-2</v>
      </c>
    </row>
    <row r="5" spans="1:8" s="33" customFormat="1" ht="18" hidden="1" customHeight="1" outlineLevel="1">
      <c r="A5" s="32" t="s">
        <v>46</v>
      </c>
      <c r="B5" s="125">
        <v>0.40770791075050711</v>
      </c>
      <c r="C5" s="90">
        <f>C4/$C$3</f>
        <v>0.38039215686274508</v>
      </c>
      <c r="D5" s="192">
        <f>D4/$D$3</f>
        <v>0.39430894308943087</v>
      </c>
      <c r="E5" s="215">
        <f t="shared" si="0"/>
        <v>3.6585365853658569E-2</v>
      </c>
      <c r="F5" s="205">
        <f t="shared" si="1"/>
        <v>-3.2864134611495399E-2</v>
      </c>
      <c r="G5" s="25"/>
      <c r="H5" s="25"/>
    </row>
    <row r="6" spans="1:8" ht="18" customHeight="1" collapsed="1">
      <c r="A6" s="49" t="s">
        <v>45</v>
      </c>
      <c r="B6" s="126">
        <v>189</v>
      </c>
      <c r="C6" s="91">
        <v>171</v>
      </c>
      <c r="D6" s="193">
        <v>171</v>
      </c>
      <c r="E6" s="216">
        <f t="shared" si="0"/>
        <v>0</v>
      </c>
      <c r="F6" s="206">
        <f t="shared" si="1"/>
        <v>-9.5238095238095233E-2</v>
      </c>
    </row>
    <row r="7" spans="1:8" s="34" customFormat="1" ht="18" hidden="1" customHeight="1" outlineLevel="1">
      <c r="A7" s="32" t="s">
        <v>47</v>
      </c>
      <c r="B7" s="127">
        <v>0.94029850746268662</v>
      </c>
      <c r="C7" s="92">
        <f>C6/$C$4</f>
        <v>0.88144329896907214</v>
      </c>
      <c r="D7" s="194">
        <f>D6/$D$4</f>
        <v>0.88144329896907214</v>
      </c>
      <c r="E7" s="217">
        <f t="shared" si="0"/>
        <v>0</v>
      </c>
      <c r="F7" s="207">
        <f t="shared" si="1"/>
        <v>-6.2592047128129713E-2</v>
      </c>
    </row>
    <row r="8" spans="1:8" ht="18" customHeight="1" collapsed="1">
      <c r="A8" s="49" t="s">
        <v>81</v>
      </c>
      <c r="B8" s="144" t="s">
        <v>66</v>
      </c>
      <c r="C8" s="91">
        <v>14</v>
      </c>
      <c r="D8" s="193">
        <v>14</v>
      </c>
      <c r="E8" s="217">
        <f t="shared" si="0"/>
        <v>0</v>
      </c>
      <c r="F8" s="207" t="s">
        <v>49</v>
      </c>
    </row>
    <row r="9" spans="1:8" s="34" customFormat="1" ht="18" hidden="1" customHeight="1" outlineLevel="1">
      <c r="A9" s="32" t="s">
        <v>47</v>
      </c>
      <c r="B9" s="136" t="s">
        <v>66</v>
      </c>
      <c r="C9" s="92">
        <f>C8/$C$4</f>
        <v>7.2164948453608241E-2</v>
      </c>
      <c r="D9" s="194">
        <f>D8/$D$4</f>
        <v>7.2164948453608241E-2</v>
      </c>
      <c r="E9" s="217">
        <f t="shared" si="0"/>
        <v>0</v>
      </c>
      <c r="F9" s="207" t="s">
        <v>49</v>
      </c>
    </row>
    <row r="10" spans="1:8" ht="18" customHeight="1" collapsed="1">
      <c r="A10" s="52" t="s">
        <v>58</v>
      </c>
      <c r="B10" s="128">
        <v>2</v>
      </c>
      <c r="C10" s="93">
        <v>3</v>
      </c>
      <c r="D10" s="195">
        <v>3</v>
      </c>
      <c r="E10" s="218">
        <f t="shared" si="0"/>
        <v>0</v>
      </c>
      <c r="F10" s="207">
        <f t="shared" si="1"/>
        <v>0.5</v>
      </c>
    </row>
    <row r="11" spans="1:8" s="34" customFormat="1" ht="18" hidden="1" customHeight="1" outlineLevel="1">
      <c r="A11" s="32" t="s">
        <v>47</v>
      </c>
      <c r="B11" s="127">
        <v>9.9502487562189053E-3</v>
      </c>
      <c r="C11" s="92">
        <f>C10/$C$4</f>
        <v>1.5463917525773196E-2</v>
      </c>
      <c r="D11" s="194">
        <f>D10/$D$4</f>
        <v>1.5463917525773196E-2</v>
      </c>
      <c r="E11" s="218">
        <f t="shared" si="0"/>
        <v>0</v>
      </c>
      <c r="F11" s="208">
        <f t="shared" si="1"/>
        <v>0.55412371134020622</v>
      </c>
    </row>
    <row r="12" spans="1:8" ht="18" customHeight="1" collapsed="1">
      <c r="A12" s="52" t="s">
        <v>77</v>
      </c>
      <c r="B12" s="128">
        <v>8</v>
      </c>
      <c r="C12" s="93">
        <v>4</v>
      </c>
      <c r="D12" s="195">
        <v>4</v>
      </c>
      <c r="E12" s="217">
        <f t="shared" si="0"/>
        <v>0</v>
      </c>
      <c r="F12" s="207">
        <f t="shared" si="1"/>
        <v>-0.5</v>
      </c>
    </row>
    <row r="13" spans="1:8" s="34" customFormat="1" ht="18" hidden="1" customHeight="1" outlineLevel="1">
      <c r="A13" s="32" t="s">
        <v>47</v>
      </c>
      <c r="B13" s="127">
        <v>3.9800995024875621E-2</v>
      </c>
      <c r="C13" s="92">
        <f>C12/$C$4</f>
        <v>2.0618556701030927E-2</v>
      </c>
      <c r="D13" s="194">
        <f>D12/$D$4</f>
        <v>2.0618556701030927E-2</v>
      </c>
      <c r="E13" s="217">
        <f t="shared" si="0"/>
        <v>0</v>
      </c>
      <c r="F13" s="209">
        <f t="shared" si="1"/>
        <v>-0.48195876288659789</v>
      </c>
    </row>
    <row r="14" spans="1:8" ht="18" customHeight="1" collapsed="1">
      <c r="A14" s="52" t="s">
        <v>83</v>
      </c>
      <c r="B14" s="144" t="s">
        <v>66</v>
      </c>
      <c r="C14" s="93">
        <v>0</v>
      </c>
      <c r="D14" s="195">
        <v>0</v>
      </c>
      <c r="E14" s="218" t="s">
        <v>49</v>
      </c>
      <c r="F14" s="207" t="s">
        <v>49</v>
      </c>
    </row>
    <row r="15" spans="1:8" s="34" customFormat="1" ht="18" hidden="1" customHeight="1" outlineLevel="1">
      <c r="A15" s="32" t="s">
        <v>47</v>
      </c>
      <c r="B15" s="136" t="s">
        <v>66</v>
      </c>
      <c r="C15" s="92">
        <f>C14/$C$4</f>
        <v>0</v>
      </c>
      <c r="D15" s="194">
        <f>D14/$D$4</f>
        <v>0</v>
      </c>
      <c r="E15" s="218" t="s">
        <v>49</v>
      </c>
      <c r="F15" s="207" t="s">
        <v>49</v>
      </c>
    </row>
    <row r="16" spans="1:8" ht="18" customHeight="1" collapsed="1">
      <c r="A16" s="52" t="s">
        <v>72</v>
      </c>
      <c r="B16" s="128">
        <v>1</v>
      </c>
      <c r="C16" s="93">
        <v>1</v>
      </c>
      <c r="D16" s="195">
        <v>1</v>
      </c>
      <c r="E16" s="217">
        <f t="shared" si="0"/>
        <v>0</v>
      </c>
      <c r="F16" s="207">
        <f t="shared" si="1"/>
        <v>0</v>
      </c>
    </row>
    <row r="17" spans="1:8" s="34" customFormat="1" ht="18" hidden="1" customHeight="1" outlineLevel="1">
      <c r="A17" s="32" t="s">
        <v>47</v>
      </c>
      <c r="B17" s="127">
        <v>4.9751243781094526E-3</v>
      </c>
      <c r="C17" s="92">
        <f>C16/$C$4</f>
        <v>5.1546391752577319E-3</v>
      </c>
      <c r="D17" s="194">
        <f>D16/$D$4</f>
        <v>5.1546391752577319E-3</v>
      </c>
      <c r="E17" s="217">
        <f t="shared" si="0"/>
        <v>0</v>
      </c>
      <c r="F17" s="207">
        <f t="shared" si="1"/>
        <v>3.6082474226804218E-2</v>
      </c>
    </row>
    <row r="18" spans="1:8" ht="18" customHeight="1" collapsed="1">
      <c r="A18" s="59" t="s">
        <v>59</v>
      </c>
      <c r="B18" s="128">
        <v>1</v>
      </c>
      <c r="C18" s="93">
        <v>1</v>
      </c>
      <c r="D18" s="195">
        <v>1</v>
      </c>
      <c r="E18" s="217">
        <f t="shared" si="0"/>
        <v>0</v>
      </c>
      <c r="F18" s="207">
        <f t="shared" si="1"/>
        <v>0</v>
      </c>
      <c r="G18" s="38"/>
      <c r="H18" s="38"/>
    </row>
    <row r="19" spans="1:8" s="34" customFormat="1" ht="18" hidden="1" customHeight="1" outlineLevel="1">
      <c r="A19" s="35" t="s">
        <v>47</v>
      </c>
      <c r="B19" s="127">
        <v>4.9751243781094526E-3</v>
      </c>
      <c r="C19" s="92">
        <f>C18/$C$4</f>
        <v>5.1546391752577319E-3</v>
      </c>
      <c r="D19" s="194">
        <f>D18/$D$4</f>
        <v>5.1546391752577319E-3</v>
      </c>
      <c r="E19" s="217">
        <f t="shared" si="0"/>
        <v>0</v>
      </c>
      <c r="F19" s="207">
        <f t="shared" si="1"/>
        <v>3.6082474226804218E-2</v>
      </c>
      <c r="G19" s="38"/>
      <c r="H19" s="38"/>
    </row>
    <row r="20" spans="1:8" ht="18" customHeight="1" collapsed="1">
      <c r="A20" s="59" t="s">
        <v>57</v>
      </c>
      <c r="B20" s="129">
        <v>0</v>
      </c>
      <c r="C20" s="94">
        <v>0</v>
      </c>
      <c r="D20" s="196">
        <v>0</v>
      </c>
      <c r="E20" s="219" t="s">
        <v>49</v>
      </c>
      <c r="F20" s="210" t="s">
        <v>49</v>
      </c>
      <c r="G20" s="38"/>
      <c r="H20" s="38"/>
    </row>
    <row r="21" spans="1:8" s="34" customFormat="1" ht="18" hidden="1" customHeight="1" outlineLevel="1">
      <c r="A21" s="35" t="s">
        <v>47</v>
      </c>
      <c r="B21" s="127">
        <v>0</v>
      </c>
      <c r="C21" s="92">
        <f>C20/$C$4</f>
        <v>0</v>
      </c>
      <c r="D21" s="194">
        <f>D20/$D$4</f>
        <v>0</v>
      </c>
      <c r="E21" s="218" t="s">
        <v>49</v>
      </c>
      <c r="F21" s="207" t="s">
        <v>49</v>
      </c>
      <c r="G21" s="38"/>
      <c r="H21" s="38"/>
    </row>
    <row r="22" spans="1:8" ht="18" hidden="1" customHeight="1" outlineLevel="1">
      <c r="A22" s="36" t="s">
        <v>24</v>
      </c>
      <c r="B22" s="130">
        <v>1</v>
      </c>
      <c r="C22" s="95">
        <f>SUM(C7,C9,C15,C17,C13,C11,C19,C21)</f>
        <v>1</v>
      </c>
      <c r="D22" s="197">
        <f>SUM(D7,D9,D15,D17,D13,D11,D19,D21)</f>
        <v>1</v>
      </c>
      <c r="E22" s="220">
        <f t="shared" si="0"/>
        <v>0</v>
      </c>
      <c r="F22" s="140">
        <f t="shared" si="1"/>
        <v>0</v>
      </c>
      <c r="G22" s="38"/>
      <c r="H22" s="38"/>
    </row>
    <row r="23" spans="1:8" ht="18" customHeight="1" collapsed="1">
      <c r="A23" s="53" t="s">
        <v>76</v>
      </c>
      <c r="B23" s="131">
        <v>116995.25</v>
      </c>
      <c r="C23" s="108">
        <v>34747.360000000001</v>
      </c>
      <c r="D23" s="198">
        <v>83660.460999999996</v>
      </c>
      <c r="E23" s="221">
        <f t="shared" si="0"/>
        <v>1.4076781948326431</v>
      </c>
      <c r="F23" s="139">
        <f t="shared" si="1"/>
        <v>-0.28492429393501018</v>
      </c>
      <c r="G23" s="38"/>
      <c r="H23" s="38"/>
    </row>
    <row r="24" spans="1:8" ht="18" customHeight="1">
      <c r="A24" s="54" t="s">
        <v>44</v>
      </c>
      <c r="B24" s="132">
        <v>115979.45</v>
      </c>
      <c r="C24" s="109">
        <v>32138.559999999998</v>
      </c>
      <c r="D24" s="199">
        <v>78401.199999999983</v>
      </c>
      <c r="E24" s="222">
        <f t="shared" si="0"/>
        <v>1.4394745750898603</v>
      </c>
      <c r="F24" s="205">
        <f t="shared" si="1"/>
        <v>-0.32400783069759354</v>
      </c>
      <c r="G24" s="38"/>
      <c r="H24" s="38"/>
    </row>
    <row r="25" spans="1:8" s="34" customFormat="1" ht="18" hidden="1" customHeight="1" outlineLevel="1">
      <c r="A25" s="32" t="s">
        <v>48</v>
      </c>
      <c r="B25" s="136">
        <v>0.99131759622719728</v>
      </c>
      <c r="C25" s="92">
        <f>C24/$C$23</f>
        <v>0.92492091485511407</v>
      </c>
      <c r="D25" s="194">
        <f>D24/$D$23</f>
        <v>0.93713564404097638</v>
      </c>
      <c r="E25" s="217">
        <f t="shared" si="0"/>
        <v>1.3206241733408897E-2</v>
      </c>
      <c r="F25" s="209">
        <f t="shared" si="1"/>
        <v>-5.4656502005441143E-2</v>
      </c>
      <c r="G25" s="38"/>
      <c r="H25" s="38"/>
    </row>
    <row r="26" spans="1:8" ht="18" customHeight="1" collapsed="1">
      <c r="A26" s="52" t="s">
        <v>27</v>
      </c>
      <c r="B26" s="133">
        <v>63.7</v>
      </c>
      <c r="C26" s="110">
        <v>24.11</v>
      </c>
      <c r="D26" s="200">
        <v>0</v>
      </c>
      <c r="E26" s="218">
        <f t="shared" si="0"/>
        <v>-1</v>
      </c>
      <c r="F26" s="207">
        <f t="shared" si="1"/>
        <v>-1</v>
      </c>
      <c r="G26" s="38"/>
      <c r="H26" s="38"/>
    </row>
    <row r="27" spans="1:8" s="34" customFormat="1" ht="18" hidden="1" customHeight="1" outlineLevel="1">
      <c r="A27" s="32" t="s">
        <v>48</v>
      </c>
      <c r="B27" s="136">
        <v>5.4446654885561597E-4</v>
      </c>
      <c r="C27" s="92">
        <f>C26/$C$23</f>
        <v>6.938656634633537E-4</v>
      </c>
      <c r="D27" s="194">
        <f>D26/$D$23</f>
        <v>0</v>
      </c>
      <c r="E27" s="217">
        <f t="shared" si="0"/>
        <v>-1</v>
      </c>
      <c r="F27" s="207">
        <f t="shared" si="1"/>
        <v>-1</v>
      </c>
      <c r="G27" s="38"/>
      <c r="H27" s="38"/>
    </row>
    <row r="28" spans="1:8" ht="18" customHeight="1" collapsed="1">
      <c r="A28" s="52" t="s">
        <v>78</v>
      </c>
      <c r="B28" s="134">
        <v>350.98</v>
      </c>
      <c r="C28" s="111">
        <v>213.5</v>
      </c>
      <c r="D28" s="201">
        <v>31.6</v>
      </c>
      <c r="E28" s="218">
        <f t="shared" si="0"/>
        <v>-0.85199063231850114</v>
      </c>
      <c r="F28" s="209">
        <f t="shared" si="1"/>
        <v>-0.90996637985070372</v>
      </c>
      <c r="G28" s="38"/>
      <c r="H28" s="38"/>
    </row>
    <row r="29" spans="1:8" s="34" customFormat="1" ht="18" hidden="1" customHeight="1" outlineLevel="1">
      <c r="A29" s="32" t="s">
        <v>48</v>
      </c>
      <c r="B29" s="136">
        <v>2.9999508527055589E-3</v>
      </c>
      <c r="C29" s="92">
        <f>C28/$C$23</f>
        <v>6.1443516859985906E-3</v>
      </c>
      <c r="D29" s="194">
        <f>D28/$D$23</f>
        <v>3.7771725881357508E-4</v>
      </c>
      <c r="E29" s="217">
        <f t="shared" si="0"/>
        <v>-0.93852610037373085</v>
      </c>
      <c r="F29" s="209">
        <f t="shared" si="1"/>
        <v>-0.87409218438597946</v>
      </c>
      <c r="G29" s="38"/>
      <c r="H29" s="38"/>
    </row>
    <row r="30" spans="1:8" ht="18" customHeight="1" collapsed="1">
      <c r="A30" s="52" t="s">
        <v>84</v>
      </c>
      <c r="B30" s="144" t="s">
        <v>66</v>
      </c>
      <c r="C30" s="111">
        <v>2295.64</v>
      </c>
      <c r="D30" s="201">
        <v>5217.8</v>
      </c>
      <c r="E30" s="218">
        <f t="shared" si="0"/>
        <v>1.2729173563799203</v>
      </c>
      <c r="F30" s="207" t="s">
        <v>113</v>
      </c>
      <c r="G30" s="38"/>
      <c r="H30" s="38"/>
    </row>
    <row r="31" spans="1:8" s="34" customFormat="1" ht="18" hidden="1" customHeight="1" outlineLevel="1">
      <c r="A31" s="32" t="s">
        <v>48</v>
      </c>
      <c r="B31" s="136" t="s">
        <v>66</v>
      </c>
      <c r="C31" s="92">
        <f>C30/$C$23</f>
        <v>6.6066601894359742E-2</v>
      </c>
      <c r="D31" s="194">
        <f>D30/$D$23</f>
        <v>6.2368769399919997E-2</v>
      </c>
      <c r="E31" s="217">
        <f t="shared" si="0"/>
        <v>-5.5971283347561407E-2</v>
      </c>
      <c r="F31" s="207" t="s">
        <v>113</v>
      </c>
      <c r="G31" s="38"/>
      <c r="H31" s="38"/>
    </row>
    <row r="32" spans="1:8" ht="18" customHeight="1" collapsed="1">
      <c r="A32" s="52" t="s">
        <v>25</v>
      </c>
      <c r="B32" s="134">
        <v>80.59</v>
      </c>
      <c r="C32" s="111">
        <v>75.16</v>
      </c>
      <c r="D32" s="201">
        <v>9.6999999999999993</v>
      </c>
      <c r="E32" s="218">
        <f t="shared" si="0"/>
        <v>-0.87094199042043641</v>
      </c>
      <c r="F32" s="209">
        <f t="shared" si="1"/>
        <v>-0.87963767216776279</v>
      </c>
      <c r="G32" s="38"/>
      <c r="H32" s="38"/>
    </row>
    <row r="33" spans="1:8" s="34" customFormat="1" ht="18" hidden="1" customHeight="1" outlineLevel="1">
      <c r="A33" s="32" t="s">
        <v>48</v>
      </c>
      <c r="B33" s="136">
        <v>6.8883138418012705E-4</v>
      </c>
      <c r="C33" s="92">
        <f>C32/$C$23</f>
        <v>2.1630420267899487E-3</v>
      </c>
      <c r="D33" s="194">
        <f>D32/$D$23</f>
        <v>1.1594485476239487E-4</v>
      </c>
      <c r="E33" s="217">
        <f t="shared" si="0"/>
        <v>-0.94639731760808077</v>
      </c>
      <c r="F33" s="209">
        <f t="shared" si="1"/>
        <v>-0.83167890223178964</v>
      </c>
      <c r="G33" s="38"/>
      <c r="H33" s="38"/>
    </row>
    <row r="34" spans="1:8" ht="18" customHeight="1" collapsed="1">
      <c r="A34" s="60" t="s">
        <v>60</v>
      </c>
      <c r="B34" s="133">
        <v>3.93</v>
      </c>
      <c r="C34" s="110">
        <v>0.39</v>
      </c>
      <c r="D34" s="200">
        <v>0.161</v>
      </c>
      <c r="E34" s="218">
        <f t="shared" si="0"/>
        <v>-0.5871794871794872</v>
      </c>
      <c r="F34" s="209">
        <f t="shared" si="1"/>
        <v>-0.95903307888040712</v>
      </c>
      <c r="G34" s="38"/>
      <c r="H34" s="38"/>
    </row>
    <row r="35" spans="1:8" s="34" customFormat="1" ht="18" hidden="1" customHeight="1" outlineLevel="1">
      <c r="A35" s="32" t="s">
        <v>48</v>
      </c>
      <c r="B35" s="136">
        <v>3.3591107331280546E-5</v>
      </c>
      <c r="C35" s="92">
        <f>C34/$C$23</f>
        <v>1.1223874274189464E-5</v>
      </c>
      <c r="D35" s="194">
        <f>D34/$D$23</f>
        <v>1.9244455274995439E-6</v>
      </c>
      <c r="E35" s="217">
        <f t="shared" si="0"/>
        <v>-0.82853999603995754</v>
      </c>
      <c r="F35" s="209">
        <f t="shared" si="1"/>
        <v>-0.94270967287501506</v>
      </c>
      <c r="G35" s="38"/>
      <c r="H35" s="38"/>
    </row>
    <row r="36" spans="1:8" ht="18" customHeight="1" collapsed="1" thickBot="1">
      <c r="A36" s="55" t="s">
        <v>26</v>
      </c>
      <c r="B36" s="135">
        <v>10.849999999999998</v>
      </c>
      <c r="C36" s="112">
        <v>0</v>
      </c>
      <c r="D36" s="202">
        <v>0</v>
      </c>
      <c r="E36" s="223" t="s">
        <v>113</v>
      </c>
      <c r="F36" s="211">
        <f t="shared" si="1"/>
        <v>-1</v>
      </c>
      <c r="G36" s="38"/>
      <c r="H36" s="38"/>
    </row>
    <row r="37" spans="1:8" s="34" customFormat="1" ht="18" hidden="1" customHeight="1" outlineLevel="1">
      <c r="A37" s="35" t="s">
        <v>48</v>
      </c>
      <c r="B37" s="136">
        <v>9.2738807772110382E-5</v>
      </c>
      <c r="C37" s="113">
        <f>C36/$C$23</f>
        <v>0</v>
      </c>
      <c r="D37" s="203">
        <f>D36/$D$23</f>
        <v>0</v>
      </c>
      <c r="E37" s="218" t="s">
        <v>113</v>
      </c>
      <c r="F37" s="209">
        <f t="shared" si="1"/>
        <v>-1</v>
      </c>
      <c r="G37" s="38"/>
      <c r="H37" s="38"/>
    </row>
    <row r="38" spans="1:8" ht="18" hidden="1" customHeight="1" outlineLevel="1" thickBot="1">
      <c r="A38" s="37" t="s">
        <v>24</v>
      </c>
      <c r="B38" s="137">
        <v>0.99567717492804197</v>
      </c>
      <c r="C38" s="96">
        <f>SUM(C25,C31,C33,C29,C27,C35,C37)</f>
        <v>0.99999999999999989</v>
      </c>
      <c r="D38" s="204">
        <f>SUM(D25,D31,D33,D29,D27,D35,D37)</f>
        <v>0.99999999999999978</v>
      </c>
      <c r="E38" s="224">
        <f t="shared" si="0"/>
        <v>0</v>
      </c>
      <c r="F38" s="212">
        <f t="shared" si="1"/>
        <v>4.3415930191130769E-3</v>
      </c>
      <c r="G38" s="38"/>
      <c r="H38" s="38"/>
    </row>
    <row r="39" spans="1:8" s="175" customFormat="1" collapsed="1"/>
    <row r="40" spans="1:8" s="19" customFormat="1" ht="21" customHeight="1">
      <c r="A40" s="176" t="s">
        <v>29</v>
      </c>
      <c r="B40" s="176"/>
      <c r="C40" s="176"/>
      <c r="D40" s="176"/>
      <c r="E40" s="176"/>
      <c r="F40" s="176"/>
    </row>
    <row r="41" spans="1:8" ht="45" customHeight="1">
      <c r="A41" s="177" t="s">
        <v>112</v>
      </c>
      <c r="B41" s="177"/>
      <c r="C41" s="177"/>
      <c r="D41" s="177"/>
      <c r="E41" s="177"/>
      <c r="F41" s="177"/>
    </row>
    <row r="42" spans="1:8" s="38" customFormat="1" ht="21.6" customHeight="1" collapsed="1">
      <c r="A42" s="178" t="s">
        <v>61</v>
      </c>
      <c r="B42" s="178"/>
      <c r="C42" s="178"/>
      <c r="D42" s="178"/>
      <c r="E42" s="178"/>
      <c r="F42" s="178"/>
    </row>
    <row r="122" spans="1:1">
      <c r="A122" s="31" t="s">
        <v>50</v>
      </c>
    </row>
  </sheetData>
  <mergeCells count="5">
    <mergeCell ref="A1:XFD1"/>
    <mergeCell ref="A39:XFD39"/>
    <mergeCell ref="A40:F40"/>
    <mergeCell ref="A41:F41"/>
    <mergeCell ref="A42:F42"/>
  </mergeCells>
  <conditionalFormatting sqref="F14:F15">
    <cfRule type="cellIs" dxfId="13" priority="7" operator="lessThan">
      <formula>0</formula>
    </cfRule>
  </conditionalFormatting>
  <conditionalFormatting sqref="E3:E13 E16 E32:E38 E18:E29">
    <cfRule type="cellIs" dxfId="12" priority="12" operator="lessThan">
      <formula>0</formula>
    </cfRule>
  </conditionalFormatting>
  <conditionalFormatting sqref="F3:F13 F16 F32:F38 F18:F29">
    <cfRule type="cellIs" dxfId="11" priority="10" operator="lessThan">
      <formula>0</formula>
    </cfRule>
  </conditionalFormatting>
  <conditionalFormatting sqref="E30:E31">
    <cfRule type="cellIs" dxfId="10" priority="6" operator="lessThan">
      <formula>0</formula>
    </cfRule>
  </conditionalFormatting>
  <conditionalFormatting sqref="E14:E15">
    <cfRule type="cellIs" dxfId="9" priority="9" operator="lessThan">
      <formula>0</formula>
    </cfRule>
  </conditionalFormatting>
  <conditionalFormatting sqref="E17">
    <cfRule type="cellIs" dxfId="8" priority="3" operator="lessThan">
      <formula>0</formula>
    </cfRule>
  </conditionalFormatting>
  <conditionalFormatting sqref="F30:F31">
    <cfRule type="cellIs" dxfId="7" priority="4" operator="lessThan">
      <formula>0</formula>
    </cfRule>
  </conditionalFormatting>
  <conditionalFormatting sqref="F17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4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18" width="10.5703125" style="1" customWidth="1"/>
    <col min="19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180" customFormat="1" ht="26.45" customHeight="1" thickBot="1">
      <c r="A1" s="179" t="s">
        <v>79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1" ht="79.5" customHeight="1" thickBot="1">
      <c r="A2" s="8" t="s">
        <v>28</v>
      </c>
      <c r="B2" s="20" t="s">
        <v>51</v>
      </c>
      <c r="C2" s="20" t="s">
        <v>34</v>
      </c>
      <c r="D2" s="20" t="s">
        <v>32</v>
      </c>
      <c r="E2" s="20" t="s">
        <v>69</v>
      </c>
      <c r="F2" s="20" t="s">
        <v>70</v>
      </c>
      <c r="G2" s="20" t="s">
        <v>62</v>
      </c>
      <c r="H2" s="20" t="s">
        <v>63</v>
      </c>
      <c r="I2" s="20" t="s">
        <v>52</v>
      </c>
      <c r="J2" s="20" t="s">
        <v>39</v>
      </c>
      <c r="K2" s="20" t="s">
        <v>40</v>
      </c>
    </row>
    <row r="3" spans="1:11" ht="19.899999999999999" hidden="1" customHeight="1" outlineLevel="1">
      <c r="A3" s="106" t="s">
        <v>95</v>
      </c>
      <c r="B3" s="39">
        <v>348</v>
      </c>
      <c r="C3" s="42">
        <v>325</v>
      </c>
      <c r="D3" s="39">
        <v>23</v>
      </c>
      <c r="E3" s="42" t="s">
        <v>66</v>
      </c>
      <c r="F3" s="42" t="s">
        <v>66</v>
      </c>
      <c r="G3" s="39">
        <v>1324</v>
      </c>
      <c r="H3" s="40">
        <v>4.0738461538461541</v>
      </c>
      <c r="I3" s="41">
        <v>1213</v>
      </c>
      <c r="J3" s="39">
        <v>79</v>
      </c>
      <c r="K3" s="57">
        <v>6</v>
      </c>
    </row>
    <row r="4" spans="1:11" ht="19.899999999999999" hidden="1" customHeight="1" outlineLevel="1">
      <c r="A4" s="106" t="s">
        <v>96</v>
      </c>
      <c r="B4" s="39">
        <v>343</v>
      </c>
      <c r="C4" s="39">
        <v>330</v>
      </c>
      <c r="D4" s="39">
        <v>13</v>
      </c>
      <c r="E4" s="39" t="s">
        <v>66</v>
      </c>
      <c r="F4" s="39" t="s">
        <v>66</v>
      </c>
      <c r="G4" s="39">
        <v>1313</v>
      </c>
      <c r="H4" s="40">
        <v>3.978787878787879</v>
      </c>
      <c r="I4" s="41">
        <v>1243</v>
      </c>
      <c r="J4" s="39">
        <v>76</v>
      </c>
      <c r="K4" s="41">
        <v>6</v>
      </c>
    </row>
    <row r="5" spans="1:11" ht="19.899999999999999" hidden="1" customHeight="1" outlineLevel="1">
      <c r="A5" s="106" t="s">
        <v>97</v>
      </c>
      <c r="B5" s="39">
        <v>330</v>
      </c>
      <c r="C5" s="39">
        <v>319</v>
      </c>
      <c r="D5" s="39">
        <v>11</v>
      </c>
      <c r="E5" s="39" t="s">
        <v>66</v>
      </c>
      <c r="F5" s="39" t="s">
        <v>66</v>
      </c>
      <c r="G5" s="39">
        <v>1222</v>
      </c>
      <c r="H5" s="40">
        <v>3.830721003134796</v>
      </c>
      <c r="I5" s="41">
        <v>1177</v>
      </c>
      <c r="J5" s="39">
        <v>72</v>
      </c>
      <c r="K5" s="41">
        <v>7</v>
      </c>
    </row>
    <row r="6" spans="1:11" ht="19.899999999999999" hidden="1" customHeight="1" outlineLevel="1">
      <c r="A6" s="106" t="s">
        <v>98</v>
      </c>
      <c r="B6" s="39">
        <v>309</v>
      </c>
      <c r="C6" s="39">
        <v>298</v>
      </c>
      <c r="D6" s="39">
        <v>11</v>
      </c>
      <c r="E6" s="39" t="s">
        <v>66</v>
      </c>
      <c r="F6" s="39" t="s">
        <v>66</v>
      </c>
      <c r="G6" s="42">
        <v>1184</v>
      </c>
      <c r="H6" s="40">
        <v>3.9731543624161074</v>
      </c>
      <c r="I6" s="41">
        <v>1140</v>
      </c>
      <c r="J6" s="39">
        <v>69</v>
      </c>
      <c r="K6" s="41">
        <v>5</v>
      </c>
    </row>
    <row r="7" spans="1:11" ht="19.899999999999999" hidden="1" customHeight="1" outlineLevel="1">
      <c r="A7" s="106" t="s">
        <v>99</v>
      </c>
      <c r="B7" s="39">
        <v>295</v>
      </c>
      <c r="C7" s="39">
        <v>289</v>
      </c>
      <c r="D7" s="39">
        <v>6</v>
      </c>
      <c r="E7" s="39" t="s">
        <v>66</v>
      </c>
      <c r="F7" s="39" t="s">
        <v>66</v>
      </c>
      <c r="G7" s="42">
        <v>1206</v>
      </c>
      <c r="H7" s="40">
        <v>4.1730103806228378</v>
      </c>
      <c r="I7" s="41">
        <v>1143</v>
      </c>
      <c r="J7" s="39">
        <v>62</v>
      </c>
      <c r="K7" s="41">
        <v>7</v>
      </c>
    </row>
    <row r="8" spans="1:11" ht="19.899999999999999" hidden="1" customHeight="1" outlineLevel="1">
      <c r="A8" s="106" t="s">
        <v>100</v>
      </c>
      <c r="B8" s="39">
        <v>296</v>
      </c>
      <c r="C8" s="39">
        <v>284</v>
      </c>
      <c r="D8" s="39">
        <v>12</v>
      </c>
      <c r="E8" s="39" t="s">
        <v>66</v>
      </c>
      <c r="F8" s="39" t="s">
        <v>66</v>
      </c>
      <c r="G8" s="42">
        <v>1242</v>
      </c>
      <c r="H8" s="40">
        <v>4.373239436619718</v>
      </c>
      <c r="I8" s="41">
        <v>1190</v>
      </c>
      <c r="J8" s="39">
        <v>58</v>
      </c>
      <c r="K8" s="41">
        <v>6</v>
      </c>
    </row>
    <row r="9" spans="1:11" ht="18.600000000000001" hidden="1" customHeight="1" outlineLevel="1">
      <c r="A9" s="106" t="s">
        <v>101</v>
      </c>
      <c r="B9" s="43">
        <v>298</v>
      </c>
      <c r="C9" s="43">
        <v>283</v>
      </c>
      <c r="D9" s="39">
        <v>15</v>
      </c>
      <c r="E9" s="43" t="s">
        <v>66</v>
      </c>
      <c r="F9" s="43" t="s">
        <v>66</v>
      </c>
      <c r="G9" s="85">
        <v>1289</v>
      </c>
      <c r="H9" s="40">
        <v>4.5547703180212018</v>
      </c>
      <c r="I9" s="44">
        <v>1237</v>
      </c>
      <c r="J9" s="39">
        <v>58</v>
      </c>
      <c r="K9" s="44">
        <v>2</v>
      </c>
    </row>
    <row r="10" spans="1:11" s="58" customFormat="1" ht="18.600000000000001" hidden="1" customHeight="1" outlineLevel="1">
      <c r="A10" s="106" t="s">
        <v>102</v>
      </c>
      <c r="B10" s="43">
        <v>297</v>
      </c>
      <c r="C10" s="43">
        <v>279</v>
      </c>
      <c r="D10" s="43">
        <v>18</v>
      </c>
      <c r="E10" s="43" t="s">
        <v>66</v>
      </c>
      <c r="F10" s="43" t="s">
        <v>66</v>
      </c>
      <c r="G10" s="85">
        <v>1404</v>
      </c>
      <c r="H10" s="40">
        <v>5.032258064516129</v>
      </c>
      <c r="I10" s="44">
        <v>1357</v>
      </c>
      <c r="J10" s="43">
        <v>60</v>
      </c>
      <c r="K10" s="44">
        <v>2</v>
      </c>
    </row>
    <row r="11" spans="1:11" s="58" customFormat="1" ht="18.600000000000001" customHeight="1" collapsed="1">
      <c r="A11" s="150" t="s">
        <v>103</v>
      </c>
      <c r="B11" s="151">
        <v>306</v>
      </c>
      <c r="C11" s="151">
        <v>278</v>
      </c>
      <c r="D11" s="151">
        <v>28</v>
      </c>
      <c r="E11" s="151">
        <v>19</v>
      </c>
      <c r="F11" s="151">
        <v>6</v>
      </c>
      <c r="G11" s="152">
        <v>1578</v>
      </c>
      <c r="H11" s="153">
        <v>5.6762589928057556</v>
      </c>
      <c r="I11" s="154">
        <v>1523</v>
      </c>
      <c r="J11" s="151">
        <v>57</v>
      </c>
      <c r="K11" s="154">
        <v>2</v>
      </c>
    </row>
    <row r="12" spans="1:11" s="58" customFormat="1" ht="18.600000000000001" customHeight="1">
      <c r="A12" s="145">
        <v>44834</v>
      </c>
      <c r="B12" s="146">
        <v>308</v>
      </c>
      <c r="C12" s="146">
        <v>268</v>
      </c>
      <c r="D12" s="146">
        <v>40</v>
      </c>
      <c r="E12" s="146">
        <v>19</v>
      </c>
      <c r="F12" s="146">
        <v>6</v>
      </c>
      <c r="G12" s="147">
        <v>1807</v>
      </c>
      <c r="H12" s="148">
        <v>6.7425373134328357</v>
      </c>
      <c r="I12" s="149">
        <v>1757</v>
      </c>
      <c r="J12" s="146">
        <v>55</v>
      </c>
      <c r="K12" s="149">
        <v>1</v>
      </c>
    </row>
    <row r="13" spans="1:11" s="58" customFormat="1" ht="18.600000000000001" customHeight="1">
      <c r="A13" s="106">
        <v>44926</v>
      </c>
      <c r="B13" s="43">
        <v>300</v>
      </c>
      <c r="C13" s="43">
        <v>258</v>
      </c>
      <c r="D13" s="43">
        <v>42</v>
      </c>
      <c r="E13" s="43">
        <v>18</v>
      </c>
      <c r="F13" s="43">
        <v>6</v>
      </c>
      <c r="G13" s="85">
        <v>1808</v>
      </c>
      <c r="H13" s="40">
        <v>7.0077519379844961</v>
      </c>
      <c r="I13" s="44">
        <v>1742</v>
      </c>
      <c r="J13" s="43">
        <v>55</v>
      </c>
      <c r="K13" s="44">
        <v>1</v>
      </c>
    </row>
    <row r="14" spans="1:11" s="47" customFormat="1" ht="18.600000000000001" customHeight="1" thickBot="1">
      <c r="A14" s="114">
        <v>45016</v>
      </c>
      <c r="B14" s="115">
        <v>299</v>
      </c>
      <c r="C14" s="115">
        <v>261</v>
      </c>
      <c r="D14" s="115">
        <v>38</v>
      </c>
      <c r="E14" s="115">
        <v>18</v>
      </c>
      <c r="F14" s="115">
        <v>6</v>
      </c>
      <c r="G14" s="117">
        <v>1828</v>
      </c>
      <c r="H14" s="116">
        <v>7.0038314176245207</v>
      </c>
      <c r="I14" s="117">
        <v>1775</v>
      </c>
      <c r="J14" s="115">
        <v>54</v>
      </c>
      <c r="K14" s="117">
        <v>1</v>
      </c>
    </row>
    <row r="15" spans="1:11" ht="24" customHeight="1">
      <c r="A15" s="182" t="s">
        <v>67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</row>
    <row r="16" spans="1:11" ht="24" customHeight="1">
      <c r="A16" s="182" t="s">
        <v>68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</row>
    <row r="17" spans="1:11" ht="15" customHeight="1">
      <c r="A17" s="181" t="s">
        <v>18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</row>
    <row r="18" spans="1:11" ht="18.600000000000001" customHeight="1">
      <c r="A18" s="45" t="s">
        <v>19</v>
      </c>
      <c r="B18" s="46" t="s">
        <v>53</v>
      </c>
    </row>
    <row r="19" spans="1:11" ht="18.600000000000001" customHeight="1">
      <c r="A19" s="45" t="s">
        <v>20</v>
      </c>
      <c r="B19" s="46" t="s">
        <v>54</v>
      </c>
    </row>
    <row r="21" spans="1:11">
      <c r="B21" s="119"/>
      <c r="E21" s="119"/>
    </row>
    <row r="22" spans="1:11">
      <c r="B22" s="120"/>
      <c r="E22" s="118"/>
      <c r="I22" s="61"/>
    </row>
    <row r="23" spans="1:11">
      <c r="B23" s="120"/>
      <c r="E23" s="118"/>
      <c r="I23" s="61"/>
    </row>
    <row r="24" spans="1:11">
      <c r="B24" s="61"/>
      <c r="I24" s="61"/>
      <c r="J24" s="61"/>
    </row>
  </sheetData>
  <mergeCells count="4">
    <mergeCell ref="A1:XFD1"/>
    <mergeCell ref="A17:K17"/>
    <mergeCell ref="A15:K15"/>
    <mergeCell ref="A16:K16"/>
  </mergeCells>
  <hyperlinks>
    <hyperlink ref="B18" r:id="rId1"/>
    <hyperlink ref="B19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J55"/>
  <sheetViews>
    <sheetView zoomScaleNormal="100" workbookViewId="0">
      <selection sqref="A1:XFD1"/>
    </sheetView>
  </sheetViews>
  <sheetFormatPr defaultColWidth="9.140625" defaultRowHeight="12.75" outlineLevelRow="1"/>
  <cols>
    <col min="1" max="1" width="22.5703125" style="4" customWidth="1"/>
    <col min="2" max="4" width="17.28515625" style="4" customWidth="1"/>
    <col min="5" max="6" width="15" style="4" customWidth="1"/>
    <col min="7" max="7" width="13.5703125" style="4" customWidth="1"/>
    <col min="8" max="15" width="12.7109375" style="4" customWidth="1"/>
    <col min="16" max="16" width="11.7109375" style="4" bestFit="1" customWidth="1"/>
    <col min="17" max="18" width="11.5703125" style="4" bestFit="1" customWidth="1"/>
    <col min="19" max="16384" width="9.140625" style="4"/>
  </cols>
  <sheetData>
    <row r="1" spans="1:35" s="184" customFormat="1" ht="25.9" customHeight="1">
      <c r="A1" s="184" t="s">
        <v>36</v>
      </c>
    </row>
    <row r="2" spans="1:35" s="62" customFormat="1" ht="13.5" outlineLevel="1" thickBot="1">
      <c r="D2" s="63" t="s">
        <v>64</v>
      </c>
      <c r="F2" s="64"/>
      <c r="G2" s="83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5" s="62" customFormat="1" ht="44.45" customHeight="1" outlineLevel="1" thickBot="1">
      <c r="A3" s="66" t="s">
        <v>0</v>
      </c>
      <c r="B3" s="67">
        <v>44286</v>
      </c>
      <c r="C3" s="67" t="s">
        <v>85</v>
      </c>
      <c r="D3" s="67">
        <v>45016</v>
      </c>
      <c r="E3" s="68" t="s">
        <v>104</v>
      </c>
      <c r="F3" s="68" t="s">
        <v>94</v>
      </c>
      <c r="G3" s="83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35" s="62" customFormat="1" ht="18.600000000000001" customHeight="1" outlineLevel="1">
      <c r="A4" s="69" t="s">
        <v>37</v>
      </c>
      <c r="B4" s="70">
        <v>441172.31</v>
      </c>
      <c r="C4" s="70">
        <v>534918.43000000005</v>
      </c>
      <c r="D4" s="70">
        <v>551842.92000000004</v>
      </c>
      <c r="E4" s="71">
        <f t="shared" ref="E4:E9" si="0">D4/C4-1</f>
        <v>3.1639384718900043E-2</v>
      </c>
      <c r="F4" s="71">
        <f t="shared" ref="F4:F9" si="1">D4/B4-1</f>
        <v>0.25085574840361136</v>
      </c>
      <c r="G4" s="83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</row>
    <row r="5" spans="1:35" s="62" customFormat="1" ht="18.600000000000001" customHeight="1" outlineLevel="1">
      <c r="A5" s="72" t="s">
        <v>41</v>
      </c>
      <c r="B5" s="73">
        <v>176.24</v>
      </c>
      <c r="C5" s="73">
        <v>146.13999999999999</v>
      </c>
      <c r="D5" s="73">
        <v>142.75</v>
      </c>
      <c r="E5" s="74">
        <f t="shared" si="0"/>
        <v>-2.3196934446421125E-2</v>
      </c>
      <c r="F5" s="74">
        <f t="shared" si="1"/>
        <v>-0.19002496595551521</v>
      </c>
      <c r="G5" s="83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35" s="62" customFormat="1" ht="18.600000000000001" customHeight="1" outlineLevel="1">
      <c r="A6" s="72" t="s">
        <v>11</v>
      </c>
      <c r="B6" s="73">
        <v>423794.79</v>
      </c>
      <c r="C6" s="73">
        <v>517991.01</v>
      </c>
      <c r="D6" s="73">
        <v>534425.1</v>
      </c>
      <c r="E6" s="74">
        <f t="shared" si="0"/>
        <v>3.1726593092802791E-2</v>
      </c>
      <c r="F6" s="74">
        <f t="shared" si="1"/>
        <v>0.26104688545132904</v>
      </c>
      <c r="G6" s="8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</row>
    <row r="7" spans="1:35" s="62" customFormat="1" ht="18.600000000000001" customHeight="1" outlineLevel="1">
      <c r="A7" s="75" t="s">
        <v>42</v>
      </c>
      <c r="B7" s="76">
        <v>1995.94</v>
      </c>
      <c r="C7" s="76">
        <v>2300.7199999999998</v>
      </c>
      <c r="D7" s="76">
        <v>2435.5700000000002</v>
      </c>
      <c r="E7" s="77">
        <f t="shared" si="0"/>
        <v>5.8612086651135487E-2</v>
      </c>
      <c r="F7" s="77">
        <f t="shared" si="1"/>
        <v>0.22026213212822032</v>
      </c>
      <c r="G7" s="83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</row>
    <row r="8" spans="1:35" s="62" customFormat="1" ht="18.600000000000001" customHeight="1" outlineLevel="1">
      <c r="A8" s="78" t="s">
        <v>43</v>
      </c>
      <c r="B8" s="76">
        <v>168.12</v>
      </c>
      <c r="C8" s="76">
        <v>140.81</v>
      </c>
      <c r="D8" s="76">
        <v>147.97999999999999</v>
      </c>
      <c r="E8" s="77">
        <f t="shared" si="0"/>
        <v>5.0919679000070994E-2</v>
      </c>
      <c r="F8" s="77">
        <f t="shared" si="1"/>
        <v>-0.11979538424934577</v>
      </c>
      <c r="G8" s="8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</row>
    <row r="9" spans="1:35" s="62" customFormat="1" ht="18.600000000000001" customHeight="1" outlineLevel="1" thickBot="1">
      <c r="A9" s="79" t="s">
        <v>33</v>
      </c>
      <c r="B9" s="80">
        <f>SUM(B4,B7,B8)</f>
        <v>443336.37</v>
      </c>
      <c r="C9" s="80">
        <f>SUM(C4,C7,C8)</f>
        <v>537359.96000000008</v>
      </c>
      <c r="D9" s="80">
        <f>SUM(D4,D7,D8)</f>
        <v>554426.47</v>
      </c>
      <c r="E9" s="81">
        <f t="shared" si="0"/>
        <v>3.1759921226732102E-2</v>
      </c>
      <c r="F9" s="82">
        <f t="shared" si="1"/>
        <v>0.25057745657095531</v>
      </c>
      <c r="G9" s="8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</row>
    <row r="10" spans="1:35" ht="27" customHeight="1" outlineLevel="1">
      <c r="A10" s="187" t="s">
        <v>74</v>
      </c>
      <c r="B10" s="187"/>
      <c r="C10" s="187"/>
      <c r="D10" s="187"/>
      <c r="E10" s="187"/>
      <c r="F10" s="187"/>
      <c r="G10" s="8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5" s="26" customFormat="1" ht="42.75" customHeight="1" outlineLevel="1" thickBot="1">
      <c r="A11" s="188" t="s">
        <v>86</v>
      </c>
      <c r="B11" s="188"/>
      <c r="C11" s="188"/>
      <c r="D11" s="188"/>
      <c r="E11" s="188"/>
      <c r="F11" s="188"/>
      <c r="G11" s="83"/>
    </row>
    <row r="12" spans="1:35" s="186" customFormat="1" ht="27.6" customHeight="1"/>
    <row r="13" spans="1:35" s="185" customFormat="1" ht="25.9" customHeight="1">
      <c r="A13" s="185" t="s">
        <v>17</v>
      </c>
    </row>
    <row r="14" spans="1:35" ht="16.5" outlineLevel="1" thickBot="1">
      <c r="B14" s="26"/>
      <c r="C14" s="15"/>
      <c r="D14" s="63" t="s">
        <v>64</v>
      </c>
      <c r="F14" s="15"/>
      <c r="G14" s="83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62" customFormat="1" ht="46.9" customHeight="1" outlineLevel="1" thickBot="1">
      <c r="A15" s="66" t="s">
        <v>0</v>
      </c>
      <c r="B15" s="67">
        <v>44286</v>
      </c>
      <c r="C15" s="67" t="s">
        <v>85</v>
      </c>
      <c r="D15" s="67">
        <v>45016</v>
      </c>
      <c r="E15" s="68" t="s">
        <v>104</v>
      </c>
      <c r="F15" s="68" t="s">
        <v>94</v>
      </c>
      <c r="G15" s="83"/>
      <c r="H15" s="83"/>
      <c r="I15" s="83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</row>
    <row r="16" spans="1:35" s="62" customFormat="1" ht="18.600000000000001" customHeight="1" outlineLevel="1">
      <c r="A16" s="69" t="s">
        <v>37</v>
      </c>
      <c r="B16" s="70">
        <v>339946.29</v>
      </c>
      <c r="C16" s="70">
        <v>412613.78</v>
      </c>
      <c r="D16" s="70">
        <v>431816.23</v>
      </c>
      <c r="E16" s="71">
        <f>D16/C16-1</f>
        <v>4.653855719506006E-2</v>
      </c>
      <c r="F16" s="71">
        <f>D16/B16-1</f>
        <v>0.27024839718062532</v>
      </c>
      <c r="G16" s="83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</row>
    <row r="17" spans="1:36" s="62" customFormat="1" ht="18.600000000000001" customHeight="1" outlineLevel="1">
      <c r="A17" s="72" t="s">
        <v>4</v>
      </c>
      <c r="B17" s="73">
        <v>175.51</v>
      </c>
      <c r="C17" s="73">
        <v>145.91999999999999</v>
      </c>
      <c r="D17" s="73">
        <v>142.54</v>
      </c>
      <c r="E17" s="74">
        <f>D17/C17-1</f>
        <v>-2.3163377192982448E-2</v>
      </c>
      <c r="F17" s="74">
        <f>D17/B17-1</f>
        <v>-0.18785254401458606</v>
      </c>
      <c r="G17" s="83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</row>
    <row r="18" spans="1:36" s="62" customFormat="1" ht="18.600000000000001" customHeight="1" outlineLevel="1" thickBot="1">
      <c r="A18" s="84" t="s">
        <v>11</v>
      </c>
      <c r="B18" s="73">
        <v>323145.17</v>
      </c>
      <c r="C18" s="73">
        <v>396139.64</v>
      </c>
      <c r="D18" s="73">
        <v>414830.95</v>
      </c>
      <c r="E18" s="97">
        <f>D18/C18-1</f>
        <v>4.7183639587293102E-2</v>
      </c>
      <c r="F18" s="98">
        <f>D18/B18-1</f>
        <v>0.28372938391745128</v>
      </c>
      <c r="G18" s="121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</row>
    <row r="19" spans="1:36" ht="30" customHeight="1" outlineLevel="1">
      <c r="A19" s="187" t="s">
        <v>74</v>
      </c>
      <c r="B19" s="187"/>
      <c r="C19" s="187"/>
      <c r="D19" s="187"/>
      <c r="E19" s="187"/>
      <c r="F19" s="187"/>
      <c r="G19" s="83"/>
    </row>
    <row r="20" spans="1:36" s="26" customFormat="1" ht="42" customHeight="1" outlineLevel="1" thickBot="1">
      <c r="A20" s="188" t="s">
        <v>87</v>
      </c>
      <c r="B20" s="188"/>
      <c r="C20" s="188"/>
      <c r="D20" s="188"/>
      <c r="E20" s="188"/>
      <c r="F20" s="188"/>
      <c r="G20" s="83"/>
    </row>
    <row r="21" spans="1:36" s="183" customFormat="1" ht="13.9" customHeight="1"/>
    <row r="22" spans="1:36" s="171" customFormat="1" ht="24.6" customHeight="1" thickBot="1">
      <c r="A22" s="170" t="s">
        <v>38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</row>
    <row r="23" spans="1:36" ht="13.5" outlineLevel="1" thickBot="1">
      <c r="B23" s="26"/>
    </row>
    <row r="24" spans="1:36" ht="51.75" outlineLevel="1" thickBot="1">
      <c r="A24" s="142" t="s">
        <v>55</v>
      </c>
      <c r="B24" s="143" t="s">
        <v>65</v>
      </c>
      <c r="C24" s="155"/>
      <c r="D24" s="155"/>
      <c r="E24" s="155"/>
      <c r="F24" s="155"/>
      <c r="G24" s="155"/>
      <c r="H24" s="156"/>
      <c r="I24" s="156"/>
      <c r="J24" s="156"/>
    </row>
    <row r="25" spans="1:36" ht="18.75" customHeight="1" outlineLevel="1">
      <c r="A25" s="157" t="s">
        <v>105</v>
      </c>
      <c r="B25" s="158">
        <v>2.2400000000000002</v>
      </c>
      <c r="C25" s="155"/>
      <c r="D25" s="155"/>
      <c r="E25" s="155"/>
      <c r="F25" s="155"/>
      <c r="G25" s="155"/>
      <c r="H25" s="155"/>
      <c r="I25" s="155"/>
      <c r="J25" s="155"/>
    </row>
    <row r="26" spans="1:36" ht="18.75" customHeight="1" outlineLevel="1">
      <c r="A26" s="159" t="s">
        <v>106</v>
      </c>
      <c r="B26" s="160">
        <v>0</v>
      </c>
      <c r="C26" s="155"/>
      <c r="D26" s="155"/>
      <c r="E26" s="155"/>
      <c r="F26" s="155"/>
      <c r="G26" s="155"/>
      <c r="H26" s="155"/>
      <c r="I26" s="155"/>
      <c r="J26" s="155"/>
    </row>
    <row r="27" spans="1:36" ht="18.75" customHeight="1" outlineLevel="1">
      <c r="A27" s="159" t="s">
        <v>107</v>
      </c>
      <c r="B27" s="160">
        <v>-2E-3</v>
      </c>
      <c r="C27" s="155"/>
      <c r="D27" s="155"/>
      <c r="E27" s="155"/>
      <c r="F27" s="155"/>
      <c r="G27" s="155"/>
      <c r="H27" s="155"/>
      <c r="I27" s="155"/>
      <c r="J27" s="155"/>
    </row>
    <row r="28" spans="1:36" ht="18.75" customHeight="1" outlineLevel="1">
      <c r="A28" s="159" t="s">
        <v>110</v>
      </c>
      <c r="B28" s="160">
        <v>-27.72</v>
      </c>
      <c r="C28" s="155"/>
      <c r="D28" s="155"/>
      <c r="E28" s="155"/>
      <c r="F28" s="155"/>
      <c r="G28" s="155"/>
      <c r="H28" s="155"/>
      <c r="I28" s="155"/>
      <c r="J28" s="155"/>
    </row>
    <row r="29" spans="1:36" ht="18.75" customHeight="1" outlineLevel="1" thickBot="1">
      <c r="A29" s="161" t="s">
        <v>111</v>
      </c>
      <c r="B29" s="162">
        <v>-8.74</v>
      </c>
      <c r="C29" s="155"/>
      <c r="D29" s="155"/>
      <c r="E29" s="155"/>
      <c r="F29" s="155"/>
      <c r="G29" s="155"/>
      <c r="H29" s="155"/>
      <c r="I29" s="155"/>
      <c r="J29" s="155"/>
    </row>
    <row r="30" spans="1:36" ht="18.75" customHeight="1" outlineLevel="1">
      <c r="A30" s="163" t="s">
        <v>108</v>
      </c>
      <c r="B30" s="164">
        <f>SUM(B26:B29)</f>
        <v>-36.461999999999996</v>
      </c>
      <c r="C30" s="165"/>
      <c r="D30" s="165"/>
      <c r="E30" s="165"/>
      <c r="F30" s="165"/>
      <c r="G30" s="165"/>
      <c r="H30" s="165"/>
      <c r="I30" s="165"/>
      <c r="J30" s="165"/>
    </row>
    <row r="31" spans="1:36" ht="29.25" customHeight="1" outlineLevel="1">
      <c r="A31" s="166" t="s">
        <v>109</v>
      </c>
      <c r="B31" s="167">
        <f>SUM(B25:B28)</f>
        <v>-25.481999999999999</v>
      </c>
      <c r="C31" s="165"/>
      <c r="D31" s="165"/>
      <c r="E31" s="165"/>
      <c r="F31" s="165"/>
      <c r="G31" s="165"/>
      <c r="H31" s="165"/>
      <c r="I31" s="165"/>
      <c r="J31" s="165"/>
    </row>
    <row r="32" spans="1:36" ht="18" customHeight="1" outlineLevel="1">
      <c r="A32" s="168" t="s">
        <v>80</v>
      </c>
      <c r="B32" s="26"/>
      <c r="C32" s="26"/>
      <c r="D32" s="26"/>
      <c r="E32" s="26"/>
      <c r="F32" s="26"/>
      <c r="G32" s="26"/>
      <c r="H32" s="26"/>
      <c r="I32" s="26"/>
      <c r="J32" s="26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</sheetData>
  <mergeCells count="9">
    <mergeCell ref="A21:XFD21"/>
    <mergeCell ref="A1:XFD1"/>
    <mergeCell ref="A13:XFD13"/>
    <mergeCell ref="A22:XFD22"/>
    <mergeCell ref="A12:XFD12"/>
    <mergeCell ref="A10:F10"/>
    <mergeCell ref="A19:F19"/>
    <mergeCell ref="A11:F11"/>
    <mergeCell ref="A20:F20"/>
  </mergeCells>
  <phoneticPr fontId="22" type="noConversion"/>
  <conditionalFormatting sqref="E4 E6:E9 F4:F9">
    <cfRule type="cellIs" dxfId="5" priority="9" operator="lessThan">
      <formula>0</formula>
    </cfRule>
  </conditionalFormatting>
  <conditionalFormatting sqref="E16:F16 F17">
    <cfRule type="cellIs" dxfId="4" priority="8" operator="lessThan">
      <formula>0</formula>
    </cfRule>
  </conditionalFormatting>
  <conditionalFormatting sqref="E5">
    <cfRule type="cellIs" dxfId="3" priority="7" operator="lessThan">
      <formula>0</formula>
    </cfRule>
  </conditionalFormatting>
  <conditionalFormatting sqref="E17">
    <cfRule type="cellIs" dxfId="2" priority="6" operator="lessThan">
      <formula>0</formula>
    </cfRule>
  </conditionalFormatting>
  <conditionalFormatting sqref="E18:F18">
    <cfRule type="cellIs" dxfId="1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2023-06-08T11:40:18Z</dcterms:modified>
</cp:coreProperties>
</file>