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2AE3858E-7BC5-4231-B0EC-8C8B4F55ABA2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2" i="48" l="1"/>
  <c r="L343" i="48"/>
  <c r="I343" i="48"/>
  <c r="L344" i="48"/>
  <c r="H343" i="48"/>
  <c r="J271" i="48"/>
  <c r="J275" i="48"/>
  <c r="H271" i="48"/>
  <c r="I275" i="48"/>
  <c r="H275" i="48"/>
  <c r="F135" i="48"/>
  <c r="E135" i="48"/>
  <c r="N13" i="48"/>
  <c r="N17" i="48"/>
  <c r="N21" i="48"/>
  <c r="M8" i="48"/>
  <c r="M11" i="48"/>
  <c r="M12" i="48"/>
  <c r="N14" i="48"/>
  <c r="N15" i="48"/>
  <c r="N16" i="48"/>
  <c r="N18" i="48"/>
  <c r="N19" i="48"/>
  <c r="N20" i="48"/>
  <c r="I382" i="48"/>
  <c r="I380" i="48"/>
  <c r="H380" i="48"/>
  <c r="I379" i="48"/>
  <c r="H379" i="48"/>
  <c r="I378" i="48"/>
  <c r="H378" i="48"/>
  <c r="I377" i="48"/>
  <c r="H377" i="48"/>
  <c r="I376" i="48"/>
  <c r="H376" i="48"/>
  <c r="I375" i="48"/>
  <c r="H375" i="48"/>
  <c r="K344" i="48" l="1"/>
  <c r="J344" i="48"/>
  <c r="I344" i="48"/>
  <c r="H344" i="48"/>
  <c r="F299" i="48"/>
  <c r="E299" i="48"/>
  <c r="D299" i="48"/>
  <c r="C299" i="48"/>
  <c r="B299" i="48"/>
  <c r="F292" i="48" l="1"/>
  <c r="E292" i="48"/>
  <c r="D292" i="48"/>
  <c r="C292" i="48"/>
  <c r="B292" i="48"/>
  <c r="K275" i="48"/>
  <c r="L275" i="48" s="1"/>
  <c r="K271" i="48"/>
  <c r="I271" i="48"/>
  <c r="L271" i="48" l="1"/>
  <c r="K382" i="48"/>
  <c r="J382" i="48"/>
  <c r="K381" i="48"/>
  <c r="J381" i="48"/>
  <c r="K380" i="48"/>
  <c r="J380" i="48"/>
  <c r="K379" i="48"/>
  <c r="J379" i="48"/>
  <c r="K378" i="48"/>
  <c r="J378" i="48"/>
  <c r="K377" i="48"/>
  <c r="J377" i="48"/>
  <c r="K376" i="48"/>
  <c r="J376" i="48"/>
  <c r="K375" i="48"/>
  <c r="J375" i="48"/>
  <c r="C25" i="47"/>
  <c r="C27" i="47" s="1"/>
  <c r="B25" i="47"/>
  <c r="B27" i="47" s="1"/>
  <c r="B16" i="47"/>
  <c r="E25" i="47" l="1"/>
  <c r="E27" i="47" s="1"/>
  <c r="D25" i="47"/>
  <c r="D27" i="47" s="1"/>
  <c r="F13" i="47"/>
  <c r="C16" i="47"/>
  <c r="F8" i="47"/>
  <c r="F5" i="47"/>
  <c r="F7" i="47"/>
  <c r="F6" i="47"/>
  <c r="H26" i="47" l="1"/>
  <c r="N284" i="48" l="1"/>
  <c r="O284" i="48" s="1"/>
  <c r="N283" i="48"/>
  <c r="O283" i="48" s="1"/>
  <c r="N282" i="48"/>
  <c r="O282" i="48" s="1"/>
  <c r="J284" i="48"/>
  <c r="K284" i="48" s="1"/>
  <c r="J283" i="48"/>
  <c r="K283" i="48" s="1"/>
  <c r="J282" i="48"/>
  <c r="K282" i="48" s="1"/>
  <c r="H282" i="48"/>
  <c r="K23" i="47" l="1"/>
  <c r="H23" i="47"/>
  <c r="K22" i="47"/>
  <c r="F15" i="47"/>
  <c r="E15" i="47"/>
  <c r="F14" i="47"/>
  <c r="E14" i="47"/>
  <c r="E13" i="47"/>
  <c r="D16" i="47"/>
  <c r="E5" i="47"/>
  <c r="F16" i="47" l="1"/>
  <c r="E16" i="47"/>
  <c r="F130" i="48" l="1"/>
  <c r="F25" i="47" l="1"/>
  <c r="I25" i="47" l="1"/>
  <c r="J24" i="47"/>
  <c r="I22" i="47"/>
  <c r="H284" i="48" l="1"/>
  <c r="L282" i="48"/>
  <c r="J22" i="47"/>
  <c r="H24" i="47"/>
  <c r="H22" i="47"/>
  <c r="E8" i="47"/>
  <c r="E7" i="47"/>
  <c r="E6" i="47"/>
  <c r="K343" i="48" l="1"/>
  <c r="J343" i="48"/>
  <c r="H25" i="47" l="1"/>
  <c r="B202" i="48" l="1"/>
  <c r="G202" i="48" s="1"/>
  <c r="F202" i="48" l="1"/>
  <c r="B136" i="48"/>
  <c r="B90" i="48"/>
  <c r="B69" i="48"/>
  <c r="G90" i="48" l="1"/>
  <c r="G91" i="48"/>
  <c r="F91" i="48"/>
  <c r="F90" i="48"/>
  <c r="F137" i="48"/>
  <c r="F136" i="48"/>
  <c r="E137" i="48"/>
  <c r="E136" i="48"/>
  <c r="J26" i="47"/>
  <c r="B241" i="48" l="1"/>
  <c r="B218" i="48"/>
  <c r="B193" i="48"/>
  <c r="D152" i="48"/>
  <c r="C152" i="48"/>
  <c r="B152" i="48" l="1"/>
  <c r="B385" i="48" l="1"/>
  <c r="G25" i="47" l="1"/>
  <c r="J25" i="47" l="1"/>
  <c r="B236" i="48"/>
  <c r="B213" i="48"/>
  <c r="B188" i="48"/>
  <c r="D147" i="48"/>
  <c r="C147" i="48"/>
  <c r="B147" i="48" l="1"/>
  <c r="I26" i="47"/>
  <c r="I24" i="47"/>
  <c r="J23" i="47"/>
  <c r="I23" i="47"/>
  <c r="L284" i="48" l="1"/>
  <c r="M284" i="48" s="1"/>
  <c r="L283" i="48"/>
  <c r="M283" i="48" s="1"/>
  <c r="M282" i="48"/>
  <c r="I284" i="48"/>
  <c r="H283" i="48"/>
  <c r="I283" i="48" s="1"/>
  <c r="I282" i="48"/>
  <c r="C385" i="48" l="1"/>
  <c r="D25" i="48"/>
  <c r="C25" i="48"/>
  <c r="G343" i="48"/>
  <c r="B25" i="48" l="1"/>
  <c r="N25" i="48" l="1"/>
  <c r="M25" i="48"/>
  <c r="D9" i="48"/>
  <c r="C9" i="48"/>
  <c r="B9" i="48" l="1"/>
  <c r="M10" i="48" l="1"/>
  <c r="M9" i="48"/>
  <c r="D143" i="48"/>
  <c r="C143" i="48"/>
  <c r="B143" i="48" l="1"/>
  <c r="D142" i="48" l="1"/>
  <c r="C142" i="48"/>
  <c r="B51" i="48"/>
  <c r="B142" i="48" l="1"/>
  <c r="E285" i="48" l="1"/>
  <c r="D285" i="48"/>
  <c r="C285" i="48"/>
  <c r="N285" i="48" s="1"/>
  <c r="O285" i="48" s="1"/>
  <c r="L285" i="48" l="1"/>
  <c r="M285" i="48" s="1"/>
  <c r="B285" i="48"/>
  <c r="J285" i="48" s="1"/>
  <c r="K285" i="48" s="1"/>
  <c r="F285" i="48"/>
  <c r="B383" i="48"/>
  <c r="C383" i="48"/>
  <c r="C384" i="48" s="1"/>
  <c r="D383" i="48"/>
  <c r="F383" i="48"/>
  <c r="I383" i="48" s="1"/>
  <c r="D385" i="48"/>
  <c r="F385" i="48"/>
  <c r="I385" i="48" s="1"/>
  <c r="K385" i="48" l="1"/>
  <c r="K383" i="48"/>
  <c r="H285" i="48"/>
  <c r="I285" i="48" s="1"/>
  <c r="B384" i="48"/>
  <c r="F27" i="47"/>
  <c r="F384" i="48"/>
  <c r="I384" i="48" s="1"/>
  <c r="D384" i="48"/>
  <c r="E383" i="48"/>
  <c r="H383" i="48" s="1"/>
  <c r="E385" i="48"/>
  <c r="H385" i="48" s="1"/>
  <c r="J383" i="48" l="1"/>
  <c r="J385" i="48"/>
  <c r="K384" i="48"/>
  <c r="I27" i="47"/>
  <c r="H27" i="47"/>
  <c r="J27" i="47"/>
  <c r="E384" i="48"/>
  <c r="H384" i="48" s="1"/>
  <c r="J384" i="48" l="1"/>
  <c r="B250" i="48"/>
  <c r="B227" i="48"/>
  <c r="G227" i="48" s="1"/>
  <c r="F250" i="48" l="1"/>
  <c r="G250" i="48"/>
  <c r="F251" i="48"/>
  <c r="G251" i="48"/>
  <c r="F227" i="48"/>
  <c r="D161" i="48"/>
  <c r="C161" i="48"/>
  <c r="B116" i="48"/>
  <c r="B70" i="48"/>
  <c r="D141" i="48"/>
  <c r="C141" i="48"/>
  <c r="B49" i="48"/>
  <c r="D5" i="48"/>
  <c r="C5" i="48"/>
  <c r="B161" i="48" l="1"/>
  <c r="B5" i="48"/>
  <c r="B141" i="48"/>
  <c r="N161" i="48" l="1"/>
  <c r="M161" i="48"/>
  <c r="K24" i="47"/>
  <c r="G27" i="47" l="1"/>
  <c r="K27" i="47" s="1"/>
  <c r="K25" i="47"/>
</calcChain>
</file>

<file path=xl/sharedStrings.xml><?xml version="1.0" encoding="utf-8"?>
<sst xmlns="http://schemas.openxmlformats.org/spreadsheetml/2006/main" count="321" uniqueCount="130">
  <si>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</si>
  <si>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</si>
  <si>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</si>
  <si>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</si>
  <si>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</si>
  <si>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</si>
  <si>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</si>
  <si>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</si>
  <si>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</si>
  <si>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</si>
  <si>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</si>
  <si>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</si>
  <si>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</si>
  <si>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</si>
  <si>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</si>
  <si>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</si>
  <si>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</si>
  <si>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</si>
  <si>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</si>
  <si>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</si>
  <si>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</si>
  <si>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</si>
  <si>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</si>
  <si>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</si>
  <si>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</si>
  <si>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</si>
  <si>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</si>
  <si>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</si>
  <si>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</si>
  <si>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</si>
  <si>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</si>
  <si>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</si>
  <si>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</si>
  <si>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</si>
  <si>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</si>
  <si>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</si>
  <si>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</si>
  <si>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</si>
  <si>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</si>
  <si>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</si>
  <si>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</si>
  <si>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</si>
  <si>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</si>
  <si>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</si>
  <si>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</si>
  <si>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</si>
  <si>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</si>
  <si>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</si>
  <si>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</si>
  <si>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</si>
  <si>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</si>
  <si>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</si>
  <si>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</si>
  <si>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</si>
  <si>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</si>
  <si>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</si>
  <si>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</si>
  <si>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</si>
  <si>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</si>
  <si>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</si>
  <si>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</si>
  <si>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</si>
  <si>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</si>
  <si>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</si>
  <si>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</si>
  <si>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</si>
  <si>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</si>
  <si>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</si>
  <si>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</si>
  <si>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</si>
  <si>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</si>
  <si>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</si>
  <si>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</si>
  <si>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</si>
  <si>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</si>
  <si>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</si>
  <si>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</si>
  <si>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</si>
  <si>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</si>
  <si>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</si>
  <si>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</si>
  <si>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</si>
  <si>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</si>
  <si>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</si>
  <si>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</si>
  <si>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</si>
  <si>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</si>
  <si>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</si>
  <si>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</si>
  <si>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</si>
  <si>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</si>
  <si>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</si>
  <si>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</si>
  <si>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</si>
  <si>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</si>
  <si>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1 кв. 2024</t>
  </si>
  <si>
    <t>2 кв. 2024</t>
  </si>
  <si>
    <t>3 кв. 2024</t>
  </si>
  <si>
    <t>Професійні*</t>
  </si>
  <si>
    <t>* Без урахування двох фондів, що ліквідуються.</t>
  </si>
  <si>
    <t>Професійні**</t>
  </si>
  <si>
    <t>* Без урахування корпоративного пенсійного фонду НБУ. ** Без урахування двох фондів, що ліквідуються.</t>
  </si>
  <si>
    <t>4 кв. 2024</t>
  </si>
  <si>
    <t>Облігації місцевих позик</t>
  </si>
  <si>
    <t>Зміна за рік</t>
  </si>
  <si>
    <t>за рік</t>
  </si>
  <si>
    <t>1 кв. 2025</t>
  </si>
  <si>
    <t>2 кв. 2025</t>
  </si>
  <si>
    <t>3 кв. 2025</t>
  </si>
  <si>
    <t>4 кв. 2025</t>
  </si>
  <si>
    <t>РІК</t>
  </si>
  <si>
    <t>квартал</t>
  </si>
  <si>
    <t>за квартал</t>
  </si>
  <si>
    <t>Статистика ринку управління активами НПФ за 1-й квартал 2026 року</t>
  </si>
  <si>
    <t>Зміна за 1-й квартал 2026 року</t>
  </si>
  <si>
    <t>Зміна активів НПФ в управлінні за 1-й квартал 2026 року, %</t>
  </si>
  <si>
    <t>Зміна за рік, млн грн</t>
  </si>
  <si>
    <t xml:space="preserve">Cередній розмір фонду на 31.03.2026, млн грн </t>
  </si>
  <si>
    <t>Структура активів НПФ за видами фондів та інструментами станом на 31.03.2026</t>
  </si>
  <si>
    <t>за 1-й квартал 2026 року</t>
  </si>
  <si>
    <t>1 кв. 2026</t>
  </si>
  <si>
    <t>Динаміка найбільших складових пенсійних активів за 1-й кв. 2026 року та за рік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</si>
  <si>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фондів, 31.12.2024 - 49-ти фондів, 31.03.2025-30.06.2025 - 48 фондів, 30.09.2025 - 46 фондів, з 31.12.2025 - 45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</si>
  <si>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фондів, 30.09.2025 - 46 фондів, з 31.12.2025 - 45 фондів.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</si>
  <si>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1-2 кв. 2025 - 48 фондів, 3 кв. 2025 - 46 фондів, з 4 кв. 2025 - 45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</si>
  <si>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фондів, з 30.09.2025 - 46 фондів (з урахуванням КНПФ "СТИРОЛ", який до припинення діяльності у 2025 році отримав майже 49 млн грн внесків).</t>
  </si>
  <si>
    <t xml:space="preserve"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фондів, 30.09.2025 - 47 фондів, з 31.12.2025 - 46 фондів (з урахуванням КНПФ "СТИРОЛ", який до припинення діяльності у 2025 році здійснив виплат на суму майже 20 млн грн). </t>
  </si>
  <si>
    <t xml:space="preserve"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фондів, 31.12.2024 - 49-ти фондів, 31.03.2025-30.06.2025 - 48 фондів, 30.09.2025 - 46 фондів, з 31.12.2025 - 45 фондів. </t>
  </si>
  <si>
    <t>x</t>
  </si>
  <si>
    <t>Адміністрування НПФ за 1-й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</si>
</sst>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₴_-;\-* #,##0.00\ _₴_-;_-* &quot;-&quot;??\ _₴_-;_-@_-"/>
    <numFmt numFmtId="165" formatCode="_-* #,##0.00_₴_-;\-* #,##0.00_₴_-;_-* &quot;-&quot;??_₴_-;_-@_-"/>
    <numFmt numFmtId="166" formatCode="_(* #,##0.00_);_(* \(#,##0.00\);_(* &quot;-&quot;??_);_(@_)"/>
    <numFmt numFmtId="167" formatCode="0.0%"/>
    <numFmt numFmtId="168" formatCode="0.0"/>
    <numFmt numFmtId="169" formatCode="&quot;$&quot;#,##0_);[Red]\(&quot;$&quot;#,##0\)"/>
    <numFmt numFmtId="170" formatCode="#,##0.0"/>
    <numFmt numFmtId="171" formatCode="_-* #,##0_₴_-;\-* #,##0_₴_-;_-* &quot;-&quot;??_₴_-;_-@_-"/>
    <numFmt numFmtId="172" formatCode="#,##0_ ;\-#,##0\ "/>
    <numFmt numFmtId="173" formatCode="_-* #,##0.0_₴_-;\-* #,##0.0_₴_-;_-* &quot;-&quot;??_₴_-;_-@_-"/>
    <numFmt numFmtId="174" formatCode="_-* #,##0.000_₴_-;\-* #,##0.000_₴_-;_-* &quot;-&quot;??_₴_-;_-@_-"/>
    <numFmt numFmtId="175" formatCode="_-* #,##0.0_₴_-;\-* #,##0.0_₴_-;_-* &quot;-&quot;?_₴_-;_-@_-"/>
    <numFmt numFmtId="176" formatCode="_-* #,##0.0\ _₴_-;\-* #,##0.0\ _₴_-;_-* &quot;-&quot;?\ _₴_-;_-@_-"/>
  </numFmts>
  <fonts count="6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  <font>
      <i/>
      <sz val="9"/>
      <name val="Arial"/>
      <family val="2"/>
      <charset val="204"/>
    </font>
    <font>
      <sz val="12"/>
      <color indexed="8"/>
      <name val="Arial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7030A0"/>
      </right>
      <top style="thin">
        <color auto="1"/>
      </top>
      <bottom/>
      <diagonal/>
    </border>
    <border>
      <left/>
      <right style="thin">
        <color rgb="FF7030A0"/>
      </right>
      <top/>
      <bottom style="thin">
        <color auto="1"/>
      </bottom>
      <diagonal/>
    </border>
    <border>
      <left/>
      <right/>
      <top style="dotted">
        <color indexed="23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thin">
        <color indexed="20"/>
      </bottom>
      <diagonal/>
    </border>
    <border>
      <left/>
      <right/>
      <top style="thin">
        <color indexed="20"/>
      </top>
      <bottom style="thin">
        <color indexed="20"/>
      </bottom>
      <diagonal/>
    </border>
  </borders>
  <cellStyleXfs count="125">
    <xf numFmtId="0" fontId="0" fillId="0" borderId="0"/>
    <xf numFmtId="49" fontId="15" fillId="0" borderId="0">
      <alignment horizontal="centerContinuous" vertical="top" wrapText="1"/>
    </xf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3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21" borderId="8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12" fillId="0" borderId="0"/>
    <xf numFmtId="0" fontId="43" fillId="0" borderId="0"/>
    <xf numFmtId="0" fontId="8" fillId="0" borderId="0"/>
    <xf numFmtId="0" fontId="12" fillId="0" borderId="0"/>
    <xf numFmtId="0" fontId="8" fillId="0" borderId="0"/>
    <xf numFmtId="0" fontId="10" fillId="0" borderId="0"/>
    <xf numFmtId="0" fontId="10" fillId="0" borderId="0"/>
    <xf numFmtId="0" fontId="39" fillId="0" borderId="0"/>
    <xf numFmtId="0" fontId="21" fillId="0" borderId="0"/>
    <xf numFmtId="0" fontId="43" fillId="0" borderId="0"/>
    <xf numFmtId="0" fontId="8" fillId="0" borderId="0"/>
    <xf numFmtId="0" fontId="8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8" fillId="23" borderId="9" applyNumberFormat="0" applyFon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7" fillId="4" borderId="0" applyNumberFormat="0" applyBorder="0" applyAlignment="0" applyProtection="0"/>
    <xf numFmtId="49" fontId="15" fillId="0" borderId="11">
      <alignment horizontal="center" vertical="center" wrapText="1"/>
    </xf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46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6">
    <xf numFmtId="0" fontId="0" fillId="0" borderId="0" xfId="0"/>
    <xf numFmtId="0" fontId="8" fillId="0" borderId="0" xfId="57" applyAlignment="1">
      <alignment vertical="center"/>
    </xf>
    <xf numFmtId="3" fontId="8" fillId="0" borderId="0" xfId="57" applyNumberFormat="1" applyAlignment="1">
      <alignment vertical="center"/>
    </xf>
    <xf numFmtId="0" fontId="17" fillId="0" borderId="0" xfId="57" applyFont="1" applyAlignment="1">
      <alignment vertical="center"/>
    </xf>
    <xf numFmtId="14" fontId="9" fillId="0" borderId="0" xfId="57" applyNumberFormat="1" applyFont="1" applyAlignment="1">
      <alignment horizontal="left"/>
    </xf>
    <xf numFmtId="0" fontId="20" fillId="0" borderId="0" xfId="57" applyFont="1" applyAlignment="1">
      <alignment horizontal="left" vertical="center"/>
    </xf>
    <xf numFmtId="167" fontId="17" fillId="0" borderId="0" xfId="57" applyNumberFormat="1" applyFont="1" applyAlignment="1">
      <alignment vertical="center"/>
    </xf>
    <xf numFmtId="0" fontId="9" fillId="0" borderId="0" xfId="57" applyFont="1" applyAlignment="1">
      <alignment vertical="center"/>
    </xf>
    <xf numFmtId="0" fontId="14" fillId="0" borderId="0" xfId="57" applyFont="1" applyAlignment="1">
      <alignment horizontal="left"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170" fontId="9" fillId="0" borderId="22" xfId="57" applyNumberFormat="1" applyFont="1" applyBorder="1" applyAlignment="1">
      <alignment vertical="center"/>
    </xf>
    <xf numFmtId="0" fontId="8" fillId="0" borderId="12" xfId="57" applyBorder="1" applyAlignment="1">
      <alignment horizontal="left" vertical="center" wrapText="1"/>
    </xf>
    <xf numFmtId="0" fontId="8" fillId="0" borderId="13" xfId="57" applyBorder="1" applyAlignment="1">
      <alignment horizontal="left" vertical="center" wrapText="1"/>
    </xf>
    <xf numFmtId="0" fontId="17" fillId="0" borderId="19" xfId="57" applyFont="1" applyBorder="1" applyAlignment="1">
      <alignment horizontal="left" vertical="center" wrapText="1"/>
    </xf>
    <xf numFmtId="167" fontId="8" fillId="0" borderId="14" xfId="57" applyNumberFormat="1" applyBorder="1" applyAlignment="1">
      <alignment vertical="center"/>
    </xf>
    <xf numFmtId="0" fontId="40" fillId="0" borderId="0" xfId="57" applyFont="1" applyAlignment="1">
      <alignment vertical="center"/>
    </xf>
    <xf numFmtId="14" fontId="9" fillId="0" borderId="27" xfId="57" applyNumberFormat="1" applyFont="1" applyBorder="1" applyAlignment="1">
      <alignment horizontal="center" vertical="center" wrapText="1"/>
    </xf>
    <xf numFmtId="14" fontId="9" fillId="0" borderId="28" xfId="57" applyNumberFormat="1" applyFont="1" applyBorder="1" applyAlignment="1">
      <alignment horizontal="center" vertical="center" wrapText="1"/>
    </xf>
    <xf numFmtId="170" fontId="8" fillId="0" borderId="14" xfId="57" applyNumberFormat="1" applyBorder="1" applyAlignment="1">
      <alignment vertical="center"/>
    </xf>
    <xf numFmtId="167" fontId="8" fillId="0" borderId="30" xfId="57" applyNumberFormat="1" applyBorder="1" applyAlignment="1">
      <alignment vertical="center"/>
    </xf>
    <xf numFmtId="0" fontId="20" fillId="0" borderId="19" xfId="57" applyFont="1" applyBorder="1" applyAlignment="1">
      <alignment horizontal="left" vertical="center" wrapText="1"/>
    </xf>
    <xf numFmtId="170" fontId="20" fillId="0" borderId="20" xfId="57" applyNumberFormat="1" applyFont="1" applyBorder="1" applyAlignment="1">
      <alignment vertical="center"/>
    </xf>
    <xf numFmtId="170" fontId="20" fillId="0" borderId="22" xfId="57" applyNumberFormat="1" applyFont="1" applyBorder="1" applyAlignment="1">
      <alignment vertical="center"/>
    </xf>
    <xf numFmtId="167" fontId="20" fillId="0" borderId="20" xfId="57" applyNumberFormat="1" applyFont="1" applyBorder="1" applyAlignment="1">
      <alignment vertical="center"/>
    </xf>
    <xf numFmtId="167" fontId="20" fillId="0" borderId="34" xfId="57" applyNumberFormat="1" applyFont="1" applyBorder="1" applyAlignment="1">
      <alignment vertical="center"/>
    </xf>
    <xf numFmtId="0" fontId="8" fillId="0" borderId="23" xfId="57" applyBorder="1" applyAlignment="1">
      <alignment horizontal="left" vertical="center" wrapText="1"/>
    </xf>
    <xf numFmtId="0" fontId="8" fillId="0" borderId="24" xfId="57" applyBorder="1" applyAlignment="1">
      <alignment horizontal="left" vertical="center" wrapText="1"/>
    </xf>
    <xf numFmtId="0" fontId="9" fillId="0" borderId="19" xfId="57" applyFont="1" applyBorder="1" applyAlignment="1">
      <alignment horizontal="left" vertical="center" wrapText="1"/>
    </xf>
    <xf numFmtId="14" fontId="9" fillId="0" borderId="44" xfId="57" applyNumberFormat="1" applyFont="1" applyBorder="1" applyAlignment="1">
      <alignment horizontal="center" vertical="center" wrapText="1"/>
    </xf>
    <xf numFmtId="170" fontId="9" fillId="0" borderId="20" xfId="57" applyNumberFormat="1" applyFont="1" applyBorder="1" applyAlignment="1">
      <alignment vertical="center"/>
    </xf>
    <xf numFmtId="168" fontId="8" fillId="0" borderId="0" xfId="57" applyNumberFormat="1" applyAlignment="1">
      <alignment vertical="center"/>
    </xf>
    <xf numFmtId="170" fontId="17" fillId="0" borderId="20" xfId="57" applyNumberFormat="1" applyFont="1" applyBorder="1" applyAlignment="1">
      <alignment vertical="center"/>
    </xf>
    <xf numFmtId="0" fontId="8" fillId="0" borderId="0" xfId="57" applyAlignment="1">
      <alignment horizontal="left" vertical="center"/>
    </xf>
    <xf numFmtId="0" fontId="20" fillId="0" borderId="0" xfId="57" applyFont="1" applyAlignment="1">
      <alignment horizontal="right" vertical="center"/>
    </xf>
    <xf numFmtId="0" fontId="17" fillId="0" borderId="0" xfId="57" applyFont="1" applyAlignment="1">
      <alignment horizontal="center" vertical="center"/>
    </xf>
    <xf numFmtId="167" fontId="8" fillId="0" borderId="0" xfId="86" applyNumberFormat="1" applyFont="1" applyAlignment="1">
      <alignment vertical="center"/>
    </xf>
    <xf numFmtId="167" fontId="9" fillId="0" borderId="0" xfId="86" applyNumberFormat="1" applyFont="1" applyAlignment="1">
      <alignment vertical="center"/>
    </xf>
    <xf numFmtId="0" fontId="47" fillId="0" borderId="0" xfId="31" applyFont="1" applyBorder="1" applyAlignment="1" applyProtection="1">
      <alignment vertical="center" wrapText="1"/>
    </xf>
    <xf numFmtId="0" fontId="49" fillId="0" borderId="0" xfId="57" applyFont="1" applyAlignment="1">
      <alignment horizontal="right" vertical="center"/>
    </xf>
    <xf numFmtId="0" fontId="49" fillId="0" borderId="0" xfId="57" applyFont="1" applyAlignment="1">
      <alignment vertical="center"/>
    </xf>
    <xf numFmtId="170" fontId="8" fillId="0" borderId="29" xfId="57" applyNumberFormat="1" applyBorder="1" applyAlignment="1">
      <alignment vertical="center"/>
    </xf>
    <xf numFmtId="170" fontId="20" fillId="0" borderId="33" xfId="57" applyNumberFormat="1" applyFont="1" applyBorder="1" applyAlignment="1">
      <alignment vertical="center"/>
    </xf>
    <xf numFmtId="0" fontId="45" fillId="0" borderId="47" xfId="73" applyFont="1" applyBorder="1" applyAlignment="1">
      <alignment horizontal="center" vertical="center" wrapText="1"/>
    </xf>
    <xf numFmtId="0" fontId="8" fillId="0" borderId="48" xfId="73" applyFont="1" applyBorder="1" applyAlignment="1">
      <alignment horizontal="center" vertical="center" wrapText="1"/>
    </xf>
    <xf numFmtId="0" fontId="8" fillId="0" borderId="49" xfId="73" applyFont="1" applyBorder="1" applyAlignment="1">
      <alignment horizontal="center" vertical="center" wrapText="1"/>
    </xf>
    <xf numFmtId="0" fontId="8" fillId="0" borderId="50" xfId="73" applyFont="1" applyBorder="1" applyAlignment="1">
      <alignment horizontal="center" vertical="center" wrapText="1"/>
    </xf>
    <xf numFmtId="0" fontId="8" fillId="0" borderId="51" xfId="73" applyFont="1" applyBorder="1" applyAlignment="1">
      <alignment horizontal="center" vertical="center" wrapText="1"/>
    </xf>
    <xf numFmtId="0" fontId="8" fillId="0" borderId="47" xfId="73" applyFont="1" applyBorder="1" applyAlignment="1">
      <alignment horizontal="center" vertical="center" wrapText="1"/>
    </xf>
    <xf numFmtId="0" fontId="6" fillId="0" borderId="0" xfId="73"/>
    <xf numFmtId="0" fontId="48" fillId="0" borderId="0" xfId="73" applyFont="1"/>
    <xf numFmtId="2" fontId="6" fillId="0" borderId="0" xfId="73" applyNumberFormat="1"/>
    <xf numFmtId="0" fontId="45" fillId="0" borderId="49" xfId="73" applyFont="1" applyBorder="1" applyAlignment="1">
      <alignment horizontal="center" vertical="center" wrapText="1"/>
    </xf>
    <xf numFmtId="0" fontId="45" fillId="0" borderId="59" xfId="73" applyFont="1" applyBorder="1" applyAlignment="1">
      <alignment horizontal="center" vertical="center" wrapText="1"/>
    </xf>
    <xf numFmtId="0" fontId="9" fillId="0" borderId="51" xfId="73" applyFont="1" applyBorder="1" applyAlignment="1">
      <alignment horizontal="center" vertical="center" wrapText="1"/>
    </xf>
    <xf numFmtId="0" fontId="9" fillId="0" borderId="52" xfId="73" applyFont="1" applyBorder="1" applyAlignment="1">
      <alignment horizontal="center" vertical="center" wrapText="1"/>
    </xf>
    <xf numFmtId="14" fontId="19" fillId="0" borderId="0" xfId="73" applyNumberFormat="1" applyFont="1" applyAlignment="1">
      <alignment vertical="center" wrapText="1"/>
    </xf>
    <xf numFmtId="0" fontId="45" fillId="0" borderId="50" xfId="73" applyFont="1" applyBorder="1" applyAlignment="1">
      <alignment horizontal="center" vertical="center" wrapText="1"/>
    </xf>
    <xf numFmtId="173" fontId="6" fillId="0" borderId="0" xfId="73" applyNumberFormat="1"/>
    <xf numFmtId="10" fontId="6" fillId="0" borderId="0" xfId="86" applyNumberFormat="1" applyFont="1"/>
    <xf numFmtId="167" fontId="9" fillId="0" borderId="0" xfId="86" applyNumberFormat="1" applyFont="1" applyFill="1" applyAlignment="1">
      <alignment horizontal="right" vertical="center"/>
    </xf>
    <xf numFmtId="173" fontId="54" fillId="0" borderId="0" xfId="81" applyNumberFormat="1" applyFont="1" applyFill="1" applyBorder="1" applyAlignment="1">
      <alignment vertical="center"/>
    </xf>
    <xf numFmtId="14" fontId="9" fillId="0" borderId="0" xfId="73" applyNumberFormat="1" applyFont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71" fontId="45" fillId="0" borderId="97" xfId="81" applyNumberFormat="1" applyFont="1" applyBorder="1" applyAlignment="1">
      <alignment vertical="center"/>
    </xf>
    <xf numFmtId="171" fontId="45" fillId="0" borderId="98" xfId="81" applyNumberFormat="1" applyFont="1" applyBorder="1" applyAlignment="1">
      <alignment vertical="center"/>
    </xf>
    <xf numFmtId="171" fontId="45" fillId="0" borderId="99" xfId="81" applyNumberFormat="1" applyFont="1" applyBorder="1" applyAlignment="1">
      <alignment vertical="center"/>
    </xf>
    <xf numFmtId="171" fontId="0" fillId="0" borderId="100" xfId="81" applyNumberFormat="1" applyFont="1" applyBorder="1" applyAlignment="1">
      <alignment vertical="center"/>
    </xf>
    <xf numFmtId="171" fontId="0" fillId="0" borderId="101" xfId="81" applyNumberFormat="1" applyFont="1" applyBorder="1" applyAlignment="1">
      <alignment vertical="center"/>
    </xf>
    <xf numFmtId="171" fontId="0" fillId="0" borderId="102" xfId="81" applyNumberFormat="1" applyFont="1" applyBorder="1" applyAlignment="1">
      <alignment vertical="center"/>
    </xf>
    <xf numFmtId="171" fontId="0" fillId="0" borderId="98" xfId="81" applyNumberFormat="1" applyFont="1" applyBorder="1" applyAlignment="1">
      <alignment vertical="center"/>
    </xf>
    <xf numFmtId="171" fontId="0" fillId="0" borderId="99" xfId="81" applyNumberFormat="1" applyFont="1" applyBorder="1" applyAlignment="1">
      <alignment vertical="center"/>
    </xf>
    <xf numFmtId="173" fontId="45" fillId="0" borderId="91" xfId="81" applyNumberFormat="1" applyFont="1" applyBorder="1" applyAlignment="1">
      <alignment vertical="center"/>
    </xf>
    <xf numFmtId="14" fontId="9" fillId="0" borderId="106" xfId="73" applyNumberFormat="1" applyFont="1" applyBorder="1" applyAlignment="1">
      <alignment horizontal="center" vertical="center"/>
    </xf>
    <xf numFmtId="173" fontId="45" fillId="0" borderId="107" xfId="81" applyNumberFormat="1" applyFont="1" applyBorder="1" applyAlignment="1">
      <alignment vertical="center"/>
    </xf>
    <xf numFmtId="173" fontId="6" fillId="0" borderId="108" xfId="81" applyNumberFormat="1" applyFont="1" applyBorder="1" applyAlignment="1">
      <alignment vertical="center"/>
    </xf>
    <xf numFmtId="170" fontId="45" fillId="0" borderId="0" xfId="31" applyNumberFormat="1" applyFont="1" applyFill="1" applyBorder="1" applyAlignment="1" applyProtection="1">
      <alignment vertical="center" wrapText="1"/>
    </xf>
    <xf numFmtId="165" fontId="9" fillId="0" borderId="0" xfId="87" applyFont="1" applyAlignment="1">
      <alignment vertical="center"/>
    </xf>
    <xf numFmtId="167" fontId="8" fillId="0" borderId="0" xfId="86" applyNumberFormat="1" applyFont="1" applyAlignment="1">
      <alignment horizontal="left"/>
    </xf>
    <xf numFmtId="167" fontId="8" fillId="0" borderId="0" xfId="86" applyNumberFormat="1" applyFont="1" applyFill="1" applyAlignment="1">
      <alignment horizontal="right" vertical="center"/>
    </xf>
    <xf numFmtId="173" fontId="45" fillId="0" borderId="80" xfId="81" applyNumberFormat="1" applyFont="1" applyBorder="1" applyAlignment="1">
      <alignment vertical="center"/>
    </xf>
    <xf numFmtId="14" fontId="9" fillId="0" borderId="111" xfId="73" applyNumberFormat="1" applyFont="1" applyBorder="1" applyAlignment="1">
      <alignment horizontal="center" vertical="center"/>
    </xf>
    <xf numFmtId="173" fontId="45" fillId="0" borderId="97" xfId="81" applyNumberFormat="1" applyFont="1" applyBorder="1" applyAlignment="1">
      <alignment vertical="center"/>
    </xf>
    <xf numFmtId="173" fontId="6" fillId="0" borderId="98" xfId="81" applyNumberFormat="1" applyFont="1" applyBorder="1" applyAlignment="1">
      <alignment vertical="center"/>
    </xf>
    <xf numFmtId="173" fontId="6" fillId="0" borderId="84" xfId="81" applyNumberFormat="1" applyFont="1" applyBorder="1" applyAlignment="1">
      <alignment vertical="center"/>
    </xf>
    <xf numFmtId="0" fontId="8" fillId="0" borderId="52" xfId="73" applyFont="1" applyBorder="1" applyAlignment="1">
      <alignment horizontal="center" vertical="center" wrapText="1"/>
    </xf>
    <xf numFmtId="173" fontId="6" fillId="0" borderId="112" xfId="81" applyNumberFormat="1" applyFont="1" applyBorder="1" applyAlignment="1">
      <alignment vertical="center"/>
    </xf>
    <xf numFmtId="173" fontId="0" fillId="0" borderId="82" xfId="81" applyNumberFormat="1" applyFont="1" applyBorder="1" applyAlignment="1">
      <alignment vertical="center"/>
    </xf>
    <xf numFmtId="173" fontId="0" fillId="0" borderId="68" xfId="81" applyNumberFormat="1" applyFont="1" applyBorder="1" applyAlignment="1">
      <alignment vertical="center"/>
    </xf>
    <xf numFmtId="173" fontId="0" fillId="0" borderId="69" xfId="81" applyNumberFormat="1" applyFont="1" applyBorder="1" applyAlignment="1">
      <alignment vertical="center"/>
    </xf>
    <xf numFmtId="165" fontId="6" fillId="0" borderId="0" xfId="73" applyNumberFormat="1"/>
    <xf numFmtId="174" fontId="6" fillId="0" borderId="0" xfId="73" applyNumberFormat="1"/>
    <xf numFmtId="173" fontId="0" fillId="0" borderId="83" xfId="81" applyNumberFormat="1" applyFont="1" applyBorder="1" applyAlignment="1">
      <alignment vertical="center"/>
    </xf>
    <xf numFmtId="173" fontId="0" fillId="0" borderId="81" xfId="81" applyNumberFormat="1" applyFont="1" applyBorder="1" applyAlignment="1">
      <alignment vertical="center"/>
    </xf>
    <xf numFmtId="173" fontId="45" fillId="0" borderId="81" xfId="81" applyNumberFormat="1" applyFont="1" applyBorder="1" applyAlignment="1">
      <alignment vertical="center"/>
    </xf>
    <xf numFmtId="173" fontId="45" fillId="0" borderId="69" xfId="81" applyNumberFormat="1" applyFont="1" applyBorder="1" applyAlignment="1">
      <alignment vertical="center"/>
    </xf>
    <xf numFmtId="14" fontId="9" fillId="0" borderId="114" xfId="73" applyNumberFormat="1" applyFont="1" applyBorder="1" applyAlignment="1">
      <alignment horizontal="center" vertical="center"/>
    </xf>
    <xf numFmtId="171" fontId="45" fillId="0" borderId="115" xfId="81" applyNumberFormat="1" applyFont="1" applyBorder="1" applyAlignment="1">
      <alignment horizontal="right" vertical="center"/>
    </xf>
    <xf numFmtId="171" fontId="6" fillId="0" borderId="115" xfId="81" applyNumberFormat="1" applyFont="1" applyFill="1" applyBorder="1" applyAlignment="1">
      <alignment horizontal="right" vertical="center"/>
    </xf>
    <xf numFmtId="171" fontId="6" fillId="0" borderId="116" xfId="81" applyNumberFormat="1" applyFont="1" applyFill="1" applyBorder="1" applyAlignment="1">
      <alignment horizontal="right" vertical="center"/>
    </xf>
    <xf numFmtId="173" fontId="0" fillId="0" borderId="115" xfId="81" applyNumberFormat="1" applyFont="1" applyBorder="1" applyAlignment="1">
      <alignment vertical="center"/>
    </xf>
    <xf numFmtId="173" fontId="0" fillId="0" borderId="116" xfId="81" applyNumberFormat="1" applyFont="1" applyBorder="1" applyAlignment="1">
      <alignment vertical="center"/>
    </xf>
    <xf numFmtId="0" fontId="59" fillId="0" borderId="0" xfId="31" applyFont="1" applyBorder="1" applyAlignment="1" applyProtection="1">
      <alignment vertical="center" wrapText="1"/>
    </xf>
    <xf numFmtId="170" fontId="8" fillId="0" borderId="0" xfId="57" applyNumberFormat="1" applyAlignment="1">
      <alignment vertical="center"/>
    </xf>
    <xf numFmtId="171" fontId="45" fillId="0" borderId="115" xfId="81" applyNumberFormat="1" applyFont="1" applyBorder="1" applyAlignment="1">
      <alignment vertical="center"/>
    </xf>
    <xf numFmtId="171" fontId="0" fillId="0" borderId="115" xfId="81" applyNumberFormat="1" applyFont="1" applyBorder="1" applyAlignment="1">
      <alignment vertical="center"/>
    </xf>
    <xf numFmtId="171" fontId="0" fillId="0" borderId="116" xfId="81" applyNumberFormat="1" applyFont="1" applyBorder="1" applyAlignment="1">
      <alignment vertical="center"/>
    </xf>
    <xf numFmtId="172" fontId="0" fillId="0" borderId="115" xfId="81" applyNumberFormat="1" applyFont="1" applyBorder="1" applyAlignment="1">
      <alignment horizontal="right" vertical="center" indent="1"/>
    </xf>
    <xf numFmtId="171" fontId="6" fillId="0" borderId="115" xfId="81" applyNumberFormat="1" applyFont="1" applyBorder="1" applyAlignment="1">
      <alignment horizontal="right" vertical="center"/>
    </xf>
    <xf numFmtId="171" fontId="6" fillId="0" borderId="116" xfId="81" applyNumberFormat="1" applyFont="1" applyBorder="1" applyAlignment="1">
      <alignment horizontal="right" vertical="center"/>
    </xf>
    <xf numFmtId="14" fontId="9" fillId="0" borderId="105" xfId="73" applyNumberFormat="1" applyFont="1" applyBorder="1" applyAlignment="1">
      <alignment horizontal="center" vertical="center"/>
    </xf>
    <xf numFmtId="165" fontId="8" fillId="0" borderId="0" xfId="87" applyFont="1" applyAlignment="1">
      <alignment vertical="center"/>
    </xf>
    <xf numFmtId="174" fontId="8" fillId="0" borderId="0" xfId="57" applyNumberFormat="1" applyAlignment="1">
      <alignment vertical="center"/>
    </xf>
    <xf numFmtId="14" fontId="19" fillId="0" borderId="0" xfId="73" applyNumberFormat="1" applyFont="1" applyAlignment="1">
      <alignment horizontal="left"/>
    </xf>
    <xf numFmtId="167" fontId="6" fillId="0" borderId="0" xfId="86" applyNumberFormat="1" applyFont="1"/>
    <xf numFmtId="9" fontId="54" fillId="0" borderId="0" xfId="86" applyFont="1" applyFill="1" applyBorder="1" applyAlignment="1">
      <alignment vertical="center"/>
    </xf>
    <xf numFmtId="167" fontId="54" fillId="0" borderId="0" xfId="86" applyNumberFormat="1" applyFont="1" applyFill="1" applyBorder="1" applyAlignment="1">
      <alignment vertical="center"/>
    </xf>
    <xf numFmtId="167" fontId="8" fillId="0" borderId="0" xfId="86" applyNumberFormat="1" applyFont="1" applyFill="1" applyBorder="1" applyAlignment="1">
      <alignment horizontal="right" vertical="center"/>
    </xf>
    <xf numFmtId="167" fontId="9" fillId="0" borderId="0" xfId="86" applyNumberFormat="1" applyFont="1" applyFill="1" applyBorder="1" applyAlignment="1">
      <alignment horizontal="right" vertical="center"/>
    </xf>
    <xf numFmtId="165" fontId="54" fillId="0" borderId="0" xfId="87" applyFont="1" applyFill="1" applyBorder="1" applyAlignment="1">
      <alignment vertical="center"/>
    </xf>
    <xf numFmtId="171" fontId="45" fillId="0" borderId="115" xfId="81" applyNumberFormat="1" applyFont="1" applyBorder="1" applyAlignment="1">
      <alignment horizontal="right" vertical="center" indent="1"/>
    </xf>
    <xf numFmtId="171" fontId="0" fillId="0" borderId="115" xfId="81" applyNumberFormat="1" applyFont="1" applyBorder="1" applyAlignment="1">
      <alignment horizontal="right" vertical="center" indent="1"/>
    </xf>
    <xf numFmtId="9" fontId="6" fillId="0" borderId="0" xfId="86" applyFont="1"/>
    <xf numFmtId="167" fontId="8" fillId="0" borderId="46" xfId="63" applyNumberFormat="1" applyFont="1" applyBorder="1" applyAlignment="1">
      <alignment horizontal="right"/>
    </xf>
    <xf numFmtId="167" fontId="8" fillId="0" borderId="14" xfId="63" applyNumberFormat="1" applyFont="1" applyBorder="1" applyAlignment="1">
      <alignment horizontal="right"/>
    </xf>
    <xf numFmtId="167" fontId="17" fillId="0" borderId="20" xfId="63" applyNumberFormat="1" applyFont="1" applyBorder="1" applyAlignment="1">
      <alignment horizontal="right"/>
    </xf>
    <xf numFmtId="171" fontId="0" fillId="0" borderId="127" xfId="81" applyNumberFormat="1" applyFont="1" applyBorder="1" applyAlignment="1">
      <alignment horizontal="right" vertical="center"/>
    </xf>
    <xf numFmtId="172" fontId="45" fillId="0" borderId="70" xfId="81" applyNumberFormat="1" applyFont="1" applyFill="1" applyBorder="1" applyAlignment="1">
      <alignment horizontal="right" vertical="center" indent="1"/>
    </xf>
    <xf numFmtId="172" fontId="0" fillId="0" borderId="70" xfId="81" applyNumberFormat="1" applyFont="1" applyFill="1" applyBorder="1" applyAlignment="1">
      <alignment horizontal="right" vertical="center" indent="1"/>
    </xf>
    <xf numFmtId="172" fontId="0" fillId="0" borderId="71" xfId="81" applyNumberFormat="1" applyFont="1" applyFill="1" applyBorder="1" applyAlignment="1">
      <alignment horizontal="right" vertical="center" indent="1"/>
    </xf>
    <xf numFmtId="172" fontId="0" fillId="0" borderId="127" xfId="81" applyNumberFormat="1" applyFont="1" applyFill="1" applyBorder="1" applyAlignment="1">
      <alignment horizontal="right" vertical="center" indent="1"/>
    </xf>
    <xf numFmtId="10" fontId="8" fillId="0" borderId="0" xfId="86" applyNumberFormat="1" applyFont="1" applyAlignment="1">
      <alignment vertical="center"/>
    </xf>
    <xf numFmtId="165" fontId="6" fillId="0" borderId="0" xfId="87" applyFont="1"/>
    <xf numFmtId="10" fontId="62" fillId="0" borderId="0" xfId="86" applyNumberFormat="1" applyFont="1"/>
    <xf numFmtId="0" fontId="6" fillId="0" borderId="0" xfId="73" applyAlignment="1">
      <alignment horizontal="right"/>
    </xf>
    <xf numFmtId="0" fontId="9" fillId="0" borderId="20" xfId="57" applyFont="1" applyBorder="1" applyAlignment="1">
      <alignment horizontal="center" vertical="center" wrapText="1"/>
    </xf>
    <xf numFmtId="14" fontId="9" fillId="0" borderId="20" xfId="57" applyNumberFormat="1" applyFont="1" applyBorder="1" applyAlignment="1">
      <alignment horizontal="center" vertical="center" wrapText="1"/>
    </xf>
    <xf numFmtId="0" fontId="8" fillId="0" borderId="41" xfId="57" applyBorder="1" applyAlignment="1">
      <alignment horizontal="left" vertical="center" wrapText="1"/>
    </xf>
    <xf numFmtId="167" fontId="8" fillId="0" borderId="42" xfId="57" applyNumberFormat="1" applyBorder="1" applyAlignment="1">
      <alignment vertical="center"/>
    </xf>
    <xf numFmtId="170" fontId="8" fillId="0" borderId="43" xfId="57" applyNumberFormat="1" applyBorder="1" applyAlignment="1">
      <alignment horizontal="right" vertical="center"/>
    </xf>
    <xf numFmtId="0" fontId="20" fillId="0" borderId="31" xfId="57" applyFont="1" applyBorder="1" applyAlignment="1">
      <alignment horizontal="left" vertical="center" wrapText="1"/>
    </xf>
    <xf numFmtId="167" fontId="20" fillId="0" borderId="32" xfId="57" applyNumberFormat="1" applyFont="1" applyBorder="1" applyAlignment="1">
      <alignment vertical="center"/>
    </xf>
    <xf numFmtId="170" fontId="20" fillId="0" borderId="40" xfId="57" applyNumberFormat="1" applyFont="1" applyBorder="1" applyAlignment="1">
      <alignment horizontal="right" vertical="center"/>
    </xf>
    <xf numFmtId="170" fontId="8" fillId="0" borderId="15" xfId="57" applyNumberFormat="1" applyBorder="1" applyAlignment="1">
      <alignment vertical="center"/>
    </xf>
    <xf numFmtId="167" fontId="8" fillId="0" borderId="42" xfId="57" applyNumberFormat="1" applyBorder="1" applyAlignment="1">
      <alignment horizontal="right" vertical="center"/>
    </xf>
    <xf numFmtId="0" fontId="8" fillId="0" borderId="117" xfId="57" applyBorder="1" applyAlignment="1">
      <alignment horizontal="left" vertical="center" wrapText="1"/>
    </xf>
    <xf numFmtId="167" fontId="8" fillId="0" borderId="118" xfId="57" applyNumberFormat="1" applyBorder="1" applyAlignment="1">
      <alignment vertical="center"/>
    </xf>
    <xf numFmtId="170" fontId="8" fillId="0" borderId="119" xfId="57" applyNumberFormat="1" applyBorder="1" applyAlignment="1">
      <alignment horizontal="right" vertical="center"/>
    </xf>
    <xf numFmtId="0" fontId="8" fillId="0" borderId="114" xfId="57" applyBorder="1" applyAlignment="1">
      <alignment horizontal="left" vertical="center" wrapText="1"/>
    </xf>
    <xf numFmtId="167" fontId="8" fillId="0" borderId="115" xfId="57" applyNumberFormat="1" applyBorder="1" applyAlignment="1">
      <alignment vertical="center"/>
    </xf>
    <xf numFmtId="170" fontId="8" fillId="0" borderId="116" xfId="57" applyNumberFormat="1" applyBorder="1" applyAlignment="1">
      <alignment horizontal="right" vertical="center"/>
    </xf>
    <xf numFmtId="0" fontId="17" fillId="0" borderId="120" xfId="57" applyFont="1" applyBorder="1" applyAlignment="1">
      <alignment horizontal="left" vertical="center" wrapText="1"/>
    </xf>
    <xf numFmtId="167" fontId="17" fillId="0" borderId="121" xfId="57" applyNumberFormat="1" applyFont="1" applyBorder="1" applyAlignment="1">
      <alignment vertical="center"/>
    </xf>
    <xf numFmtId="170" fontId="17" fillId="0" borderId="122" xfId="57" applyNumberFormat="1" applyFont="1" applyBorder="1" applyAlignment="1">
      <alignment horizontal="right" vertical="center"/>
    </xf>
    <xf numFmtId="167" fontId="8" fillId="0" borderId="46" xfId="63" applyNumberFormat="1" applyFont="1" applyFill="1" applyBorder="1" applyAlignment="1">
      <alignment horizontal="right"/>
    </xf>
    <xf numFmtId="167" fontId="8" fillId="0" borderId="15" xfId="63" applyNumberFormat="1" applyFont="1" applyFill="1" applyBorder="1" applyAlignment="1">
      <alignment horizontal="right"/>
    </xf>
    <xf numFmtId="167" fontId="17" fillId="0" borderId="22" xfId="63" applyNumberFormat="1" applyFont="1" applyFill="1" applyBorder="1" applyAlignment="1">
      <alignment horizontal="right"/>
    </xf>
    <xf numFmtId="171" fontId="6" fillId="0" borderId="0" xfId="73" applyNumberFormat="1"/>
    <xf numFmtId="167" fontId="45" fillId="0" borderId="0" xfId="86" applyNumberFormat="1" applyFont="1"/>
    <xf numFmtId="165" fontId="63" fillId="0" borderId="0" xfId="87" applyFont="1" applyBorder="1" applyAlignment="1">
      <alignment vertical="center" wrapText="1"/>
    </xf>
    <xf numFmtId="167" fontId="61" fillId="0" borderId="0" xfId="86" applyNumberFormat="1" applyFont="1" applyBorder="1" applyAlignment="1">
      <alignment vertical="center" wrapText="1"/>
    </xf>
    <xf numFmtId="173" fontId="45" fillId="0" borderId="0" xfId="87" applyNumberFormat="1" applyFont="1" applyFill="1" applyBorder="1" applyAlignment="1">
      <alignment vertical="center"/>
    </xf>
    <xf numFmtId="165" fontId="19" fillId="0" borderId="0" xfId="87" applyFont="1" applyBorder="1" applyAlignment="1">
      <alignment vertical="center" wrapText="1"/>
    </xf>
    <xf numFmtId="14" fontId="20" fillId="0" borderId="84" xfId="73" applyNumberFormat="1" applyFont="1" applyBorder="1" applyAlignment="1">
      <alignment horizontal="center" vertical="center"/>
    </xf>
    <xf numFmtId="171" fontId="58" fillId="0" borderId="97" xfId="81" applyNumberFormat="1" applyFont="1" applyBorder="1" applyAlignment="1">
      <alignment vertical="center"/>
    </xf>
    <xf numFmtId="171" fontId="58" fillId="0" borderId="98" xfId="81" applyNumberFormat="1" applyFont="1" applyBorder="1" applyAlignment="1">
      <alignment vertical="center"/>
    </xf>
    <xf numFmtId="171" fontId="58" fillId="0" borderId="99" xfId="81" applyNumberFormat="1" applyFont="1" applyBorder="1" applyAlignment="1">
      <alignment vertical="center"/>
    </xf>
    <xf numFmtId="171" fontId="18" fillId="0" borderId="100" xfId="81" applyNumberFormat="1" applyFont="1" applyBorder="1" applyAlignment="1">
      <alignment vertical="center"/>
    </xf>
    <xf numFmtId="171" fontId="18" fillId="0" borderId="101" xfId="81" applyNumberFormat="1" applyFont="1" applyBorder="1" applyAlignment="1">
      <alignment vertical="center"/>
    </xf>
    <xf numFmtId="171" fontId="18" fillId="0" borderId="102" xfId="81" applyNumberFormat="1" applyFont="1" applyBorder="1" applyAlignment="1">
      <alignment vertical="center"/>
    </xf>
    <xf numFmtId="171" fontId="18" fillId="0" borderId="98" xfId="81" applyNumberFormat="1" applyFont="1" applyBorder="1" applyAlignment="1">
      <alignment vertical="center"/>
    </xf>
    <xf numFmtId="171" fontId="18" fillId="0" borderId="99" xfId="81" applyNumberFormat="1" applyFont="1" applyBorder="1" applyAlignment="1">
      <alignment vertical="center"/>
    </xf>
    <xf numFmtId="10" fontId="58" fillId="0" borderId="0" xfId="86" applyNumberFormat="1" applyFont="1" applyFill="1"/>
    <xf numFmtId="0" fontId="18" fillId="0" borderId="0" xfId="73" applyFont="1"/>
    <xf numFmtId="14" fontId="20" fillId="0" borderId="75" xfId="73" applyNumberFormat="1" applyFont="1" applyBorder="1" applyAlignment="1">
      <alignment horizontal="center" vertical="center"/>
    </xf>
    <xf numFmtId="171" fontId="58" fillId="0" borderId="85" xfId="81" applyNumberFormat="1" applyFont="1" applyBorder="1" applyAlignment="1">
      <alignment vertical="center"/>
    </xf>
    <xf numFmtId="171" fontId="58" fillId="0" borderId="86" xfId="81" applyNumberFormat="1" applyFont="1" applyBorder="1" applyAlignment="1">
      <alignment vertical="center"/>
    </xf>
    <xf numFmtId="171" fontId="58" fillId="0" borderId="87" xfId="81" applyNumberFormat="1" applyFont="1" applyBorder="1" applyAlignment="1">
      <alignment vertical="center"/>
    </xf>
    <xf numFmtId="171" fontId="18" fillId="0" borderId="88" xfId="81" applyNumberFormat="1" applyFont="1" applyBorder="1" applyAlignment="1">
      <alignment vertical="center"/>
    </xf>
    <xf numFmtId="171" fontId="18" fillId="0" borderId="89" xfId="81" applyNumberFormat="1" applyFont="1" applyBorder="1" applyAlignment="1">
      <alignment vertical="center"/>
    </xf>
    <xf numFmtId="171" fontId="18" fillId="0" borderId="90" xfId="81" applyNumberFormat="1" applyFont="1" applyBorder="1" applyAlignment="1">
      <alignment vertical="center"/>
    </xf>
    <xf numFmtId="171" fontId="18" fillId="0" borderId="86" xfId="81" applyNumberFormat="1" applyFont="1" applyBorder="1" applyAlignment="1">
      <alignment vertical="center"/>
    </xf>
    <xf numFmtId="171" fontId="18" fillId="0" borderId="87" xfId="81" applyNumberFormat="1" applyFont="1" applyBorder="1" applyAlignment="1">
      <alignment vertical="center"/>
    </xf>
    <xf numFmtId="14" fontId="20" fillId="0" borderId="53" xfId="73" applyNumberFormat="1" applyFont="1" applyBorder="1" applyAlignment="1">
      <alignment horizontal="center" vertical="center"/>
    </xf>
    <xf numFmtId="171" fontId="58" fillId="0" borderId="54" xfId="81" applyNumberFormat="1" applyFont="1" applyBorder="1" applyAlignment="1">
      <alignment vertical="center"/>
    </xf>
    <xf numFmtId="171" fontId="18" fillId="0" borderId="54" xfId="81" applyNumberFormat="1" applyFont="1" applyBorder="1" applyAlignment="1">
      <alignment vertical="center"/>
    </xf>
    <xf numFmtId="172" fontId="18" fillId="0" borderId="54" xfId="81" applyNumberFormat="1" applyFont="1" applyBorder="1" applyAlignment="1">
      <alignment horizontal="right" vertical="center" indent="1"/>
    </xf>
    <xf numFmtId="171" fontId="18" fillId="0" borderId="55" xfId="81" applyNumberFormat="1" applyFont="1" applyBorder="1" applyAlignment="1">
      <alignment vertical="center"/>
    </xf>
    <xf numFmtId="14" fontId="20" fillId="0" borderId="114" xfId="73" applyNumberFormat="1" applyFont="1" applyBorder="1" applyAlignment="1">
      <alignment horizontal="center" vertical="center"/>
    </xf>
    <xf numFmtId="171" fontId="58" fillId="0" borderId="115" xfId="81" applyNumberFormat="1" applyFont="1" applyBorder="1" applyAlignment="1">
      <alignment vertical="center"/>
    </xf>
    <xf numFmtId="171" fontId="18" fillId="0" borderId="115" xfId="81" applyNumberFormat="1" applyFont="1" applyBorder="1" applyAlignment="1">
      <alignment vertical="center"/>
    </xf>
    <xf numFmtId="172" fontId="18" fillId="0" borderId="115" xfId="81" applyNumberFormat="1" applyFont="1" applyBorder="1" applyAlignment="1">
      <alignment horizontal="right" vertical="center" indent="1"/>
    </xf>
    <xf numFmtId="171" fontId="18" fillId="0" borderId="116" xfId="81" applyNumberFormat="1" applyFont="1" applyBorder="1" applyAlignment="1">
      <alignment vertical="center"/>
    </xf>
    <xf numFmtId="14" fontId="20" fillId="0" borderId="72" xfId="73" applyNumberFormat="1" applyFont="1" applyBorder="1" applyAlignment="1">
      <alignment horizontal="center" vertical="center"/>
    </xf>
    <xf numFmtId="171" fontId="58" fillId="0" borderId="73" xfId="81" applyNumberFormat="1" applyFont="1" applyFill="1" applyBorder="1" applyAlignment="1">
      <alignment vertical="center"/>
    </xf>
    <xf numFmtId="171" fontId="18" fillId="0" borderId="73" xfId="81" applyNumberFormat="1" applyFont="1" applyFill="1" applyBorder="1" applyAlignment="1">
      <alignment horizontal="right" vertical="center" indent="1"/>
    </xf>
    <xf numFmtId="172" fontId="18" fillId="0" borderId="73" xfId="81" applyNumberFormat="1" applyFont="1" applyFill="1" applyBorder="1" applyAlignment="1">
      <alignment horizontal="right" vertical="center" indent="1"/>
    </xf>
    <xf numFmtId="171" fontId="18" fillId="0" borderId="74" xfId="81" applyNumberFormat="1" applyFont="1" applyFill="1" applyBorder="1" applyAlignment="1">
      <alignment horizontal="right" vertical="center" indent="1"/>
    </xf>
    <xf numFmtId="171" fontId="58" fillId="0" borderId="115" xfId="81" applyNumberFormat="1" applyFont="1" applyBorder="1" applyAlignment="1">
      <alignment horizontal="right" vertical="center" indent="1"/>
    </xf>
    <xf numFmtId="171" fontId="18" fillId="0" borderId="115" xfId="81" applyNumberFormat="1" applyFont="1" applyBorder="1" applyAlignment="1">
      <alignment horizontal="right" vertical="center" indent="1"/>
    </xf>
    <xf numFmtId="172" fontId="18" fillId="0" borderId="127" xfId="81" applyNumberFormat="1" applyFont="1" applyFill="1" applyBorder="1" applyAlignment="1">
      <alignment horizontal="right" vertical="center" indent="1"/>
    </xf>
    <xf numFmtId="14" fontId="20" fillId="0" borderId="130" xfId="73" applyNumberFormat="1" applyFont="1" applyBorder="1" applyAlignment="1">
      <alignment horizontal="center" vertical="center"/>
    </xf>
    <xf numFmtId="171" fontId="58" fillId="0" borderId="131" xfId="81" applyNumberFormat="1" applyFont="1" applyFill="1" applyBorder="1" applyAlignment="1">
      <alignment horizontal="right" vertical="center" indent="1"/>
    </xf>
    <xf numFmtId="171" fontId="18" fillId="0" borderId="131" xfId="81" applyNumberFormat="1" applyFont="1" applyFill="1" applyBorder="1" applyAlignment="1">
      <alignment horizontal="right" vertical="center" indent="1"/>
    </xf>
    <xf numFmtId="172" fontId="18" fillId="0" borderId="131" xfId="81" applyNumberFormat="1" applyFont="1" applyFill="1" applyBorder="1" applyAlignment="1">
      <alignment horizontal="right" vertical="center" indent="1"/>
    </xf>
    <xf numFmtId="172" fontId="18" fillId="0" borderId="128" xfId="81" applyNumberFormat="1" applyFont="1" applyFill="1" applyBorder="1" applyAlignment="1">
      <alignment horizontal="right" vertical="center" indent="1"/>
    </xf>
    <xf numFmtId="171" fontId="6" fillId="0" borderId="115" xfId="81" applyNumberFormat="1" applyFont="1" applyBorder="1" applyAlignment="1">
      <alignment vertical="center"/>
    </xf>
    <xf numFmtId="172" fontId="6" fillId="0" borderId="115" xfId="81" applyNumberFormat="1" applyFont="1" applyBorder="1" applyAlignment="1">
      <alignment horizontal="right" vertical="center" indent="1"/>
    </xf>
    <xf numFmtId="171" fontId="6" fillId="0" borderId="116" xfId="81" applyNumberFormat="1" applyFont="1" applyBorder="1" applyAlignment="1">
      <alignment vertical="center"/>
    </xf>
    <xf numFmtId="171" fontId="58" fillId="0" borderId="54" xfId="81" applyNumberFormat="1" applyFont="1" applyBorder="1" applyAlignment="1">
      <alignment horizontal="right" vertical="center"/>
    </xf>
    <xf numFmtId="171" fontId="18" fillId="0" borderId="54" xfId="81" applyNumberFormat="1" applyFont="1" applyFill="1" applyBorder="1" applyAlignment="1">
      <alignment horizontal="right" vertical="center"/>
    </xf>
    <xf numFmtId="171" fontId="18" fillId="0" borderId="55" xfId="81" applyNumberFormat="1" applyFont="1" applyFill="1" applyBorder="1" applyAlignment="1">
      <alignment horizontal="right" vertical="center"/>
    </xf>
    <xf numFmtId="171" fontId="58" fillId="0" borderId="115" xfId="81" applyNumberFormat="1" applyFont="1" applyBorder="1" applyAlignment="1">
      <alignment horizontal="right" vertical="center"/>
    </xf>
    <xf numFmtId="171" fontId="18" fillId="0" borderId="115" xfId="81" applyNumberFormat="1" applyFont="1" applyFill="1" applyBorder="1" applyAlignment="1">
      <alignment horizontal="right" vertical="center"/>
    </xf>
    <xf numFmtId="171" fontId="18" fillId="0" borderId="116" xfId="81" applyNumberFormat="1" applyFont="1" applyFill="1" applyBorder="1" applyAlignment="1">
      <alignment horizontal="right" vertical="center"/>
    </xf>
    <xf numFmtId="171" fontId="18" fillId="0" borderId="0" xfId="73" applyNumberFormat="1" applyFont="1"/>
    <xf numFmtId="167" fontId="18" fillId="0" borderId="0" xfId="86" applyNumberFormat="1" applyFont="1"/>
    <xf numFmtId="14" fontId="20" fillId="0" borderId="123" xfId="73" applyNumberFormat="1" applyFont="1" applyBorder="1" applyAlignment="1">
      <alignment horizontal="center" vertical="center"/>
    </xf>
    <xf numFmtId="171" fontId="58" fillId="0" borderId="124" xfId="81" applyNumberFormat="1" applyFont="1" applyBorder="1" applyAlignment="1">
      <alignment vertical="center"/>
    </xf>
    <xf numFmtId="171" fontId="18" fillId="0" borderId="124" xfId="81" applyNumberFormat="1" applyFont="1" applyBorder="1" applyAlignment="1">
      <alignment horizontal="right" vertical="center"/>
    </xf>
    <xf numFmtId="171" fontId="18" fillId="0" borderId="125" xfId="81" applyNumberFormat="1" applyFont="1" applyBorder="1" applyAlignment="1">
      <alignment horizontal="right" vertical="center"/>
    </xf>
    <xf numFmtId="171" fontId="18" fillId="0" borderId="115" xfId="81" applyNumberFormat="1" applyFont="1" applyBorder="1" applyAlignment="1">
      <alignment horizontal="right" vertical="center"/>
    </xf>
    <xf numFmtId="171" fontId="18" fillId="0" borderId="116" xfId="81" applyNumberFormat="1" applyFont="1" applyBorder="1" applyAlignment="1">
      <alignment horizontal="right" vertical="center"/>
    </xf>
    <xf numFmtId="14" fontId="20" fillId="0" borderId="62" xfId="73" applyNumberFormat="1" applyFont="1" applyBorder="1" applyAlignment="1">
      <alignment horizontal="center" vertical="center"/>
    </xf>
    <xf numFmtId="173" fontId="58" fillId="0" borderId="63" xfId="81" applyNumberFormat="1" applyFont="1" applyBorder="1" applyAlignment="1">
      <alignment vertical="center"/>
    </xf>
    <xf numFmtId="173" fontId="58" fillId="0" borderId="53" xfId="81" applyNumberFormat="1" applyFont="1" applyBorder="1" applyAlignment="1">
      <alignment vertical="center"/>
    </xf>
    <xf numFmtId="173" fontId="58" fillId="0" borderId="55" xfId="81" applyNumberFormat="1" applyFont="1" applyBorder="1" applyAlignment="1">
      <alignment vertical="center"/>
    </xf>
    <xf numFmtId="173" fontId="18" fillId="0" borderId="64" xfId="81" applyNumberFormat="1" applyFont="1" applyBorder="1" applyAlignment="1">
      <alignment vertical="center"/>
    </xf>
    <xf numFmtId="173" fontId="18" fillId="0" borderId="54" xfId="81" applyNumberFormat="1" applyFont="1" applyBorder="1" applyAlignment="1">
      <alignment vertical="center"/>
    </xf>
    <xf numFmtId="173" fontId="18" fillId="0" borderId="65" xfId="81" applyNumberFormat="1" applyFont="1" applyBorder="1" applyAlignment="1">
      <alignment vertical="center"/>
    </xf>
    <xf numFmtId="173" fontId="18" fillId="0" borderId="53" xfId="81" applyNumberFormat="1" applyFont="1" applyBorder="1" applyAlignment="1">
      <alignment vertical="center"/>
    </xf>
    <xf numFmtId="173" fontId="18" fillId="0" borderId="55" xfId="81" applyNumberFormat="1" applyFont="1" applyBorder="1" applyAlignment="1">
      <alignment vertical="center"/>
    </xf>
    <xf numFmtId="14" fontId="20" fillId="0" borderId="0" xfId="73" applyNumberFormat="1" applyFont="1" applyAlignment="1">
      <alignment horizontal="center" vertical="center"/>
    </xf>
    <xf numFmtId="173" fontId="58" fillId="0" borderId="80" xfId="81" applyNumberFormat="1" applyFont="1" applyBorder="1" applyAlignment="1">
      <alignment vertical="center"/>
    </xf>
    <xf numFmtId="173" fontId="58" fillId="0" borderId="81" xfId="81" applyNumberFormat="1" applyFont="1" applyBorder="1" applyAlignment="1">
      <alignment vertical="center"/>
    </xf>
    <xf numFmtId="173" fontId="58" fillId="0" borderId="69" xfId="81" applyNumberFormat="1" applyFont="1" applyBorder="1" applyAlignment="1">
      <alignment vertical="center"/>
    </xf>
    <xf numFmtId="173" fontId="18" fillId="0" borderId="82" xfId="81" applyNumberFormat="1" applyFont="1" applyBorder="1" applyAlignment="1">
      <alignment vertical="center"/>
    </xf>
    <xf numFmtId="173" fontId="18" fillId="0" borderId="68" xfId="81" applyNumberFormat="1" applyFont="1" applyBorder="1" applyAlignment="1">
      <alignment vertical="center"/>
    </xf>
    <xf numFmtId="173" fontId="18" fillId="0" borderId="83" xfId="81" applyNumberFormat="1" applyFont="1" applyBorder="1" applyAlignment="1">
      <alignment vertical="center"/>
    </xf>
    <xf numFmtId="173" fontId="18" fillId="0" borderId="81" xfId="81" applyNumberFormat="1" applyFont="1" applyBorder="1" applyAlignment="1">
      <alignment vertical="center"/>
    </xf>
    <xf numFmtId="173" fontId="18" fillId="0" borderId="69" xfId="81" applyNumberFormat="1" applyFont="1" applyBorder="1" applyAlignment="1">
      <alignment vertical="center"/>
    </xf>
    <xf numFmtId="165" fontId="18" fillId="0" borderId="0" xfId="87" applyFont="1"/>
    <xf numFmtId="14" fontId="20" fillId="0" borderId="111" xfId="73" applyNumberFormat="1" applyFont="1" applyBorder="1" applyAlignment="1">
      <alignment horizontal="center" vertical="center"/>
    </xf>
    <xf numFmtId="173" fontId="58" fillId="0" borderId="97" xfId="81" applyNumberFormat="1" applyFont="1" applyBorder="1" applyAlignment="1">
      <alignment vertical="center"/>
    </xf>
    <xf numFmtId="173" fontId="18" fillId="0" borderId="98" xfId="81" applyNumberFormat="1" applyFont="1" applyBorder="1" applyAlignment="1">
      <alignment vertical="center"/>
    </xf>
    <xf numFmtId="173" fontId="18" fillId="0" borderId="84" xfId="81" applyNumberFormat="1" applyFont="1" applyBorder="1" applyAlignment="1">
      <alignment vertical="center"/>
    </xf>
    <xf numFmtId="175" fontId="18" fillId="0" borderId="0" xfId="73" applyNumberFormat="1" applyFont="1"/>
    <xf numFmtId="165" fontId="18" fillId="0" borderId="0" xfId="73" applyNumberFormat="1" applyFont="1"/>
    <xf numFmtId="173" fontId="18" fillId="0" borderId="115" xfId="81" applyNumberFormat="1" applyFont="1" applyBorder="1" applyAlignment="1">
      <alignment vertical="center"/>
    </xf>
    <xf numFmtId="173" fontId="18" fillId="0" borderId="116" xfId="81" applyNumberFormat="1" applyFont="1" applyBorder="1" applyAlignment="1">
      <alignment vertical="center"/>
    </xf>
    <xf numFmtId="14" fontId="20" fillId="0" borderId="76" xfId="73" applyNumberFormat="1" applyFont="1" applyBorder="1" applyAlignment="1">
      <alignment horizontal="center" vertical="center"/>
    </xf>
    <xf numFmtId="173" fontId="57" fillId="0" borderId="0" xfId="81" applyNumberFormat="1" applyFont="1" applyFill="1" applyBorder="1" applyAlignment="1">
      <alignment vertical="center"/>
    </xf>
    <xf numFmtId="14" fontId="20" fillId="0" borderId="105" xfId="73" applyNumberFormat="1" applyFont="1" applyBorder="1" applyAlignment="1">
      <alignment horizontal="center" vertical="center"/>
    </xf>
    <xf numFmtId="167" fontId="57" fillId="0" borderId="0" xfId="86" applyNumberFormat="1" applyFont="1" applyFill="1" applyBorder="1" applyAlignment="1">
      <alignment vertical="center"/>
    </xf>
    <xf numFmtId="165" fontId="57" fillId="0" borderId="0" xfId="87" applyFont="1" applyFill="1" applyBorder="1" applyAlignment="1">
      <alignment vertical="center"/>
    </xf>
    <xf numFmtId="9" fontId="57" fillId="0" borderId="0" xfId="86" applyFont="1" applyFill="1" applyBorder="1" applyAlignment="1">
      <alignment vertical="center"/>
    </xf>
    <xf numFmtId="167" fontId="58" fillId="0" borderId="0" xfId="86" applyNumberFormat="1" applyFont="1"/>
    <xf numFmtId="173" fontId="58" fillId="0" borderId="0" xfId="87" applyNumberFormat="1" applyFont="1" applyFill="1" applyBorder="1" applyAlignment="1">
      <alignment vertical="center"/>
    </xf>
    <xf numFmtId="9" fontId="58" fillId="0" borderId="0" xfId="86" applyFont="1" applyFill="1" applyBorder="1" applyAlignment="1">
      <alignment vertical="center"/>
    </xf>
    <xf numFmtId="173" fontId="57" fillId="0" borderId="0" xfId="87" applyNumberFormat="1" applyFont="1" applyFill="1" applyBorder="1" applyAlignment="1">
      <alignment vertical="center"/>
    </xf>
    <xf numFmtId="14" fontId="17" fillId="0" borderId="45" xfId="57" applyNumberFormat="1" applyFont="1" applyBorder="1" applyAlignment="1">
      <alignment horizontal="center" vertical="center" wrapText="1"/>
    </xf>
    <xf numFmtId="170" fontId="17" fillId="0" borderId="14" xfId="57" applyNumberFormat="1" applyFont="1" applyBorder="1" applyAlignment="1">
      <alignment vertical="center"/>
    </xf>
    <xf numFmtId="170" fontId="17" fillId="0" borderId="15" xfId="57" applyNumberFormat="1" applyFont="1" applyBorder="1" applyAlignment="1">
      <alignment vertical="center"/>
    </xf>
    <xf numFmtId="170" fontId="20" fillId="0" borderId="15" xfId="57" applyNumberFormat="1" applyFont="1" applyBorder="1" applyAlignment="1">
      <alignment vertical="center"/>
    </xf>
    <xf numFmtId="167" fontId="17" fillId="0" borderId="0" xfId="86" applyNumberFormat="1" applyFont="1" applyFill="1" applyBorder="1" applyAlignment="1">
      <alignment horizontal="right" vertical="center"/>
    </xf>
    <xf numFmtId="14" fontId="20" fillId="0" borderId="0" xfId="57" applyNumberFormat="1" applyFont="1" applyAlignment="1">
      <alignment horizontal="center" vertical="center" wrapText="1"/>
    </xf>
    <xf numFmtId="10" fontId="17" fillId="0" borderId="0" xfId="86" applyNumberFormat="1" applyFont="1" applyFill="1" applyAlignment="1">
      <alignment horizontal="right" vertical="center"/>
    </xf>
    <xf numFmtId="10" fontId="20" fillId="0" borderId="0" xfId="86" applyNumberFormat="1" applyFont="1" applyFill="1" applyAlignment="1">
      <alignment horizontal="right" vertical="center"/>
    </xf>
    <xf numFmtId="171" fontId="18" fillId="0" borderId="0" xfId="87" applyNumberFormat="1" applyFont="1"/>
    <xf numFmtId="176" fontId="18" fillId="0" borderId="0" xfId="73" applyNumberFormat="1" applyFont="1"/>
    <xf numFmtId="14" fontId="9" fillId="0" borderId="140" xfId="57" applyNumberFormat="1" applyFont="1" applyBorder="1" applyAlignment="1">
      <alignment horizontal="center" vertical="center" wrapText="1"/>
    </xf>
    <xf numFmtId="14" fontId="20" fillId="0" borderId="140" xfId="57" applyNumberFormat="1" applyFont="1" applyBorder="1" applyAlignment="1">
      <alignment horizontal="center" vertical="center" wrapText="1"/>
    </xf>
    <xf numFmtId="14" fontId="20" fillId="0" borderId="142" xfId="57" applyNumberFormat="1" applyFont="1" applyBorder="1" applyAlignment="1">
      <alignment horizontal="center" vertical="center" wrapText="1"/>
    </xf>
    <xf numFmtId="3" fontId="8" fillId="0" borderId="42" xfId="57" applyNumberFormat="1" applyBorder="1" applyAlignment="1">
      <alignment horizontal="right" vertical="center"/>
    </xf>
    <xf numFmtId="3" fontId="20" fillId="0" borderId="32" xfId="57" applyNumberFormat="1" applyFont="1" applyBorder="1" applyAlignment="1">
      <alignment horizontal="right" vertical="center"/>
    </xf>
    <xf numFmtId="170" fontId="6" fillId="0" borderId="42" xfId="57" applyNumberFormat="1" applyFont="1" applyBorder="1" applyAlignment="1">
      <alignment horizontal="right" vertical="center"/>
    </xf>
    <xf numFmtId="170" fontId="58" fillId="0" borderId="32" xfId="57" applyNumberFormat="1" applyFont="1" applyBorder="1" applyAlignment="1">
      <alignment horizontal="right" vertical="center"/>
    </xf>
    <xf numFmtId="170" fontId="8" fillId="0" borderId="118" xfId="57" applyNumberFormat="1" applyBorder="1" applyAlignment="1">
      <alignment vertical="center"/>
    </xf>
    <xf numFmtId="168" fontId="8" fillId="0" borderId="115" xfId="57" applyNumberFormat="1" applyBorder="1" applyAlignment="1">
      <alignment vertical="center"/>
    </xf>
    <xf numFmtId="3" fontId="17" fillId="0" borderId="121" xfId="57" applyNumberFormat="1" applyFont="1" applyBorder="1" applyAlignment="1">
      <alignment horizontal="right" vertical="center"/>
    </xf>
    <xf numFmtId="170" fontId="17" fillId="0" borderId="121" xfId="57" applyNumberFormat="1" applyFont="1" applyBorder="1" applyAlignment="1">
      <alignment horizontal="right" vertical="center"/>
    </xf>
    <xf numFmtId="3" fontId="18" fillId="0" borderId="20" xfId="57" applyNumberFormat="1" applyFont="1" applyBorder="1" applyAlignment="1">
      <alignment vertical="center"/>
    </xf>
    <xf numFmtId="3" fontId="17" fillId="0" borderId="20" xfId="57" applyNumberFormat="1" applyFont="1" applyBorder="1" applyAlignment="1">
      <alignment vertical="center"/>
    </xf>
    <xf numFmtId="0" fontId="6" fillId="0" borderId="46" xfId="57" applyFont="1" applyBorder="1" applyAlignment="1">
      <alignment vertical="center"/>
    </xf>
    <xf numFmtId="0" fontId="6" fillId="0" borderId="14" xfId="57" applyFont="1" applyBorder="1" applyAlignment="1">
      <alignment vertical="center"/>
    </xf>
    <xf numFmtId="176" fontId="45" fillId="0" borderId="0" xfId="73" applyNumberFormat="1" applyFont="1" applyAlignment="1">
      <alignment vertical="center" wrapText="1"/>
    </xf>
    <xf numFmtId="167" fontId="58" fillId="0" borderId="0" xfId="74" applyNumberFormat="1" applyFont="1" applyFill="1" applyBorder="1" applyAlignment="1">
      <alignment vertical="center"/>
    </xf>
    <xf numFmtId="167" fontId="58" fillId="0" borderId="143" xfId="74" applyNumberFormat="1" applyFont="1" applyFill="1" applyBorder="1" applyAlignment="1">
      <alignment vertical="center"/>
    </xf>
    <xf numFmtId="167" fontId="45" fillId="0" borderId="0" xfId="74" applyNumberFormat="1" applyFont="1" applyFill="1" applyBorder="1" applyAlignment="1">
      <alignment vertical="center"/>
    </xf>
    <xf numFmtId="167" fontId="18" fillId="0" borderId="144" xfId="74" applyNumberFormat="1" applyFont="1" applyFill="1" applyBorder="1" applyAlignment="1">
      <alignment vertical="center"/>
    </xf>
    <xf numFmtId="167" fontId="18" fillId="0" borderId="145" xfId="74" applyNumberFormat="1" applyFont="1" applyFill="1" applyBorder="1" applyAlignment="1">
      <alignment vertical="center"/>
    </xf>
    <xf numFmtId="167" fontId="6" fillId="0" borderId="144" xfId="74" applyNumberFormat="1" applyFont="1" applyFill="1" applyBorder="1" applyAlignment="1">
      <alignment vertical="center"/>
    </xf>
    <xf numFmtId="167" fontId="58" fillId="0" borderId="3" xfId="74" applyNumberFormat="1" applyFont="1" applyFill="1" applyBorder="1" applyAlignment="1">
      <alignment vertical="center"/>
    </xf>
    <xf numFmtId="167" fontId="58" fillId="0" borderId="146" xfId="74" applyNumberFormat="1" applyFont="1" applyFill="1" applyBorder="1" applyAlignment="1">
      <alignment vertical="center"/>
    </xf>
    <xf numFmtId="167" fontId="45" fillId="0" borderId="3" xfId="74" applyNumberFormat="1" applyFont="1" applyFill="1" applyBorder="1" applyAlignment="1">
      <alignment vertical="center"/>
    </xf>
    <xf numFmtId="173" fontId="6" fillId="0" borderId="92" xfId="81" applyNumberFormat="1" applyFont="1" applyFill="1" applyBorder="1" applyAlignment="1">
      <alignment vertical="center"/>
    </xf>
    <xf numFmtId="173" fontId="6" fillId="0" borderId="113" xfId="81" applyNumberFormat="1" applyFont="1" applyFill="1" applyBorder="1" applyAlignment="1">
      <alignment vertical="center"/>
    </xf>
    <xf numFmtId="171" fontId="6" fillId="0" borderId="100" xfId="81" applyNumberFormat="1" applyFont="1" applyBorder="1" applyAlignment="1">
      <alignment vertical="center"/>
    </xf>
    <xf numFmtId="171" fontId="6" fillId="0" borderId="101" xfId="81" applyNumberFormat="1" applyFont="1" applyBorder="1" applyAlignment="1">
      <alignment vertical="center"/>
    </xf>
    <xf numFmtId="171" fontId="6" fillId="0" borderId="102" xfId="81" applyNumberFormat="1" applyFont="1" applyBorder="1" applyAlignment="1">
      <alignment vertical="center"/>
    </xf>
    <xf numFmtId="171" fontId="6" fillId="0" borderId="98" xfId="81" applyNumberFormat="1" applyFont="1" applyBorder="1" applyAlignment="1">
      <alignment vertical="center"/>
    </xf>
    <xf numFmtId="171" fontId="6" fillId="0" borderId="99" xfId="81" applyNumberFormat="1" applyFont="1" applyBorder="1" applyAlignment="1">
      <alignment vertical="center"/>
    </xf>
    <xf numFmtId="171" fontId="6" fillId="0" borderId="115" xfId="81" applyNumberFormat="1" applyFont="1" applyBorder="1" applyAlignment="1">
      <alignment horizontal="right" vertical="center" indent="1"/>
    </xf>
    <xf numFmtId="172" fontId="6" fillId="0" borderId="127" xfId="81" applyNumberFormat="1" applyFont="1" applyFill="1" applyBorder="1" applyAlignment="1">
      <alignment horizontal="right" vertical="center" indent="1"/>
    </xf>
    <xf numFmtId="173" fontId="6" fillId="0" borderId="82" xfId="81" applyNumberFormat="1" applyFont="1" applyBorder="1" applyAlignment="1">
      <alignment vertical="center"/>
    </xf>
    <xf numFmtId="173" fontId="6" fillId="0" borderId="68" xfId="81" applyNumberFormat="1" applyFont="1" applyBorder="1" applyAlignment="1">
      <alignment vertical="center"/>
    </xf>
    <xf numFmtId="173" fontId="6" fillId="0" borderId="83" xfId="81" applyNumberFormat="1" applyFont="1" applyBorder="1" applyAlignment="1">
      <alignment vertical="center"/>
    </xf>
    <xf numFmtId="173" fontId="6" fillId="0" borderId="81" xfId="81" applyNumberFormat="1" applyFont="1" applyBorder="1" applyAlignment="1">
      <alignment vertical="center"/>
    </xf>
    <xf numFmtId="173" fontId="6" fillId="0" borderId="69" xfId="81" applyNumberFormat="1" applyFont="1" applyBorder="1" applyAlignment="1">
      <alignment vertical="center"/>
    </xf>
    <xf numFmtId="175" fontId="6" fillId="0" borderId="0" xfId="73" applyNumberFormat="1"/>
    <xf numFmtId="173" fontId="6" fillId="0" borderId="115" xfId="81" applyNumberFormat="1" applyFont="1" applyBorder="1" applyAlignment="1">
      <alignment vertical="center"/>
    </xf>
    <xf numFmtId="173" fontId="6" fillId="0" borderId="116" xfId="81" applyNumberFormat="1" applyFont="1" applyBorder="1" applyAlignment="1">
      <alignment vertical="center"/>
    </xf>
    <xf numFmtId="9" fontId="45" fillId="0" borderId="0" xfId="86" applyFont="1" applyFill="1" applyBorder="1" applyAlignment="1">
      <alignment vertical="center"/>
    </xf>
    <xf numFmtId="173" fontId="54" fillId="0" borderId="0" xfId="87" applyNumberFormat="1" applyFont="1" applyFill="1" applyBorder="1" applyAlignment="1">
      <alignment vertical="center"/>
    </xf>
    <xf numFmtId="167" fontId="65" fillId="0" borderId="0" xfId="86" applyNumberFormat="1" applyFont="1" applyBorder="1" applyAlignment="1">
      <alignment vertical="center" wrapText="1"/>
    </xf>
    <xf numFmtId="170" fontId="8" fillId="0" borderId="136" xfId="57" applyNumberFormat="1" applyBorder="1" applyAlignment="1">
      <alignment vertical="center"/>
    </xf>
    <xf numFmtId="170" fontId="8" fillId="0" borderId="138" xfId="57" applyNumberFormat="1" applyBorder="1" applyAlignment="1">
      <alignment vertical="center"/>
    </xf>
    <xf numFmtId="170" fontId="9" fillId="0" borderId="136" xfId="57" applyNumberFormat="1" applyFont="1" applyBorder="1" applyAlignment="1">
      <alignment vertical="center"/>
    </xf>
    <xf numFmtId="170" fontId="45" fillId="0" borderId="138" xfId="57" applyNumberFormat="1" applyFont="1" applyBorder="1" applyAlignment="1">
      <alignment vertical="center"/>
    </xf>
    <xf numFmtId="170" fontId="9" fillId="0" borderId="14" xfId="57" applyNumberFormat="1" applyFont="1" applyBorder="1" applyAlignment="1">
      <alignment vertical="center"/>
    </xf>
    <xf numFmtId="170" fontId="45" fillId="0" borderId="15" xfId="57" applyNumberFormat="1" applyFont="1" applyBorder="1" applyAlignment="1">
      <alignment vertical="center"/>
    </xf>
    <xf numFmtId="170" fontId="9" fillId="0" borderId="15" xfId="57" applyNumberFormat="1" applyFont="1" applyBorder="1" applyAlignment="1">
      <alignment vertical="center"/>
    </xf>
    <xf numFmtId="170" fontId="8" fillId="0" borderId="25" xfId="57" applyNumberFormat="1" applyBorder="1" applyAlignment="1">
      <alignment vertical="center"/>
    </xf>
    <xf numFmtId="170" fontId="9" fillId="0" borderId="25" xfId="57" applyNumberFormat="1" applyFont="1" applyBorder="1" applyAlignment="1">
      <alignment vertical="center"/>
    </xf>
    <xf numFmtId="170" fontId="45" fillId="0" borderId="26" xfId="57" applyNumberFormat="1" applyFont="1" applyBorder="1" applyAlignment="1">
      <alignment vertical="center"/>
    </xf>
    <xf numFmtId="170" fontId="45" fillId="0" borderId="0" xfId="57" applyNumberFormat="1" applyFont="1" applyAlignment="1">
      <alignment horizontal="right" vertical="center"/>
    </xf>
    <xf numFmtId="170" fontId="8" fillId="39" borderId="14" xfId="57" applyNumberFormat="1" applyFill="1" applyBorder="1" applyAlignment="1">
      <alignment vertical="center"/>
    </xf>
    <xf numFmtId="170" fontId="8" fillId="39" borderId="15" xfId="57" applyNumberFormat="1" applyFill="1" applyBorder="1" applyAlignment="1">
      <alignment vertical="center"/>
    </xf>
    <xf numFmtId="10" fontId="8" fillId="0" borderId="0" xfId="113" applyNumberFormat="1" applyFont="1" applyAlignment="1">
      <alignment vertical="center"/>
    </xf>
    <xf numFmtId="9" fontId="8" fillId="0" borderId="0" xfId="86" applyFont="1" applyAlignment="1">
      <alignment vertical="center"/>
    </xf>
    <xf numFmtId="170" fontId="9" fillId="39" borderId="14" xfId="57" applyNumberFormat="1" applyFont="1" applyFill="1" applyBorder="1" applyAlignment="1">
      <alignment vertical="center"/>
    </xf>
    <xf numFmtId="170" fontId="45" fillId="39" borderId="15" xfId="57" applyNumberFormat="1" applyFont="1" applyFill="1" applyBorder="1" applyAlignment="1">
      <alignment vertical="center"/>
    </xf>
    <xf numFmtId="167" fontId="8" fillId="0" borderId="14" xfId="63" applyNumberFormat="1" applyFont="1" applyFill="1" applyBorder="1" applyAlignment="1">
      <alignment horizontal="right"/>
    </xf>
    <xf numFmtId="167" fontId="17" fillId="0" borderId="20" xfId="63" applyNumberFormat="1" applyFont="1" applyFill="1" applyBorder="1" applyAlignment="1">
      <alignment horizontal="right"/>
    </xf>
    <xf numFmtId="0" fontId="19" fillId="0" borderId="0" xfId="57" applyFont="1" applyAlignment="1">
      <alignment vertical="center" wrapText="1"/>
    </xf>
    <xf numFmtId="167" fontId="58" fillId="0" borderId="0" xfId="74" applyNumberFormat="1" applyFont="1" applyFill="1" applyBorder="1" applyAlignment="1">
      <alignment horizontal="right" vertical="center"/>
    </xf>
    <xf numFmtId="167" fontId="58" fillId="0" borderId="143" xfId="74" applyNumberFormat="1" applyFont="1" applyFill="1" applyBorder="1" applyAlignment="1">
      <alignment horizontal="right" vertical="center"/>
    </xf>
    <xf numFmtId="167" fontId="8" fillId="0" borderId="0" xfId="86" applyNumberFormat="1" applyFont="1" applyFill="1" applyAlignment="1">
      <alignment vertical="center"/>
    </xf>
    <xf numFmtId="167" fontId="40" fillId="0" borderId="0" xfId="86" applyNumberFormat="1" applyFont="1" applyBorder="1" applyAlignment="1">
      <alignment vertical="center"/>
    </xf>
    <xf numFmtId="14" fontId="20" fillId="0" borderId="132" xfId="73" applyNumberFormat="1" applyFont="1" applyBorder="1" applyAlignment="1">
      <alignment horizontal="center" vertical="center"/>
    </xf>
    <xf numFmtId="171" fontId="58" fillId="0" borderId="133" xfId="81" applyNumberFormat="1" applyFont="1" applyFill="1" applyBorder="1" applyAlignment="1">
      <alignment horizontal="right" vertical="center" indent="1"/>
    </xf>
    <xf numFmtId="171" fontId="18" fillId="0" borderId="133" xfId="81" applyNumberFormat="1" applyFont="1" applyFill="1" applyBorder="1" applyAlignment="1">
      <alignment horizontal="right" vertical="center" indent="1"/>
    </xf>
    <xf numFmtId="172" fontId="18" fillId="0" borderId="133" xfId="81" applyNumberFormat="1" applyFont="1" applyFill="1" applyBorder="1" applyAlignment="1">
      <alignment horizontal="right" vertical="center" indent="1"/>
    </xf>
    <xf numFmtId="172" fontId="18" fillId="0" borderId="134" xfId="81" applyNumberFormat="1" applyFont="1" applyFill="1" applyBorder="1" applyAlignment="1">
      <alignment horizontal="right" vertical="center" indent="1"/>
    </xf>
    <xf numFmtId="171" fontId="58" fillId="0" borderId="57" xfId="81" applyNumberFormat="1" applyFont="1" applyFill="1" applyBorder="1" applyAlignment="1">
      <alignment vertical="center"/>
    </xf>
    <xf numFmtId="171" fontId="18" fillId="0" borderId="57" xfId="81" applyNumberFormat="1" applyFont="1" applyFill="1" applyBorder="1" applyAlignment="1">
      <alignment horizontal="right" vertical="center" indent="1"/>
    </xf>
    <xf numFmtId="171" fontId="18" fillId="0" borderId="58" xfId="81" applyNumberFormat="1" applyFont="1" applyFill="1" applyBorder="1" applyAlignment="1">
      <alignment horizontal="right" vertical="center" indent="1"/>
    </xf>
    <xf numFmtId="171" fontId="58" fillId="0" borderId="73" xfId="81" applyNumberFormat="1" applyFont="1" applyFill="1" applyBorder="1" applyAlignment="1">
      <alignment horizontal="right" vertical="center"/>
    </xf>
    <xf numFmtId="171" fontId="18" fillId="0" borderId="73" xfId="81" applyNumberFormat="1" applyFont="1" applyFill="1" applyBorder="1" applyAlignment="1">
      <alignment horizontal="right" vertical="center"/>
    </xf>
    <xf numFmtId="171" fontId="18" fillId="0" borderId="74" xfId="81" applyNumberFormat="1" applyFont="1" applyFill="1" applyBorder="1" applyAlignment="1">
      <alignment vertical="center"/>
    </xf>
    <xf numFmtId="14" fontId="20" fillId="0" borderId="61" xfId="73" applyNumberFormat="1" applyFont="1" applyBorder="1" applyAlignment="1">
      <alignment horizontal="center" vertical="center"/>
    </xf>
    <xf numFmtId="173" fontId="58" fillId="0" borderId="60" xfId="81" applyNumberFormat="1" applyFont="1" applyBorder="1" applyAlignment="1">
      <alignment vertical="center"/>
    </xf>
    <xf numFmtId="173" fontId="58" fillId="0" borderId="56" xfId="81" applyNumberFormat="1" applyFont="1" applyBorder="1" applyAlignment="1">
      <alignment vertical="center"/>
    </xf>
    <xf numFmtId="173" fontId="58" fillId="0" borderId="58" xfId="81" applyNumberFormat="1" applyFont="1" applyBorder="1" applyAlignment="1">
      <alignment vertical="center"/>
    </xf>
    <xf numFmtId="173" fontId="18" fillId="0" borderId="66" xfId="81" applyNumberFormat="1" applyFont="1" applyFill="1" applyBorder="1" applyAlignment="1">
      <alignment vertical="center"/>
    </xf>
    <xf numFmtId="173" fontId="18" fillId="0" borderId="57" xfId="81" applyNumberFormat="1" applyFont="1" applyFill="1" applyBorder="1" applyAlignment="1">
      <alignment vertical="center"/>
    </xf>
    <xf numFmtId="173" fontId="18" fillId="0" borderId="67" xfId="81" applyNumberFormat="1" applyFont="1" applyFill="1" applyBorder="1" applyAlignment="1">
      <alignment vertical="center"/>
    </xf>
    <xf numFmtId="173" fontId="18" fillId="0" borderId="56" xfId="81" applyNumberFormat="1" applyFont="1" applyFill="1" applyBorder="1" applyAlignment="1">
      <alignment vertical="center"/>
    </xf>
    <xf numFmtId="173" fontId="18" fillId="0" borderId="58" xfId="81" applyNumberFormat="1" applyFont="1" applyFill="1" applyBorder="1" applyAlignment="1">
      <alignment vertical="center"/>
    </xf>
    <xf numFmtId="167" fontId="58" fillId="0" borderId="0" xfId="86" applyNumberFormat="1" applyFont="1" applyFill="1"/>
    <xf numFmtId="176" fontId="6" fillId="0" borderId="0" xfId="73" applyNumberFormat="1"/>
    <xf numFmtId="173" fontId="58" fillId="0" borderId="91" xfId="81" applyNumberFormat="1" applyFont="1" applyBorder="1" applyAlignment="1">
      <alignment vertical="center"/>
    </xf>
    <xf numFmtId="173" fontId="18" fillId="0" borderId="92" xfId="81" applyNumberFormat="1" applyFont="1" applyFill="1" applyBorder="1" applyAlignment="1">
      <alignment vertical="center"/>
    </xf>
    <xf numFmtId="173" fontId="18" fillId="0" borderId="113" xfId="81" applyNumberFormat="1" applyFont="1" applyFill="1" applyBorder="1" applyAlignment="1">
      <alignment vertical="center"/>
    </xf>
    <xf numFmtId="173" fontId="58" fillId="0" borderId="60" xfId="81" applyNumberFormat="1" applyFont="1" applyFill="1" applyBorder="1" applyAlignment="1">
      <alignment vertical="center"/>
    </xf>
    <xf numFmtId="171" fontId="58" fillId="0" borderId="91" xfId="81" applyNumberFormat="1" applyFont="1" applyFill="1" applyBorder="1" applyAlignment="1">
      <alignment vertical="center"/>
    </xf>
    <xf numFmtId="171" fontId="58" fillId="0" borderId="92" xfId="81" applyNumberFormat="1" applyFont="1" applyFill="1" applyBorder="1" applyAlignment="1">
      <alignment vertical="center"/>
    </xf>
    <xf numFmtId="171" fontId="58" fillId="0" borderId="93" xfId="81" applyNumberFormat="1" applyFont="1" applyFill="1" applyBorder="1" applyAlignment="1">
      <alignment vertical="center"/>
    </xf>
    <xf numFmtId="171" fontId="18" fillId="0" borderId="94" xfId="81" applyNumberFormat="1" applyFont="1" applyFill="1" applyBorder="1" applyAlignment="1">
      <alignment vertical="center"/>
    </xf>
    <xf numFmtId="171" fontId="18" fillId="0" borderId="95" xfId="81" applyNumberFormat="1" applyFont="1" applyFill="1" applyBorder="1" applyAlignment="1">
      <alignment vertical="center"/>
    </xf>
    <xf numFmtId="171" fontId="18" fillId="0" borderId="96" xfId="81" applyNumberFormat="1" applyFont="1" applyFill="1" applyBorder="1" applyAlignment="1">
      <alignment vertical="center"/>
    </xf>
    <xf numFmtId="171" fontId="18" fillId="0" borderId="92" xfId="81" applyNumberFormat="1" applyFont="1" applyFill="1" applyBorder="1" applyAlignment="1">
      <alignment vertical="center"/>
    </xf>
    <xf numFmtId="171" fontId="18" fillId="0" borderId="93" xfId="81" applyNumberFormat="1" applyFont="1" applyFill="1" applyBorder="1" applyAlignment="1">
      <alignment vertical="center"/>
    </xf>
    <xf numFmtId="171" fontId="18" fillId="0" borderId="57" xfId="81" applyNumberFormat="1" applyFont="1" applyFill="1" applyBorder="1" applyAlignment="1">
      <alignment vertical="center"/>
    </xf>
    <xf numFmtId="171" fontId="18" fillId="0" borderId="58" xfId="81" applyNumberFormat="1" applyFont="1" applyFill="1" applyBorder="1" applyAlignment="1">
      <alignment vertical="center"/>
    </xf>
    <xf numFmtId="0" fontId="45" fillId="0" borderId="0" xfId="73" applyFont="1" applyAlignment="1">
      <alignment horizontal="center"/>
    </xf>
    <xf numFmtId="170" fontId="8" fillId="0" borderId="147" xfId="57" applyNumberFormat="1" applyBorder="1" applyAlignment="1">
      <alignment horizontal="right" vertical="center"/>
    </xf>
    <xf numFmtId="170" fontId="8" fillId="0" borderId="104" xfId="57" applyNumberFormat="1" applyBorder="1" applyAlignment="1">
      <alignment horizontal="right" vertical="center"/>
    </xf>
    <xf numFmtId="170" fontId="17" fillId="0" borderId="148" xfId="57" applyNumberFormat="1" applyFont="1" applyBorder="1" applyAlignment="1">
      <alignment horizontal="right" vertical="center"/>
    </xf>
    <xf numFmtId="170" fontId="8" fillId="0" borderId="149" xfId="57" applyNumberFormat="1" applyBorder="1" applyAlignment="1">
      <alignment horizontal="right" vertical="center"/>
    </xf>
    <xf numFmtId="170" fontId="20" fillId="0" borderId="35" xfId="57" applyNumberFormat="1" applyFont="1" applyBorder="1" applyAlignment="1">
      <alignment horizontal="right" vertical="center"/>
    </xf>
    <xf numFmtId="165" fontId="9" fillId="0" borderId="0" xfId="87" applyFont="1" applyAlignment="1">
      <alignment horizontal="left"/>
    </xf>
    <xf numFmtId="0" fontId="8" fillId="0" borderId="0" xfId="57" applyAlignment="1">
      <alignment horizontal="center" vertical="center"/>
    </xf>
    <xf numFmtId="0" fontId="13" fillId="30" borderId="0" xfId="57" applyFont="1" applyFill="1" applyAlignment="1">
      <alignment horizontal="left" vertical="center"/>
    </xf>
    <xf numFmtId="0" fontId="9" fillId="0" borderId="38" xfId="57" applyFont="1" applyBorder="1" applyAlignment="1">
      <alignment horizontal="center" vertical="center" wrapText="1"/>
    </xf>
    <xf numFmtId="0" fontId="9" fillId="0" borderId="31" xfId="57" applyFont="1" applyBorder="1" applyAlignment="1">
      <alignment horizontal="center" vertical="center" wrapText="1"/>
    </xf>
    <xf numFmtId="14" fontId="9" fillId="0" borderId="37" xfId="57" applyNumberFormat="1" applyFont="1" applyBorder="1" applyAlignment="1">
      <alignment horizontal="center" vertical="center" wrapText="1"/>
    </xf>
    <xf numFmtId="14" fontId="9" fillId="0" borderId="21" xfId="57" applyNumberFormat="1" applyFont="1" applyBorder="1" applyAlignment="1">
      <alignment horizontal="center" vertical="center" wrapText="1"/>
    </xf>
    <xf numFmtId="14" fontId="9" fillId="0" borderId="129" xfId="57" applyNumberFormat="1" applyFont="1" applyBorder="1" applyAlignment="1">
      <alignment horizontal="center" vertical="center" wrapText="1"/>
    </xf>
    <xf numFmtId="14" fontId="9" fillId="0" borderId="32" xfId="57" applyNumberFormat="1" applyFont="1" applyBorder="1" applyAlignment="1">
      <alignment horizontal="center" vertical="center" wrapText="1"/>
    </xf>
    <xf numFmtId="14" fontId="9" fillId="0" borderId="109" xfId="57" applyNumberFormat="1" applyFont="1" applyBorder="1" applyAlignment="1">
      <alignment horizontal="center" vertical="center" wrapText="1"/>
    </xf>
    <xf numFmtId="14" fontId="9" fillId="0" borderId="110" xfId="57" applyNumberFormat="1" applyFont="1" applyBorder="1" applyAlignment="1">
      <alignment horizontal="center" vertical="center" wrapText="1"/>
    </xf>
    <xf numFmtId="14" fontId="9" fillId="0" borderId="39" xfId="57" applyNumberFormat="1" applyFont="1" applyBorder="1" applyAlignment="1">
      <alignment horizontal="center" vertical="center" wrapText="1"/>
    </xf>
    <xf numFmtId="14" fontId="9" fillId="0" borderId="40" xfId="57" applyNumberFormat="1" applyFont="1" applyBorder="1" applyAlignment="1">
      <alignment horizontal="center" vertical="center" wrapText="1"/>
    </xf>
    <xf numFmtId="14" fontId="9" fillId="0" borderId="36" xfId="57" applyNumberFormat="1" applyFont="1" applyBorder="1" applyAlignment="1">
      <alignment horizontal="center" vertical="center" wrapText="1"/>
    </xf>
    <xf numFmtId="14" fontId="9" fillId="0" borderId="35" xfId="57" applyNumberFormat="1" applyFont="1" applyBorder="1" applyAlignment="1">
      <alignment horizontal="center" vertical="center" wrapText="1"/>
    </xf>
    <xf numFmtId="0" fontId="64" fillId="0" borderId="0" xfId="31" applyFont="1" applyBorder="1" applyAlignment="1" applyProtection="1">
      <alignment horizontal="left" vertical="center" wrapText="1"/>
    </xf>
    <xf numFmtId="0" fontId="41" fillId="0" borderId="36" xfId="57" applyFont="1" applyBorder="1" applyAlignment="1">
      <alignment horizontal="left" vertical="center" wrapText="1"/>
    </xf>
    <xf numFmtId="0" fontId="60" fillId="25" borderId="0" xfId="57" applyFont="1" applyFill="1" applyAlignment="1">
      <alignment horizontal="left" vertical="center"/>
    </xf>
    <xf numFmtId="0" fontId="13" fillId="27" borderId="0" xfId="57" applyFont="1" applyFill="1" applyAlignment="1">
      <alignment horizontal="left" vertical="center"/>
    </xf>
    <xf numFmtId="0" fontId="13" fillId="38" borderId="0" xfId="57" applyFont="1" applyFill="1" applyAlignment="1">
      <alignment horizontal="left" vertical="center"/>
    </xf>
    <xf numFmtId="0" fontId="19" fillId="0" borderId="0" xfId="57" applyFont="1" applyAlignment="1">
      <alignment horizontal="center" vertical="center" wrapText="1"/>
    </xf>
    <xf numFmtId="0" fontId="42" fillId="0" borderId="0" xfId="57" applyFont="1" applyAlignment="1">
      <alignment horizontal="center" vertical="center"/>
    </xf>
    <xf numFmtId="0" fontId="19" fillId="0" borderId="36" xfId="57" applyFont="1" applyBorder="1" applyAlignment="1">
      <alignment horizontal="left" vertical="center" wrapText="1"/>
    </xf>
    <xf numFmtId="0" fontId="56" fillId="30" borderId="0" xfId="57" applyFont="1" applyFill="1" applyAlignment="1">
      <alignment horizontal="left" vertical="center"/>
    </xf>
    <xf numFmtId="0" fontId="48" fillId="0" borderId="36" xfId="31" applyFont="1" applyBorder="1" applyAlignment="1" applyProtection="1">
      <alignment horizontal="left" vertical="center" wrapText="1"/>
    </xf>
    <xf numFmtId="173" fontId="57" fillId="0" borderId="103" xfId="81" applyNumberFormat="1" applyFont="1" applyBorder="1" applyAlignment="1">
      <alignment horizontal="center" vertical="center"/>
    </xf>
    <xf numFmtId="173" fontId="57" fillId="0" borderId="104" xfId="81" applyNumberFormat="1" applyFont="1" applyBorder="1" applyAlignment="1">
      <alignment horizontal="center" vertical="center"/>
    </xf>
    <xf numFmtId="173" fontId="57" fillId="0" borderId="105" xfId="81" applyNumberFormat="1" applyFont="1" applyBorder="1" applyAlignment="1">
      <alignment horizontal="center" vertical="center"/>
    </xf>
    <xf numFmtId="0" fontId="9" fillId="0" borderId="139" xfId="57" applyFont="1" applyBorder="1" applyAlignment="1">
      <alignment horizontal="center" vertical="center"/>
    </xf>
    <xf numFmtId="14" fontId="8" fillId="0" borderId="129" xfId="57" applyNumberFormat="1" applyBorder="1" applyAlignment="1">
      <alignment horizontal="center" vertical="center" wrapText="1"/>
    </xf>
    <xf numFmtId="14" fontId="8" fillId="0" borderId="32" xfId="57" applyNumberFormat="1" applyBorder="1" applyAlignment="1">
      <alignment horizontal="center" vertical="center" wrapText="1"/>
    </xf>
    <xf numFmtId="14" fontId="9" fillId="0" borderId="135" xfId="57" applyNumberFormat="1" applyFont="1" applyBorder="1" applyAlignment="1">
      <alignment horizontal="center" vertical="center" wrapText="1"/>
    </xf>
    <xf numFmtId="14" fontId="9" fillId="0" borderId="137" xfId="57" applyNumberFormat="1" applyFont="1" applyBorder="1" applyAlignment="1">
      <alignment horizontal="center" vertical="center" wrapText="1"/>
    </xf>
    <xf numFmtId="0" fontId="57" fillId="24" borderId="0" xfId="57" applyFont="1" applyFill="1" applyAlignment="1">
      <alignment horizontal="left" vertical="center"/>
    </xf>
    <xf numFmtId="0" fontId="17" fillId="0" borderId="0" xfId="57" applyFont="1" applyAlignment="1">
      <alignment horizontal="center" vertical="center" wrapText="1"/>
    </xf>
    <xf numFmtId="14" fontId="14" fillId="26" borderId="35" xfId="57" applyNumberFormat="1" applyFont="1" applyFill="1" applyBorder="1" applyAlignment="1">
      <alignment horizontal="left"/>
    </xf>
    <xf numFmtId="173" fontId="54" fillId="0" borderId="103" xfId="81" applyNumberFormat="1" applyFont="1" applyBorder="1" applyAlignment="1">
      <alignment horizontal="center" vertical="center"/>
    </xf>
    <xf numFmtId="173" fontId="54" fillId="0" borderId="104" xfId="81" applyNumberFormat="1" applyFont="1" applyBorder="1" applyAlignment="1">
      <alignment horizontal="center" vertical="center"/>
    </xf>
    <xf numFmtId="173" fontId="54" fillId="0" borderId="105" xfId="81" applyNumberFormat="1" applyFont="1" applyBorder="1" applyAlignment="1">
      <alignment horizontal="center" vertical="center"/>
    </xf>
    <xf numFmtId="14" fontId="19" fillId="0" borderId="75" xfId="73" applyNumberFormat="1" applyFont="1" applyBorder="1" applyAlignment="1">
      <alignment horizontal="left" vertical="center" wrapText="1"/>
    </xf>
    <xf numFmtId="14" fontId="19" fillId="0" borderId="0" xfId="73" applyNumberFormat="1" applyFont="1" applyAlignment="1">
      <alignment horizontal="left" vertical="center" wrapText="1"/>
    </xf>
    <xf numFmtId="0" fontId="56" fillId="28" borderId="0" xfId="57" applyFont="1" applyFill="1" applyAlignment="1">
      <alignment horizontal="left" vertical="center"/>
    </xf>
    <xf numFmtId="14" fontId="13" fillId="29" borderId="0" xfId="57" applyNumberFormat="1" applyFont="1" applyFill="1" applyAlignment="1">
      <alignment horizontal="left" vertical="center"/>
    </xf>
    <xf numFmtId="14" fontId="14" fillId="27" borderId="35" xfId="57" applyNumberFormat="1" applyFont="1" applyFill="1" applyBorder="1" applyAlignment="1">
      <alignment horizontal="left" vertical="center"/>
    </xf>
    <xf numFmtId="0" fontId="41" fillId="0" borderId="0" xfId="57" applyFont="1" applyAlignment="1">
      <alignment horizontal="center" vertical="center" wrapText="1"/>
    </xf>
    <xf numFmtId="0" fontId="20" fillId="0" borderId="139" xfId="57" applyFont="1" applyBorder="1" applyAlignment="1">
      <alignment horizontal="center" vertical="center"/>
    </xf>
    <xf numFmtId="0" fontId="20" fillId="0" borderId="141" xfId="57" applyFont="1" applyBorder="1" applyAlignment="1">
      <alignment horizontal="center" vertical="center"/>
    </xf>
    <xf numFmtId="0" fontId="14" fillId="0" borderId="0" xfId="57" applyFont="1" applyAlignment="1">
      <alignment horizontal="center" vertical="center"/>
    </xf>
    <xf numFmtId="0" fontId="52" fillId="35" borderId="0" xfId="73" applyFont="1" applyFill="1" applyAlignment="1">
      <alignment horizontal="left" vertical="center" wrapText="1"/>
    </xf>
    <xf numFmtId="173" fontId="57" fillId="0" borderId="64" xfId="81" applyNumberFormat="1" applyFont="1" applyBorder="1" applyAlignment="1">
      <alignment horizontal="left" vertical="center"/>
    </xf>
    <xf numFmtId="173" fontId="57" fillId="0" borderId="54" xfId="81" applyNumberFormat="1" applyFont="1" applyBorder="1" applyAlignment="1">
      <alignment horizontal="left" vertical="center"/>
    </xf>
    <xf numFmtId="173" fontId="57" fillId="0" borderId="65" xfId="81" applyNumberFormat="1" applyFont="1" applyBorder="1" applyAlignment="1">
      <alignment horizontal="left" vertical="center"/>
    </xf>
    <xf numFmtId="173" fontId="57" fillId="0" borderId="64" xfId="81" applyNumberFormat="1" applyFont="1" applyBorder="1" applyAlignment="1">
      <alignment horizontal="right" vertical="center"/>
    </xf>
    <xf numFmtId="173" fontId="57" fillId="0" borderId="54" xfId="81" applyNumberFormat="1" applyFont="1" applyBorder="1" applyAlignment="1">
      <alignment horizontal="right" vertical="center"/>
    </xf>
    <xf numFmtId="173" fontId="57" fillId="0" borderId="55" xfId="81" applyNumberFormat="1" applyFont="1" applyBorder="1" applyAlignment="1">
      <alignment horizontal="right" vertical="center"/>
    </xf>
    <xf numFmtId="0" fontId="50" fillId="31" borderId="0" xfId="57" applyFont="1" applyFill="1" applyAlignment="1">
      <alignment horizontal="left" vertical="center"/>
    </xf>
    <xf numFmtId="0" fontId="51" fillId="0" borderId="0" xfId="57" applyFont="1" applyAlignment="1">
      <alignment vertical="center"/>
    </xf>
    <xf numFmtId="0" fontId="13" fillId="32" borderId="0" xfId="73" applyFont="1" applyFill="1" applyAlignment="1">
      <alignment horizontal="left" vertical="center" wrapText="1"/>
    </xf>
    <xf numFmtId="0" fontId="13" fillId="33" borderId="0" xfId="73" applyFont="1" applyFill="1" applyAlignment="1">
      <alignment horizontal="left" vertical="center" wrapText="1"/>
    </xf>
    <xf numFmtId="0" fontId="13" fillId="34" borderId="0" xfId="73" applyFont="1" applyFill="1" applyAlignment="1">
      <alignment horizontal="left" vertical="center" wrapText="1"/>
    </xf>
    <xf numFmtId="14" fontId="19" fillId="0" borderId="75" xfId="73" applyNumberFormat="1" applyFont="1" applyBorder="1" applyAlignment="1">
      <alignment horizontal="left" wrapText="1"/>
    </xf>
    <xf numFmtId="0" fontId="6" fillId="0" borderId="0" xfId="73" applyAlignment="1">
      <alignment horizontal="center"/>
    </xf>
    <xf numFmtId="14" fontId="48" fillId="0" borderId="75" xfId="73" applyNumberFormat="1" applyFont="1" applyBorder="1" applyAlignment="1">
      <alignment horizontal="left" vertical="center" wrapText="1"/>
    </xf>
    <xf numFmtId="0" fontId="52" fillId="31" borderId="0" xfId="73" applyFont="1" applyFill="1" applyAlignment="1">
      <alignment horizontal="left" vertical="center" wrapText="1"/>
    </xf>
    <xf numFmtId="14" fontId="19" fillId="0" borderId="0" xfId="73" applyNumberFormat="1" applyFont="1" applyAlignment="1">
      <alignment horizontal="center" vertical="center" wrapText="1"/>
    </xf>
    <xf numFmtId="0" fontId="53" fillId="36" borderId="0" xfId="73" applyFont="1" applyFill="1" applyAlignment="1">
      <alignment horizontal="left" vertical="center" wrapText="1"/>
    </xf>
    <xf numFmtId="0" fontId="45" fillId="0" borderId="78" xfId="73" applyFont="1" applyBorder="1" applyAlignment="1">
      <alignment horizontal="center" vertical="center" wrapText="1"/>
    </xf>
    <xf numFmtId="0" fontId="45" fillId="0" borderId="52" xfId="73" applyFont="1" applyBorder="1" applyAlignment="1">
      <alignment horizontal="center" vertical="center" wrapText="1"/>
    </xf>
    <xf numFmtId="0" fontId="45" fillId="0" borderId="79" xfId="73" applyFont="1" applyBorder="1" applyAlignment="1">
      <alignment horizontal="center" vertical="center" wrapText="1"/>
    </xf>
    <xf numFmtId="0" fontId="62" fillId="0" borderId="0" xfId="73" applyFont="1" applyAlignment="1">
      <alignment horizontal="center"/>
    </xf>
    <xf numFmtId="0" fontId="56" fillId="37" borderId="0" xfId="57" applyFont="1" applyFill="1" applyAlignment="1">
      <alignment horizontal="left" vertical="center"/>
    </xf>
    <xf numFmtId="173" fontId="57" fillId="0" borderId="126" xfId="81" applyNumberFormat="1" applyFont="1" applyFill="1" applyBorder="1" applyAlignment="1">
      <alignment horizontal="center" vertical="center"/>
    </xf>
    <xf numFmtId="173" fontId="57" fillId="0" borderId="61" xfId="81" applyNumberFormat="1" applyFont="1" applyFill="1" applyBorder="1" applyAlignment="1">
      <alignment horizontal="center" vertical="center"/>
    </xf>
    <xf numFmtId="173" fontId="57" fillId="0" borderId="77" xfId="81" applyNumberFormat="1" applyFont="1" applyFill="1" applyBorder="1" applyAlignment="1">
      <alignment horizontal="center" vertical="center"/>
    </xf>
  </cellXfs>
  <cellStyles count="125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ідсотковий 2" xfId="113" xr:uid="{00000000-0005-0000-0000-000092000000}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2 2 2" xfId="117" xr:uid="{00000000-0005-0000-0000-000033000000}"/>
    <cellStyle name="Обычный 2 5 2 3" xfId="105" xr:uid="{00000000-0005-0000-0000-000032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2 2 2" xfId="122" xr:uid="{00000000-0005-0000-0000-000036000000}"/>
    <cellStyle name="Обычный 2 5 3 2 3" xfId="110" xr:uid="{00000000-0005-0000-0000-000035000000}"/>
    <cellStyle name="Обычный 2 5 3 3" xfId="93" xr:uid="{00000000-0005-0000-0000-000039000000}"/>
    <cellStyle name="Обычный 2 5 3 3 2" xfId="118" xr:uid="{00000000-0005-0000-0000-000037000000}"/>
    <cellStyle name="Обычный 2 5 3 4" xfId="106" xr:uid="{00000000-0005-0000-0000-000034000000}"/>
    <cellStyle name="Обычный 2 5 4" xfId="82" xr:uid="{00000000-0005-0000-0000-00003A000000}"/>
    <cellStyle name="Обычный 2 5 4 2" xfId="97" xr:uid="{00000000-0005-0000-0000-00003B000000}"/>
    <cellStyle name="Обычный 2 5 4 2 2" xfId="121" xr:uid="{00000000-0005-0000-0000-000039000000}"/>
    <cellStyle name="Обычный 2 5 4 3" xfId="109" xr:uid="{00000000-0005-0000-0000-000038000000}"/>
    <cellStyle name="Обычный 2 5 5" xfId="89" xr:uid="{00000000-0005-0000-0000-00003C000000}"/>
    <cellStyle name="Обычный 2 5 5 2" xfId="115" xr:uid="{00000000-0005-0000-0000-00003A000000}"/>
    <cellStyle name="Обычный 2 5 6" xfId="102" xr:uid="{00000000-0005-0000-0000-000031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2 2 2" xfId="120" xr:uid="{00000000-0005-0000-0000-000046000000}"/>
    <cellStyle name="Обычный 7 2 2 3" xfId="108" xr:uid="{00000000-0005-0000-0000-000045000000}"/>
    <cellStyle name="Обычный 7 2 3" xfId="85" xr:uid="{00000000-0005-0000-0000-000049000000}"/>
    <cellStyle name="Обычный 7 2 3 2" xfId="100" xr:uid="{00000000-0005-0000-0000-00004A000000}"/>
    <cellStyle name="Обычный 7 2 3 2 2" xfId="124" xr:uid="{00000000-0005-0000-0000-000048000000}"/>
    <cellStyle name="Обычный 7 2 3 3" xfId="112" xr:uid="{00000000-0005-0000-0000-000047000000}"/>
    <cellStyle name="Обычный 7 2 4" xfId="90" xr:uid="{00000000-0005-0000-0000-00004B000000}"/>
    <cellStyle name="Обычный 7 2 4 2" xfId="116" xr:uid="{00000000-0005-0000-0000-000049000000}"/>
    <cellStyle name="Обычный 7 2 5" xfId="103" xr:uid="{00000000-0005-0000-0000-000044000000}"/>
    <cellStyle name="Обычный 7 3" xfId="78" xr:uid="{00000000-0005-0000-0000-00004C000000}"/>
    <cellStyle name="Обычный 7 3 2" xfId="94" xr:uid="{00000000-0005-0000-0000-00004D000000}"/>
    <cellStyle name="Обычный 7 3 2 2" xfId="119" xr:uid="{00000000-0005-0000-0000-00004B000000}"/>
    <cellStyle name="Обычный 7 3 3" xfId="107" xr:uid="{00000000-0005-0000-0000-00004A000000}"/>
    <cellStyle name="Обычный 7 4" xfId="84" xr:uid="{00000000-0005-0000-0000-00004E000000}"/>
    <cellStyle name="Обычный 7 4 2" xfId="99" xr:uid="{00000000-0005-0000-0000-00004F000000}"/>
    <cellStyle name="Обычный 7 4 2 2" xfId="123" xr:uid="{00000000-0005-0000-0000-00004D000000}"/>
    <cellStyle name="Обычный 7 4 3" xfId="111" xr:uid="{00000000-0005-0000-0000-00004C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2 3" xfId="104" xr:uid="{00000000-0005-0000-0000-000060000000}"/>
    <cellStyle name="Финансовый 3" xfId="101" xr:uid="{00000000-0005-0000-0000-000063000000}"/>
    <cellStyle name="Фінансовий" xfId="87" builtinId="3"/>
    <cellStyle name="Фінансовий 2" xfId="114" xr:uid="{00000000-0005-0000-0000-0000A8000000}"/>
    <cellStyle name="Хороший 2" xfId="70" xr:uid="{00000000-0005-0000-0000-000064000000}"/>
    <cellStyle name="Шапка" xfId="71" xr:uid="{00000000-0005-0000-0000-000065000000}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5877B0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229220941858707"/>
          <c:y val="1.1027715047592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46590370257946"/>
          <c:y val="0.12636555648139394"/>
          <c:w val="0.36512041679206947"/>
          <c:h val="0.845603251678622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3.8658219013051297E-2"/>
                  <c:y val="-0.395919435642801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1.4570439841516626E-2"/>
                  <c:y val="4.805710295896718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1.0762784021484411E-2"/>
                  <c:y val="5.35022507405161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управлінні'!$F$22:$F$24</c:f>
              <c:numCache>
                <c:formatCode>0.0</c:formatCode>
                <c:ptCount val="3"/>
                <c:pt idx="0" formatCode="#\ ##0.0">
                  <c:v>3496.9709640400001</c:v>
                </c:pt>
                <c:pt idx="1">
                  <c:v>453.97786137000003</c:v>
                </c:pt>
                <c:pt idx="2">
                  <c:v>203.53647128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1-й кв.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287768262173991"/>
          <c:y val="0.1865977513328633"/>
          <c:w val="0.41509842274510544"/>
          <c:h val="0.682095883731997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8.1446489239255598E-2"/>
                  <c:y val="-0.3633247678902522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5.2225169714474523E-2"/>
                  <c:y val="-0.1645765609574032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4.6236107661939668E-2"/>
                  <c:y val="-1.703250396452736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НПФ'!$C$206:$E$206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НПФ'!$C$227:$E$227</c:f>
              <c:numCache>
                <c:formatCode>_-* #\ ##0.0_₴_-;\-* #\ ##0.0_₴_-;_-* "-"??_₴_-;_-@_-</c:formatCode>
                <c:ptCount val="3"/>
                <c:pt idx="0">
                  <c:v>11.225141699999998</c:v>
                </c:pt>
                <c:pt idx="1">
                  <c:v>8.1308224399999993</c:v>
                </c:pt>
                <c:pt idx="2">
                  <c:v>0.31871623999999998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2026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868669373814405"/>
          <c:y val="0.19477053523680773"/>
          <c:w val="0.41897312743485615"/>
          <c:h val="0.7325943525553844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4.7569101139210854E-2"/>
                  <c:y val="-0.1506273696740371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3.3090124324474571E-2"/>
                  <c:y val="-0.3069881151106327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НПФ'!$C$182:$E$182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НПФ'!$C$202:$E$202</c:f>
              <c:numCache>
                <c:formatCode>_-* #\ ##0.0_₴_-;\-* #\ ##0.0_₴_-;_-* "-"??_₴_-;_-@_-</c:formatCode>
                <c:ptCount val="3"/>
                <c:pt idx="0">
                  <c:v>1069.6817535200003</c:v>
                </c:pt>
                <c:pt idx="1">
                  <c:v>0.44713666000000002</c:v>
                </c:pt>
                <c:pt idx="2">
                  <c:v>1355.6827934799999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2026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9333079326549371"/>
          <c:w val="0.44264447817775016"/>
          <c:h val="0.68999039254431438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2.6192344745508109E-2"/>
                  <c:y val="7.440388285102982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-8.9887220154487898E-2"/>
                  <c:y val="-0.421088668264293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НПФ'!$C$230:$E$230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НПФ'!$C$250:$E$250</c:f>
              <c:numCache>
                <c:formatCode>_-* #\ ##0.0_₴_-;\-* #\ ##0.0_₴_-;_-* "-"??_₴_-;_-@_-</c:formatCode>
                <c:ptCount val="3"/>
                <c:pt idx="0">
                  <c:v>256.28075865</c:v>
                </c:pt>
                <c:pt idx="1">
                  <c:v>549.00362083999994</c:v>
                </c:pt>
                <c:pt idx="2">
                  <c:v>118.11914882000001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31.12.2025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НПФ'!$A$288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2038830168751428"/>
                  <c:y val="-4.4484182589611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30198341684562158"/>
                  <c:y val="0.10536289069599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6.1997335560327778E-2"/>
                  <c:y val="-0.10318927929987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НПФ'!$B$288:$F$288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НПФ'!$B$292:$F$292</c:f>
              <c:numCache>
                <c:formatCode>#\ ##0.0</c:formatCode>
                <c:ptCount val="5"/>
                <c:pt idx="0">
                  <c:v>2499.1352616499998</c:v>
                </c:pt>
                <c:pt idx="1">
                  <c:v>1318.69516699</c:v>
                </c:pt>
                <c:pt idx="2">
                  <c:v>55.252209989999997</c:v>
                </c:pt>
                <c:pt idx="3">
                  <c:v>29.169985789999998</c:v>
                </c:pt>
                <c:pt idx="4">
                  <c:v>51.279287629999992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31.03.2026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НПФ'!$A$285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12770812937470119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24860624673782311"/>
                  <c:y val="0.104636139232595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4.7508841469847921E-2"/>
                  <c:y val="-2.63763904511935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797779869329E-3"/>
                  <c:y val="9.92528277715285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1.2959725577019717E-2"/>
                  <c:y val="0.177419619422572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НПФ'!$B$281:$F$281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НПФ'!$B$285:$F$285</c:f>
              <c:numCache>
                <c:formatCode>#\ ##0.0</c:formatCode>
                <c:ptCount val="5"/>
                <c:pt idx="0">
                  <c:v>2649.8660243399986</c:v>
                </c:pt>
                <c:pt idx="1">
                  <c:v>1362.7590804700001</c:v>
                </c:pt>
                <c:pt idx="2">
                  <c:v>59.183552909999996</c:v>
                </c:pt>
                <c:pt idx="3">
                  <c:v>29.106985790000003</c:v>
                </c:pt>
                <c:pt idx="4">
                  <c:v>54.024904489999997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НПФ'!$B$373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3.2009463976113414E-2"/>
                  <c:y val="0.172762597915253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2.0855039006683208E-2"/>
                  <c:y val="1.83562147827137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5002241907650762"/>
                  <c:y val="-7.86217925091728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9.0099864270414848E-3"/>
                  <c:y val="-2.0057677292988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038176659779E-3"/>
                  <c:y val="8.62778739734600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949578734918252"/>
                  <c:y val="-2.34725822247428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64,0%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НПФ'!$A$375:$A$382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НПФ'!$B$375:$B$382</c:f>
              <c:numCache>
                <c:formatCode>#\ ##0.0</c:formatCode>
                <c:ptCount val="8"/>
                <c:pt idx="0">
                  <c:v>1132.3721561300001</c:v>
                </c:pt>
                <c:pt idx="1">
                  <c:v>59.183552909999996</c:v>
                </c:pt>
                <c:pt idx="2">
                  <c:v>22.101002090000001</c:v>
                </c:pt>
                <c:pt idx="3">
                  <c:v>45.591441180000004</c:v>
                </c:pt>
                <c:pt idx="4">
                  <c:v>58.109711759999989</c:v>
                </c:pt>
                <c:pt idx="5">
                  <c:v>479.11796357999998</c:v>
                </c:pt>
                <c:pt idx="6">
                  <c:v>0</c:v>
                </c:pt>
                <c:pt idx="7">
                  <c:v>1700.9503876999986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НПФ'!$C$373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НПФ'!$A$375:$A$382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НПФ'!$C$375:$C$382</c:f>
              <c:numCache>
                <c:formatCode>#\ ##0.0</c:formatCode>
                <c:ptCount val="8"/>
                <c:pt idx="0">
                  <c:v>175.76432770999998</c:v>
                </c:pt>
                <c:pt idx="1">
                  <c:v>0</c:v>
                </c:pt>
                <c:pt idx="2">
                  <c:v>0</c:v>
                </c:pt>
                <c:pt idx="3">
                  <c:v>2.11798456</c:v>
                </c:pt>
                <c:pt idx="4">
                  <c:v>0</c:v>
                </c:pt>
                <c:pt idx="5">
                  <c:v>50.787267240000006</c:v>
                </c:pt>
                <c:pt idx="6">
                  <c:v>0</c:v>
                </c:pt>
                <c:pt idx="7">
                  <c:v>225.30828185999997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НПФ'!$D$373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0"/>
                  <c:y val="0.243688168278812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1945178963080009"/>
                  <c:y val="-6.0768038221642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66,6%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НПФ'!$A$375:$A$382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НПФ'!$D$375:$D$382</c:f>
              <c:numCache>
                <c:formatCode>#\ ##0.0</c:formatCode>
                <c:ptCount val="8"/>
                <c:pt idx="0">
                  <c:v>54.622596630000004</c:v>
                </c:pt>
                <c:pt idx="1">
                  <c:v>0</c:v>
                </c:pt>
                <c:pt idx="2">
                  <c:v>7.0059836999999998</c:v>
                </c:pt>
                <c:pt idx="3">
                  <c:v>6.3154787499999987</c:v>
                </c:pt>
                <c:pt idx="4">
                  <c:v>4.2637999999999998</c:v>
                </c:pt>
                <c:pt idx="5">
                  <c:v>33.007556349999994</c:v>
                </c:pt>
                <c:pt idx="6">
                  <c:v>0</c:v>
                </c:pt>
                <c:pt idx="7">
                  <c:v>98.321055850000008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31.03.2025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НПФ'!$A$296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1379957290580594"/>
                  <c:y val="-2.33787754142672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22212974093753968"/>
                  <c:y val="7.68903513926430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764383883348E-3"/>
                  <c:y val="4.8760136326242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1.6966077797130299E-2"/>
                  <c:y val="0.1390778391507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НПФ'!$B$296:$F$296</c:f>
              <c:numCache>
                <c:formatCode>#\ ##0.0</c:formatCode>
                <c:ptCount val="5"/>
                <c:pt idx="0">
                  <c:v>1715.85174534</c:v>
                </c:pt>
                <c:pt idx="1">
                  <c:v>1023.0438682299998</c:v>
                </c:pt>
                <c:pt idx="2">
                  <c:v>37.834680380000002</c:v>
                </c:pt>
                <c:pt idx="3">
                  <c:v>22.082581090000001</c:v>
                </c:pt>
                <c:pt idx="4">
                  <c:v>55.276352060000001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ser>
          <c:idx val="1"/>
          <c:order val="1"/>
          <c:tx>
            <c:strRef>
              <c:f>'Адміністрування НПФ'!$A$297</c:f>
              <c:strCache>
                <c:ptCount val="1"/>
                <c:pt idx="0">
                  <c:v>Корпоративні</c:v>
                </c:pt>
              </c:strCache>
            </c:strRef>
          </c:tx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НПФ'!$B$297:$F$297</c:f>
              <c:numCache>
                <c:formatCode>#\ ##0.0</c:formatCode>
                <c:ptCount val="5"/>
                <c:pt idx="0">
                  <c:v>253.99018839000007</c:v>
                </c:pt>
                <c:pt idx="1">
                  <c:v>167.84592974</c:v>
                </c:pt>
                <c:pt idx="2">
                  <c:v>0</c:v>
                </c:pt>
                <c:pt idx="3">
                  <c:v>0</c:v>
                </c:pt>
                <c:pt idx="4">
                  <c:v>2.2343943300000002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2-44D2-86F1-3E443F12D219}"/>
            </c:ext>
          </c:extLst>
        </c:ser>
        <c:ser>
          <c:idx val="2"/>
          <c:order val="2"/>
          <c:tx>
            <c:strRef>
              <c:f>'Адміністрування НПФ'!$A$298</c:f>
              <c:strCache>
                <c:ptCount val="1"/>
                <c:pt idx="0">
                  <c:v>Професійні</c:v>
                </c:pt>
              </c:strCache>
            </c:strRef>
          </c:tx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НПФ'!$B$298:$F$298</c:f>
              <c:numCache>
                <c:formatCode>#\ ##0.0</c:formatCode>
                <c:ptCount val="5"/>
                <c:pt idx="0">
                  <c:v>111.64319918999999</c:v>
                </c:pt>
                <c:pt idx="1">
                  <c:v>64.663807169999998</c:v>
                </c:pt>
                <c:pt idx="2">
                  <c:v>0</c:v>
                </c:pt>
                <c:pt idx="3">
                  <c:v>7.0059836999999998</c:v>
                </c:pt>
                <c:pt idx="4">
                  <c:v>5.7851107600000011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22-44D2-86F1-3E443F12D219}"/>
            </c:ext>
          </c:extLst>
        </c:ser>
        <c:ser>
          <c:idx val="3"/>
          <c:order val="3"/>
          <c:tx>
            <c:strRef>
              <c:f>'Адміністрування НПФ'!$A$299</c:f>
              <c:strCache>
                <c:ptCount val="1"/>
                <c:pt idx="0">
                  <c:v>Всього</c:v>
                </c:pt>
              </c:strCache>
            </c:strRef>
          </c:tx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НПФ'!$B$299:$F$299</c:f>
              <c:numCache>
                <c:formatCode>#\ ##0.0</c:formatCode>
                <c:ptCount val="5"/>
                <c:pt idx="0">
                  <c:v>2081.4851329200001</c:v>
                </c:pt>
                <c:pt idx="1">
                  <c:v>1255.5536051399997</c:v>
                </c:pt>
                <c:pt idx="2">
                  <c:v>37.834680380000002</c:v>
                </c:pt>
                <c:pt idx="3">
                  <c:v>29.08856479</c:v>
                </c:pt>
                <c:pt idx="4">
                  <c:v>63.295857150000003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22-44D2-86F1-3E443F12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31.03.2026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НПФ'!$A$343</c:f>
              <c:strCache>
                <c:ptCount val="1"/>
                <c:pt idx="0">
                  <c:v>31.03.2026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3.3931971452086429E-2"/>
                  <c:y val="-7.46726974467092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3383486299881302"/>
                  <c:y val="8.46878788828661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НПФ'!$B$338:$F$338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НПФ'!$B$343:$F$343</c:f>
              <c:numCache>
                <c:formatCode>#\ ##0.0</c:formatCode>
                <c:ptCount val="5"/>
                <c:pt idx="0">
                  <c:v>4103.5330243399985</c:v>
                </c:pt>
                <c:pt idx="1">
                  <c:v>2822.7550804700004</c:v>
                </c:pt>
                <c:pt idx="2">
                  <c:v>59.183552909999996</c:v>
                </c:pt>
                <c:pt idx="3">
                  <c:v>29.106985790000003</c:v>
                </c:pt>
                <c:pt idx="4">
                  <c:v>54.024904489999997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5.5101896046777933E-2"/>
                  <c:y val="-0.32083918772958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</c:strCache>
            </c:strRef>
          </c:cat>
          <c:val>
            <c:numRef>
              <c:f>'НПФ в управлінні'!$D$13:$D$15</c:f>
              <c:numCache>
                <c:formatCode>General</c:formatCode>
                <c:ptCount val="3"/>
                <c:pt idx="0">
                  <c:v>38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управлінні'!$B$12</c:f>
              <c:strCache>
                <c:ptCount val="1"/>
                <c:pt idx="0">
                  <c:v>31.03.2025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управлінні'!$B$17:$B$17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управлінні'!$C$17:$C$17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управлінні'!$D$17:$D$17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управлінні'!$D$12</c:f>
              <c:strCache>
                <c:ptCount val="1"/>
                <c:pt idx="0">
                  <c:v>31.03.2026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управлінні'!$E$17:$E$17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управлінні'!$F$17:$F$17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управлінні'!$F$12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управлінні'!$G$17:$G$17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управлінні'!$H$17:$H$17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31.03.2025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НПФ'!$A$339</c:f>
              <c:strCache>
                <c:ptCount val="1"/>
                <c:pt idx="0">
                  <c:v>31.03.2025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4617006727513198"/>
                  <c:y val="8.5229476859129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3.5971517600861514E-3"/>
                  <c:y val="-0.149450514354085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6.5210403691738222E-2"/>
                  <c:y val="0.12613710188775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НПФ'!$B$338:$F$338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НПФ'!$B$339:$F$339</c:f>
              <c:numCache>
                <c:formatCode>#\ ##0.0</c:formatCode>
                <c:ptCount val="5"/>
                <c:pt idx="0">
                  <c:v>3327.5051329200001</c:v>
                </c:pt>
                <c:pt idx="1">
                  <c:v>2482.5946051399997</c:v>
                </c:pt>
                <c:pt idx="2">
                  <c:v>37.834680380000002</c:v>
                </c:pt>
                <c:pt idx="3">
                  <c:v>29.08856479</c:v>
                </c:pt>
                <c:pt idx="4">
                  <c:v>63.295857150000003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НПФ'!$E$373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1389838497546E-3"/>
                  <c:y val="-1.65883733567253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824340806769142"/>
                  <c:y val="1.66504852010724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НПФ'!$A$375:$A$382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НПФ'!$E$375:$E$382</c:f>
              <c:numCache>
                <c:formatCode>#\ ##0.0</c:formatCode>
                <c:ptCount val="8"/>
                <c:pt idx="0">
                  <c:v>1362.7590804700001</c:v>
                </c:pt>
                <c:pt idx="1">
                  <c:v>59.183552909999996</c:v>
                </c:pt>
                <c:pt idx="2">
                  <c:v>29.106985790000003</c:v>
                </c:pt>
                <c:pt idx="3">
                  <c:v>54.024904489999997</c:v>
                </c:pt>
                <c:pt idx="4">
                  <c:v>62.373511759999985</c:v>
                </c:pt>
                <c:pt idx="5">
                  <c:v>562.91278717</c:v>
                </c:pt>
                <c:pt idx="6">
                  <c:v>0</c:v>
                </c:pt>
                <c:pt idx="7">
                  <c:v>2024.5797254099984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НПФ'!$F$373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4520452577520385E-2"/>
                  <c:y val="0.14875230663897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7839997222977541"/>
                  <c:y val="1.829588156847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4.5631796025497684E-3"/>
                  <c:y val="-3.06668342449958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8267716535434E-3"/>
                  <c:y val="7.28637861409078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НПФ'!$A$375:$A$382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НПФ'!$F$375:$F$382</c:f>
              <c:numCache>
                <c:formatCode>#\ ##0.0</c:formatCode>
                <c:ptCount val="8"/>
                <c:pt idx="0">
                  <c:v>2822.7550804700004</c:v>
                </c:pt>
                <c:pt idx="1">
                  <c:v>59.183552909999996</c:v>
                </c:pt>
                <c:pt idx="2">
                  <c:v>29.106985790000003</c:v>
                </c:pt>
                <c:pt idx="3">
                  <c:v>54.024904489999997</c:v>
                </c:pt>
                <c:pt idx="4">
                  <c:v>72.99651175999999</c:v>
                </c:pt>
                <c:pt idx="5">
                  <c:v>562.91278717</c:v>
                </c:pt>
                <c:pt idx="6">
                  <c:v>0</c:v>
                </c:pt>
                <c:pt idx="7">
                  <c:v>3467.6237254099988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НПФ'!$A$342</c:f>
              <c:strCache>
                <c:ptCount val="1"/>
                <c:pt idx="0">
                  <c:v>31.12.2025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НПФ'!$B$338:$F$338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НПФ'!$B$342:$F$342</c:f>
              <c:numCache>
                <c:formatCode>#\ ##0.0</c:formatCode>
                <c:ptCount val="5"/>
                <c:pt idx="0">
                  <c:v>3871.7852616499999</c:v>
                </c:pt>
                <c:pt idx="1">
                  <c:v>2717.3371669899998</c:v>
                </c:pt>
                <c:pt idx="2">
                  <c:v>55.252209989999997</c:v>
                </c:pt>
                <c:pt idx="3">
                  <c:v>29.169985789999998</c:v>
                </c:pt>
                <c:pt idx="4">
                  <c:v>51.42328762999999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1876868720745"/>
          <c:y val="7.8703703703703706E-2"/>
          <c:w val="0.79999921275587405"/>
          <c:h val="0.72708006052487018"/>
        </c:manualLayout>
      </c:layout>
      <c:barChart>
        <c:barDir val="col"/>
        <c:grouping val="clustered"/>
        <c:varyColors val="0"/>
        <c:ser>
          <c:idx val="13"/>
          <c:order val="0"/>
          <c:tx>
            <c:strRef>
              <c:f>'Адміністрування НПФ'!$3:$3</c:f>
              <c:strCache>
                <c:ptCount val="1"/>
                <c:pt idx="0">
                  <c:v>Кількість учасників НПФ*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'Адміністрування НПФ'!$A$13:$A$25</c:f>
              <c:numCache>
                <c:formatCode>m/d/yyyy</c:formatCode>
                <c:ptCount val="4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46112</c:v>
                </c:pt>
              </c:numCache>
            </c:numRef>
          </c:cat>
          <c:val>
            <c:numRef>
              <c:f>'Адміністрування НПФ'!$B$13:$B$25</c:f>
              <c:numCache>
                <c:formatCode>_-* #\ ##0_₴_-;\-* #\ ##0_₴_-;_-* "-"??_₴_-;_-@_-</c:formatCode>
                <c:ptCount val="4"/>
                <c:pt idx="0">
                  <c:v>874710</c:v>
                </c:pt>
                <c:pt idx="1">
                  <c:v>868976</c:v>
                </c:pt>
                <c:pt idx="2">
                  <c:v>876125</c:v>
                </c:pt>
                <c:pt idx="3">
                  <c:v>877794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F13-4F68-9572-271E6C3AD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3"/>
        <c:axId val="1200630976"/>
        <c:axId val="1184284096"/>
      </c:barChart>
      <c:lineChart>
        <c:grouping val="standard"/>
        <c:varyColors val="0"/>
        <c:ser>
          <c:idx val="0"/>
          <c:order val="1"/>
          <c:tx>
            <c:strRef>
              <c:f>'Адміністрування НПФ'!$N$4</c:f>
              <c:strCache>
                <c:ptCount val="1"/>
                <c:pt idx="0">
                  <c:v>Зміна за рік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2182476847223197E-2"/>
                  <c:y val="-1.5299877600979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13-4F68-9572-271E6C3AD900}"/>
                </c:ext>
              </c:extLst>
            </c:dLbl>
            <c:dLbl>
              <c:idx val="1"/>
              <c:layout>
                <c:manualLayout>
                  <c:x val="1.4646991861470225E-2"/>
                  <c:y val="-1.2731481481481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13-4F68-9572-271E6C3AD900}"/>
                </c:ext>
              </c:extLst>
            </c:dLbl>
            <c:dLbl>
              <c:idx val="2"/>
              <c:layout>
                <c:manualLayout>
                  <c:x val="1.3317336532693461E-2"/>
                  <c:y val="-3.472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13-4F68-9572-271E6C3AD900}"/>
                </c:ext>
              </c:extLst>
            </c:dLbl>
            <c:dLbl>
              <c:idx val="3"/>
              <c:layout>
                <c:manualLayout>
                  <c:x val="1.7240869942732794E-2"/>
                  <c:y val="8.2180822868377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13-4F68-9572-271E6C3AD900}"/>
                </c:ext>
              </c:extLst>
            </c:dLbl>
            <c:dLbl>
              <c:idx val="4"/>
              <c:layout>
                <c:manualLayout>
                  <c:x val="1.4646991861470079E-2"/>
                  <c:y val="1.041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13-4F68-9572-271E6C3AD90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'Адміністрування НПФ'!$A$7:$A$25</c:f>
              <c:numCache>
                <c:formatCode>m/d/yyyy</c:formatCode>
                <c:ptCount val="5"/>
                <c:pt idx="0">
                  <c:v>44286</c:v>
                </c:pt>
                <c:pt idx="1">
                  <c:v>45016</c:v>
                </c:pt>
                <c:pt idx="2">
                  <c:v>45382</c:v>
                </c:pt>
                <c:pt idx="3">
                  <c:v>45747</c:v>
                </c:pt>
                <c:pt idx="4">
                  <c:v>46112</c:v>
                </c:pt>
              </c:numCache>
            </c:numRef>
          </c:cat>
          <c:val>
            <c:numRef>
              <c:f>'Адміністрування НПФ'!$N$13:$N$25</c:f>
              <c:numCache>
                <c:formatCode>0.0%</c:formatCode>
                <c:ptCount val="4"/>
                <c:pt idx="0">
                  <c:v>4.0254682318587864E-3</c:v>
                </c:pt>
                <c:pt idx="1">
                  <c:v>-6.5553154759863119E-3</c:v>
                </c:pt>
                <c:pt idx="2">
                  <c:v>8.2269245640846922E-3</c:v>
                </c:pt>
                <c:pt idx="3">
                  <c:v>1.9049793123127046E-3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F13-4F68-9572-271E6C3AD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224656"/>
        <c:axId val="1297961392"/>
      </c:lineChart>
      <c:dateAx>
        <c:axId val="120063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84284096"/>
        <c:crosses val="autoZero"/>
        <c:auto val="1"/>
        <c:lblOffset val="100"/>
        <c:baseTimeUnit val="years"/>
      </c:dateAx>
      <c:valAx>
        <c:axId val="1184284096"/>
        <c:scaling>
          <c:orientation val="minMax"/>
          <c:max val="880000"/>
          <c:min val="8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₴_-;\-* #\ ##0_₴_-;_-* &quot;-&quot;??_₴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200630976"/>
        <c:crosses val="autoZero"/>
        <c:crossBetween val="between"/>
      </c:valAx>
      <c:valAx>
        <c:axId val="1297961392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88224656"/>
        <c:crosses val="max"/>
        <c:crossBetween val="between"/>
      </c:valAx>
      <c:dateAx>
        <c:axId val="11882246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97961392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'Адміністрування НПФ'!$B$48</c:f>
              <c:strCache>
                <c:ptCount val="1"/>
                <c:pt idx="0">
                  <c:v>Кількість укладених пенсійних контрактів, шт.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99-4FB4-8EF9-4B66E8C0A15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699-4FB4-8EF9-4B66E8C0A15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99-4FB4-8EF9-4B66E8C0A1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'Адміністрування НПФ'!$A$57:$A$69</c:f>
              <c:strCache>
                <c:ptCount val="7"/>
                <c:pt idx="0">
                  <c:v>1 кв. 2023</c:v>
                </c:pt>
                <c:pt idx="1">
                  <c:v>1 кв. 2024</c:v>
                </c:pt>
                <c:pt idx="2">
                  <c:v>1 кв. 2025</c:v>
                </c:pt>
                <c:pt idx="3">
                  <c:v>2 кв. 2025</c:v>
                </c:pt>
                <c:pt idx="4">
                  <c:v>3 кв. 2025</c:v>
                </c:pt>
                <c:pt idx="5">
                  <c:v>4 кв. 2025</c:v>
                </c:pt>
                <c:pt idx="6">
                  <c:v>1 кв. 2026</c:v>
                </c:pt>
              </c:strCache>
            </c:strRef>
          </c:cat>
          <c:val>
            <c:numRef>
              <c:f>'Адміністрування НПФ'!$B$57:$B$69</c:f>
              <c:numCache>
                <c:formatCode>_-* #\ ##0_₴_-;\-* #\ ##0_₴_-;_-* "-"??_₴_-;_-@_-</c:formatCode>
                <c:ptCount val="7"/>
                <c:pt idx="0">
                  <c:v>82</c:v>
                </c:pt>
                <c:pt idx="1">
                  <c:v>354</c:v>
                </c:pt>
                <c:pt idx="2">
                  <c:v>673</c:v>
                </c:pt>
                <c:pt idx="3">
                  <c:v>454</c:v>
                </c:pt>
                <c:pt idx="4">
                  <c:v>403</c:v>
                </c:pt>
                <c:pt idx="5">
                  <c:v>408</c:v>
                </c:pt>
                <c:pt idx="6">
                  <c:v>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9-4FB4-8EF9-4B66E8C0A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6710432"/>
        <c:axId val="1184237920"/>
      </c:barChart>
      <c:catAx>
        <c:axId val="119671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84237920"/>
        <c:crosses val="autoZero"/>
        <c:auto val="1"/>
        <c:lblAlgn val="ctr"/>
        <c:lblOffset val="100"/>
        <c:noMultiLvlLbl val="0"/>
      </c:catAx>
      <c:valAx>
        <c:axId val="118423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₴_-;\-* #\ ##0_₴_-;_-* &quot;-&quot;??_₴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9671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'Адміністрування НПФ'!$C$48</c:f>
              <c:strCache>
                <c:ptCount val="1"/>
                <c:pt idx="0">
                  <c:v>із вкладниками - фізичними особами (крім ФОП)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0-4480-92AD-0C337B7298C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0-4480-92AD-0C337B7298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0-4480-92AD-0C337B729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'Адміністрування НПФ'!$A$78:$A$90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НПФ'!$C$78:$C$90</c:f>
              <c:numCache>
                <c:formatCode>_-* #\ ##0_₴_-;\-* #\ ##0_₴_-;_-* "-"??_₴_-;_-@_-</c:formatCode>
                <c:ptCount val="7"/>
                <c:pt idx="0">
                  <c:v>86786</c:v>
                </c:pt>
                <c:pt idx="1">
                  <c:v>87609</c:v>
                </c:pt>
                <c:pt idx="2">
                  <c:v>90273</c:v>
                </c:pt>
                <c:pt idx="3">
                  <c:v>90725</c:v>
                </c:pt>
                <c:pt idx="4">
                  <c:v>91144</c:v>
                </c:pt>
                <c:pt idx="5">
                  <c:v>91681</c:v>
                </c:pt>
                <c:pt idx="6">
                  <c:v>92454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0-4480-92AD-0C337B7298CF}"/>
            </c:ext>
          </c:extLst>
        </c:ser>
        <c:ser>
          <c:idx val="2"/>
          <c:order val="1"/>
          <c:tx>
            <c:strRef>
              <c:f>'Адміністрування НПФ'!$D$48</c:f>
              <c:strCache>
                <c:ptCount val="1"/>
                <c:pt idx="0">
                  <c:v>із вкладниками - ФОП</c:v>
                </c:pt>
              </c:strCache>
            </c:strRef>
          </c:tx>
          <c:spPr>
            <a:solidFill>
              <a:schemeClr val="bg1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numRef>
              <c:f>'Адміністрування НПФ'!$A$78:$A$90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НПФ'!$D$78:$D$90</c:f>
              <c:numCache>
                <c:formatCode>#\ ##0_ ;\-#\ ##0\ </c:formatCode>
                <c:ptCount val="7"/>
                <c:pt idx="0">
                  <c:v>84</c:v>
                </c:pt>
                <c:pt idx="1">
                  <c:v>84</c:v>
                </c:pt>
                <c:pt idx="2">
                  <c:v>85</c:v>
                </c:pt>
                <c:pt idx="3">
                  <c:v>85</c:v>
                </c:pt>
                <c:pt idx="4">
                  <c:v>85</c:v>
                </c:pt>
                <c:pt idx="5">
                  <c:v>85</c:v>
                </c:pt>
                <c:pt idx="6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0-4480-92AD-0C337B7298CF}"/>
            </c:ext>
          </c:extLst>
        </c:ser>
        <c:ser>
          <c:idx val="3"/>
          <c:order val="2"/>
          <c:tx>
            <c:strRef>
              <c:f>'Адміністрування НПФ'!$E$48</c:f>
              <c:strCache>
                <c:ptCount val="1"/>
                <c:pt idx="0">
                  <c:v>із вкладниками - юридичними особами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0-4480-92AD-0C337B7298C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0-4480-92AD-0C337B7298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0-4480-92AD-0C337B729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'Адміністрування НПФ'!$A$78:$A$90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НПФ'!$E$78:$E$90</c:f>
              <c:numCache>
                <c:formatCode>_-* #\ ##0_₴_-;\-* #\ ##0_₴_-;_-* "-"??_₴_-;_-@_-</c:formatCode>
                <c:ptCount val="7"/>
                <c:pt idx="0">
                  <c:v>6663</c:v>
                </c:pt>
                <c:pt idx="1">
                  <c:v>6541</c:v>
                </c:pt>
                <c:pt idx="2">
                  <c:v>6598</c:v>
                </c:pt>
                <c:pt idx="3">
                  <c:v>6600</c:v>
                </c:pt>
                <c:pt idx="4">
                  <c:v>6529</c:v>
                </c:pt>
                <c:pt idx="5">
                  <c:v>6385</c:v>
                </c:pt>
                <c:pt idx="6">
                  <c:v>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30-4480-92AD-0C337B729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0635376"/>
        <c:axId val="1100418768"/>
      </c:barChart>
      <c:catAx>
        <c:axId val="1200635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00418768"/>
        <c:crosses val="autoZero"/>
        <c:auto val="0"/>
        <c:lblAlgn val="ctr"/>
        <c:lblOffset val="100"/>
        <c:noMultiLvlLbl val="0"/>
      </c:catAx>
      <c:valAx>
        <c:axId val="110041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₴_-;\-* #\ ##0_₴_-;_-* &quot;-&quot;??_₴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20063537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accent4">
              <a:lumMod val="7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'Адміністрування НПФ'!$C$94</c:f>
              <c:strCache>
                <c:ptCount val="1"/>
                <c:pt idx="0">
                  <c:v>юридичних осіб та ФОП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6A6-4F5A-855F-33E295F2664B}"/>
              </c:ext>
            </c:extLst>
          </c:dPt>
          <c:cat>
            <c:numRef>
              <c:f>'Адміністрування НПФ'!$A$124:$A$136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НПФ'!$C$124:$C$136</c:f>
              <c:numCache>
                <c:formatCode>_-* #\ ##0_₴_-;\-* #\ ##0_₴_-;_-* "-"??_₴_-;_-@_-</c:formatCode>
                <c:ptCount val="7"/>
                <c:pt idx="0">
                  <c:v>1999</c:v>
                </c:pt>
                <c:pt idx="1">
                  <c:v>1871</c:v>
                </c:pt>
                <c:pt idx="2">
                  <c:v>1906</c:v>
                </c:pt>
                <c:pt idx="3">
                  <c:v>1905</c:v>
                </c:pt>
                <c:pt idx="4">
                  <c:v>1873</c:v>
                </c:pt>
                <c:pt idx="5">
                  <c:v>1835</c:v>
                </c:pt>
                <c:pt idx="6">
                  <c:v>1870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6-4F5A-855F-33E295F2664B}"/>
            </c:ext>
          </c:extLst>
        </c:ser>
        <c:ser>
          <c:idx val="3"/>
          <c:order val="1"/>
          <c:tx>
            <c:strRef>
              <c:f>'Адміністрування НПФ'!$D$94</c:f>
              <c:strCache>
                <c:ptCount val="1"/>
                <c:pt idx="0">
                  <c:v>фізичних осіб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A6-4F5A-855F-33E295F2664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A6-4F5A-855F-33E295F2664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A6-4F5A-855F-33E295F266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'Адміністрування НПФ'!$A$124:$A$136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НПФ'!$D$124:$D$136</c:f>
              <c:numCache>
                <c:formatCode>_-* #\ ##0_₴_-;\-* #\ ##0_₴_-;_-* "-"??_₴_-;_-@_-</c:formatCode>
                <c:ptCount val="7"/>
                <c:pt idx="0">
                  <c:v>84198</c:v>
                </c:pt>
                <c:pt idx="1">
                  <c:v>84888</c:v>
                </c:pt>
                <c:pt idx="2">
                  <c:v>87471</c:v>
                </c:pt>
                <c:pt idx="3">
                  <c:v>87869</c:v>
                </c:pt>
                <c:pt idx="4">
                  <c:v>88264</c:v>
                </c:pt>
                <c:pt idx="5">
                  <c:v>88760</c:v>
                </c:pt>
                <c:pt idx="6">
                  <c:v>89491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A6-4F5A-855F-33E295F26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0635376"/>
        <c:axId val="1100418768"/>
      </c:barChart>
      <c:catAx>
        <c:axId val="1200635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00418768"/>
        <c:crosses val="autoZero"/>
        <c:auto val="0"/>
        <c:lblAlgn val="ctr"/>
        <c:lblOffset val="100"/>
        <c:noMultiLvlLbl val="0"/>
      </c:catAx>
      <c:valAx>
        <c:axId val="1100418768"/>
        <c:scaling>
          <c:orientation val="minMax"/>
          <c:max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₴_-;\-* #\ ##0_₴_-;_-* &quot;-&quot;??_₴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20063537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accent4">
              <a:lumMod val="7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'Адміністрування НПФ'!$C$182</c:f>
              <c:strCache>
                <c:ptCount val="1"/>
                <c:pt idx="0">
                  <c:v>від юридичних осіб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86-4CA9-8885-D2C8288BFDA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86-4CA9-8885-D2C8288BFD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6-4CA9-8885-D2C8288BFD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86-4CA9-8885-D2C8288BFD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'Адміністрування НПФ'!$A$190:$A$202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НПФ'!$C$190:$C$202</c:f>
              <c:numCache>
                <c:formatCode>_-* #\ ##0.0_₴_-;\-* #\ ##0.0_₴_-;_-* "-"??_₴_-;_-@_-</c:formatCode>
                <c:ptCount val="7"/>
                <c:pt idx="0">
                  <c:v>931.40780945999984</c:v>
                </c:pt>
                <c:pt idx="1">
                  <c:v>953.18292604999999</c:v>
                </c:pt>
                <c:pt idx="2">
                  <c:v>1017.0209560000002</c:v>
                </c:pt>
                <c:pt idx="3">
                  <c:v>1030.3002894400001</c:v>
                </c:pt>
                <c:pt idx="4">
                  <c:v>1041.85437518</c:v>
                </c:pt>
                <c:pt idx="5">
                  <c:v>1054.39363215</c:v>
                </c:pt>
                <c:pt idx="6">
                  <c:v>1069.6817535200003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86-4CA9-8885-D2C8288BFDA2}"/>
            </c:ext>
          </c:extLst>
        </c:ser>
        <c:ser>
          <c:idx val="3"/>
          <c:order val="1"/>
          <c:tx>
            <c:strRef>
              <c:f>'Адміністрування НПФ'!$D$182</c:f>
              <c:strCache>
                <c:ptCount val="1"/>
                <c:pt idx="0">
                  <c:v>від ФОПів</c:v>
                </c:pt>
              </c:strCache>
            </c:strRef>
          </c:tx>
          <c:spPr>
            <a:solidFill>
              <a:schemeClr val="bg1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numRef>
              <c:f>'Адміністрування НПФ'!$A$190:$A$202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НПФ'!$D$190:$D$202</c:f>
              <c:numCache>
                <c:formatCode>_-* #\ ##0.0_₴_-;\-* #\ ##0.0_₴_-;_-* "-"??_₴_-;_-@_-</c:formatCode>
                <c:ptCount val="7"/>
                <c:pt idx="0">
                  <c:v>0.31793666000000004</c:v>
                </c:pt>
                <c:pt idx="1">
                  <c:v>0.34193666000000006</c:v>
                </c:pt>
                <c:pt idx="2">
                  <c:v>0.37493666000000003</c:v>
                </c:pt>
                <c:pt idx="3">
                  <c:v>0.38093666000000004</c:v>
                </c:pt>
                <c:pt idx="4">
                  <c:v>0.38693666000000004</c:v>
                </c:pt>
                <c:pt idx="5">
                  <c:v>0.39293666000000005</c:v>
                </c:pt>
                <c:pt idx="6">
                  <c:v>0.44713666000000002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86-4CA9-8885-D2C8288BFDA2}"/>
            </c:ext>
          </c:extLst>
        </c:ser>
        <c:ser>
          <c:idx val="0"/>
          <c:order val="2"/>
          <c:tx>
            <c:strRef>
              <c:f>'Адміністрування НПФ'!$E$182</c:f>
              <c:strCache>
                <c:ptCount val="1"/>
                <c:pt idx="0">
                  <c:v>від фізичних осіб (у т. ч. переведені до фонду)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6-4CA9-8885-D2C8288BFD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6-4CA9-8885-D2C8288BFD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6-4CA9-8885-D2C8288BFD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'Адміністрування НПФ'!$A$190:$A$202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НПФ'!$E$190:$E$202</c:f>
              <c:numCache>
                <c:formatCode>_-* #\ ##0.0_₴_-;\-* #\ ##0.0_₴_-;_-* "-"??_₴_-;_-@_-</c:formatCode>
                <c:ptCount val="7"/>
                <c:pt idx="0">
                  <c:v>804.53791024999987</c:v>
                </c:pt>
                <c:pt idx="1">
                  <c:v>912.01284936999991</c:v>
                </c:pt>
                <c:pt idx="2">
                  <c:v>1118.3939157699999</c:v>
                </c:pt>
                <c:pt idx="3">
                  <c:v>1170.6406501299998</c:v>
                </c:pt>
                <c:pt idx="4">
                  <c:v>1222.3622996199997</c:v>
                </c:pt>
                <c:pt idx="5">
                  <c:v>1287.7459437699999</c:v>
                </c:pt>
                <c:pt idx="6">
                  <c:v>1355.6827934799999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86-4CA9-8885-D2C8288BF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0635376"/>
        <c:axId val="1100418768"/>
      </c:barChart>
      <c:catAx>
        <c:axId val="1200635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00418768"/>
        <c:crosses val="autoZero"/>
        <c:auto val="0"/>
        <c:lblAlgn val="ctr"/>
        <c:lblOffset val="100"/>
        <c:noMultiLvlLbl val="0"/>
      </c:catAx>
      <c:valAx>
        <c:axId val="1100418768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2006353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accent4">
              <a:lumMod val="7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'Адміністрування НПФ'!$C$230</c:f>
              <c:strCache>
                <c:ptCount val="1"/>
                <c:pt idx="0">
                  <c:v>на визначений строк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51-473B-99D7-964A39E5996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1-473B-99D7-964A39E599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1-473B-99D7-964A39E599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1-473B-99D7-964A39E59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'Адміністрування НПФ'!$A$238:$A$250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НПФ'!$C$238:$C$250</c:f>
              <c:numCache>
                <c:formatCode>_-* #\ ##0.0_₴_-;\-* #\ ##0.0_₴_-;_-* "-"??_₴_-;_-@_-</c:formatCode>
                <c:ptCount val="7"/>
                <c:pt idx="0">
                  <c:v>134.53680701999997</c:v>
                </c:pt>
                <c:pt idx="1">
                  <c:v>167.08898094</c:v>
                </c:pt>
                <c:pt idx="2">
                  <c:v>210.92628844000001</c:v>
                </c:pt>
                <c:pt idx="3">
                  <c:v>221.24863933999998</c:v>
                </c:pt>
                <c:pt idx="4">
                  <c:v>232.67930176999994</c:v>
                </c:pt>
                <c:pt idx="5">
                  <c:v>245.05561695000003</c:v>
                </c:pt>
                <c:pt idx="6">
                  <c:v>256.28075865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51-473B-99D7-964A39E59968}"/>
            </c:ext>
          </c:extLst>
        </c:ser>
        <c:ser>
          <c:idx val="3"/>
          <c:order val="1"/>
          <c:tx>
            <c:strRef>
              <c:f>'Адміністрування НПФ'!$D$230</c:f>
              <c:strCache>
                <c:ptCount val="1"/>
                <c:pt idx="0">
                  <c:v> одноразові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1-473B-99D7-964A39E599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1-473B-99D7-964A39E599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1-473B-99D7-964A39E59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'Адміністрування НПФ'!$A$238:$A$250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НПФ'!$D$238:$D$250</c:f>
              <c:numCache>
                <c:formatCode>_-* #\ ##0.0_₴_-;\-* #\ ##0.0_₴_-;_-* "-"??_₴_-;_-@_-</c:formatCode>
                <c:ptCount val="7"/>
                <c:pt idx="0">
                  <c:v>436.19091534000006</c:v>
                </c:pt>
                <c:pt idx="1">
                  <c:v>459.86624114</c:v>
                </c:pt>
                <c:pt idx="2">
                  <c:v>511.69702091000005</c:v>
                </c:pt>
                <c:pt idx="3">
                  <c:v>523.8775155699999</c:v>
                </c:pt>
                <c:pt idx="4">
                  <c:v>531.34777731999998</c:v>
                </c:pt>
                <c:pt idx="5">
                  <c:v>538.98273923999977</c:v>
                </c:pt>
                <c:pt idx="6">
                  <c:v>549.00362083999994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1-473B-99D7-964A39E59968}"/>
            </c:ext>
          </c:extLst>
        </c:ser>
        <c:ser>
          <c:idx val="0"/>
          <c:order val="2"/>
          <c:tx>
            <c:strRef>
              <c:f>'Адміністрування НПФ'!$E$230</c:f>
              <c:strCache>
                <c:ptCount val="1"/>
                <c:pt idx="0">
                  <c:v>перераховані до банку, страховика, іншого НПФ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1-473B-99D7-964A39E599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51-473B-99D7-964A39E599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1-473B-99D7-964A39E59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'Адміністрування НПФ'!$A$238:$A$250</c:f>
              <c:numCache>
                <c:formatCode>m/d/yyyy</c:formatCode>
                <c:ptCount val="7"/>
                <c:pt idx="0">
                  <c:v>45016</c:v>
                </c:pt>
                <c:pt idx="1">
                  <c:v>45382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  <c:pt idx="6">
                  <c:v>46112</c:v>
                </c:pt>
              </c:numCache>
            </c:numRef>
          </c:cat>
          <c:val>
            <c:numRef>
              <c:f>'Адміністрування НПФ'!$E$238:$E$250</c:f>
              <c:numCache>
                <c:formatCode>_-* #\ ##0.0_₴_-;\-* #\ ##0.0_₴_-;_-* "-"??_₴_-;_-@_-</c:formatCode>
                <c:ptCount val="7"/>
                <c:pt idx="0">
                  <c:v>97.219213559999986</c:v>
                </c:pt>
                <c:pt idx="1">
                  <c:v>106.45601842000002</c:v>
                </c:pt>
                <c:pt idx="2">
                  <c:v>112.44647466000001</c:v>
                </c:pt>
                <c:pt idx="3">
                  <c:v>113.17633128999998</c:v>
                </c:pt>
                <c:pt idx="4">
                  <c:v>115.22349878000001</c:v>
                </c:pt>
                <c:pt idx="5">
                  <c:v>116.24766604000001</c:v>
                </c:pt>
                <c:pt idx="6">
                  <c:v>118.11914882000001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51-473B-99D7-964A39E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0635376"/>
        <c:axId val="1100418768"/>
      </c:barChart>
      <c:catAx>
        <c:axId val="1200635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100418768"/>
        <c:crosses val="autoZero"/>
        <c:auto val="0"/>
        <c:lblAlgn val="ctr"/>
        <c:lblOffset val="100"/>
        <c:noMultiLvlLbl val="0"/>
      </c:catAx>
      <c:valAx>
        <c:axId val="1100418768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ID4096"/>
          </a:p>
        </c:txPr>
        <c:crossAx val="120063537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accent4">
              <a:lumMod val="7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Pt>
            <c:idx val="3"/>
            <c:bubble3D val="0"/>
            <c:explosion val="2"/>
            <c:extLst>
              <c:ext xmlns:c16="http://schemas.microsoft.com/office/drawing/2014/chart" uri="{C3380CC4-5D6E-409C-BE32-E72D297353CC}">
                <c16:uniqueId val="{00000006-EB18-4AC2-BEAF-5E8FE243D566}"/>
              </c:ext>
            </c:extLst>
          </c:dPt>
          <c:dLbls>
            <c:dLbl>
              <c:idx val="0"/>
              <c:layout>
                <c:manualLayout>
                  <c:x val="-5.72789607177841E-2"/>
                  <c:y val="0.120511723743873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0054866623453444E-2"/>
                  <c:y val="4.35329080407119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0.24178523737164434"/>
                  <c:y val="-4.5006455999451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управлінні'!$A$22:$A$24,'НПФ в управлінні'!$A$26)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управлінні'!$F$22:$F$24,'НПФ в управлінні'!$F$26)</c:f>
              <c:numCache>
                <c:formatCode>0.0</c:formatCode>
                <c:ptCount val="4"/>
                <c:pt idx="0" formatCode="#\ ##0.0">
                  <c:v>3496.9709640400001</c:v>
                </c:pt>
                <c:pt idx="1">
                  <c:v>453.97786137000003</c:v>
                </c:pt>
                <c:pt idx="2">
                  <c:v>203.53647128</c:v>
                </c:pt>
                <c:pt idx="3" formatCode="#\ ##0.0">
                  <c:v>2913.6630000000005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2.621741059660115E-2"/>
                  <c:y val="4.759447815903969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511138072806402"/>
                  <c:y val="7.376227955302566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0.1039129388302444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НПФ'!$E$25:$L$25</c:f>
              <c:numCache>
                <c:formatCode>_-* #\ ##0_₴_-;\-* #\ ##0_₴_-;_-* "-"??_₴_-;_-@_-</c:formatCode>
                <c:ptCount val="8"/>
                <c:pt idx="0">
                  <c:v>1275</c:v>
                </c:pt>
                <c:pt idx="1">
                  <c:v>164739</c:v>
                </c:pt>
                <c:pt idx="2">
                  <c:v>99561</c:v>
                </c:pt>
                <c:pt idx="3">
                  <c:v>105312</c:v>
                </c:pt>
                <c:pt idx="4">
                  <c:v>1613</c:v>
                </c:pt>
                <c:pt idx="5">
                  <c:v>223862</c:v>
                </c:pt>
                <c:pt idx="6">
                  <c:v>124046</c:v>
                </c:pt>
                <c:pt idx="7">
                  <c:v>157386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31.03.2026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271041762413957"/>
          <c:y val="0.15894647642753643"/>
          <c:w val="0.38705082214695574"/>
          <c:h val="0.78803569553805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НПФ'!$C$48:$E$48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НПФ'!$C$90:$E$90</c:f>
              <c:numCache>
                <c:formatCode>#\ ##0_ ;\-#\ ##0\ </c:formatCode>
                <c:ptCount val="3"/>
                <c:pt idx="0" formatCode="_-* #\ ##0_₴_-;\-* #\ ##0_₴_-;_-* &quot;-&quot;??_₴_-;_-@_-">
                  <c:v>92454</c:v>
                </c:pt>
                <c:pt idx="1">
                  <c:v>89</c:v>
                </c:pt>
                <c:pt idx="2" formatCode="_-* #\ ##0_₴_-;\-* #\ ##0_₴_-;_-* &quot;-&quot;??_₴_-;_-@_-">
                  <c:v>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31.03.2026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НПФ'!$C$25:$D$25</c:f>
              <c:numCache>
                <c:formatCode>_-* #\ ##0_₴_-;\-* #\ ##0_₴_-;_-* "-"??_₴_-;_-@_-</c:formatCode>
                <c:ptCount val="2"/>
                <c:pt idx="0">
                  <c:v>370887</c:v>
                </c:pt>
                <c:pt idx="1">
                  <c:v>506907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31.03.2026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4099652865972396"/>
          <c:y val="0.19743110236220474"/>
          <c:w val="0.38436880873761747"/>
          <c:h val="0.7447145669291338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НПФ'!$C$94:$D$94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НПФ'!$C$136:$D$136</c:f>
              <c:numCache>
                <c:formatCode>_-* #\ ##0_₴_-;\-* #\ ##0_₴_-;_-* "-"??_₴_-;_-@_-</c:formatCode>
                <c:ptCount val="2"/>
                <c:pt idx="0">
                  <c:v>1870</c:v>
                </c:pt>
                <c:pt idx="1">
                  <c:v>89491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2026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5.0514671687950603E-2"/>
                  <c:y val="-0.162325126148766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7.937181039941929E-2"/>
                  <c:y val="2.397825271841018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9.3743374138071642E-2"/>
                  <c:y val="7.204939546491112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2.4321298711858223E-2"/>
                  <c:y val="-1.588664121902794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2845889373149415"/>
                  <c:y val="-7.806401249024343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НПФ'!$E$140:$L$140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НПФ'!$E$161:$L$161</c:f>
              <c:numCache>
                <c:formatCode>_-* #\ ##0.0_₴_-;\-* #\ ##0.0_₴_-;_-* "-"??_₴_-;_-@_-</c:formatCode>
                <c:ptCount val="8"/>
                <c:pt idx="0">
                  <c:v>0.99761655000000005</c:v>
                </c:pt>
                <c:pt idx="1">
                  <c:v>24.004766119999996</c:v>
                </c:pt>
                <c:pt idx="2">
                  <c:v>6.9378964500000011</c:v>
                </c:pt>
                <c:pt idx="3">
                  <c:v>1.3115648999999998</c:v>
                </c:pt>
                <c:pt idx="4">
                  <c:v>0.88390413999999995</c:v>
                </c:pt>
                <c:pt idx="5">
                  <c:v>38.082397200000003</c:v>
                </c:pt>
                <c:pt idx="6">
                  <c:v>9.0811625899999999</c:v>
                </c:pt>
                <c:pt idx="7">
                  <c:v>1.9796499400000001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2026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НПФ'!$C$140:$D$140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НПФ'!$C$161:$D$161</c:f>
              <c:numCache>
                <c:formatCode>_-* #\ ##0.0_₴_-;\-* #\ ##0.0_₴_-;_-* "-"??_₴_-;_-@_-</c:formatCode>
                <c:ptCount val="2"/>
                <c:pt idx="0">
                  <c:v>33.251844019999993</c:v>
                </c:pt>
                <c:pt idx="1">
                  <c:v>50.027113870000001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26" Type="http://schemas.openxmlformats.org/officeDocument/2006/relationships/chart" Target="../charts/chart29.xml"/><Relationship Id="rId3" Type="http://schemas.openxmlformats.org/officeDocument/2006/relationships/chart" Target="../charts/chart6.xml"/><Relationship Id="rId21" Type="http://schemas.openxmlformats.org/officeDocument/2006/relationships/chart" Target="../charts/chart24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5" Type="http://schemas.openxmlformats.org/officeDocument/2006/relationships/chart" Target="../charts/chart28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24" Type="http://schemas.openxmlformats.org/officeDocument/2006/relationships/chart" Target="../charts/chart27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23" Type="http://schemas.openxmlformats.org/officeDocument/2006/relationships/chart" Target="../charts/chart26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Relationship Id="rId22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</xdr:colOff>
      <xdr:row>28</xdr:row>
      <xdr:rowOff>202502</xdr:rowOff>
    </xdr:from>
    <xdr:to>
      <xdr:col>13</xdr:col>
      <xdr:colOff>388620</xdr:colOff>
      <xdr:row>44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180141</xdr:rowOff>
    </xdr:from>
    <xdr:to>
      <xdr:col>6</xdr:col>
      <xdr:colOff>548640</xdr:colOff>
      <xdr:row>43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533401</xdr:colOff>
      <xdr:row>28</xdr:row>
      <xdr:rowOff>181759</xdr:rowOff>
    </xdr:from>
    <xdr:to>
      <xdr:col>19</xdr:col>
      <xdr:colOff>15241</xdr:colOff>
      <xdr:row>43</xdr:row>
      <xdr:rowOff>135255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26</xdr:row>
      <xdr:rowOff>7620</xdr:rowOff>
    </xdr:from>
    <xdr:to>
      <xdr:col>11</xdr:col>
      <xdr:colOff>152400</xdr:colOff>
      <xdr:row>44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71</xdr:row>
      <xdr:rowOff>15240</xdr:rowOff>
    </xdr:from>
    <xdr:to>
      <xdr:col>12</xdr:col>
      <xdr:colOff>662940</xdr:colOff>
      <xdr:row>90</xdr:row>
      <xdr:rowOff>571500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26</xdr:row>
      <xdr:rowOff>19050</xdr:rowOff>
    </xdr:from>
    <xdr:to>
      <xdr:col>4</xdr:col>
      <xdr:colOff>607695</xdr:colOff>
      <xdr:row>45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876300</xdr:colOff>
      <xdr:row>114</xdr:row>
      <xdr:rowOff>220980</xdr:rowOff>
    </xdr:from>
    <xdr:to>
      <xdr:col>11</xdr:col>
      <xdr:colOff>236220</xdr:colOff>
      <xdr:row>136</xdr:row>
      <xdr:rowOff>601980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802005</xdr:colOff>
      <xdr:row>162</xdr:row>
      <xdr:rowOff>30480</xdr:rowOff>
    </xdr:from>
    <xdr:to>
      <xdr:col>11</xdr:col>
      <xdr:colOff>434340</xdr:colOff>
      <xdr:row>181</xdr:row>
      <xdr:rowOff>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162</xdr:row>
      <xdr:rowOff>22860</xdr:rowOff>
    </xdr:from>
    <xdr:to>
      <xdr:col>6</xdr:col>
      <xdr:colOff>352424</xdr:colOff>
      <xdr:row>180</xdr:row>
      <xdr:rowOff>160020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</xdr:colOff>
      <xdr:row>205</xdr:row>
      <xdr:rowOff>19050</xdr:rowOff>
    </xdr:from>
    <xdr:to>
      <xdr:col>13</xdr:col>
      <xdr:colOff>347663</xdr:colOff>
      <xdr:row>228</xdr:row>
      <xdr:rowOff>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777240</xdr:colOff>
      <xdr:row>181</xdr:row>
      <xdr:rowOff>0</xdr:rowOff>
    </xdr:from>
    <xdr:to>
      <xdr:col>12</xdr:col>
      <xdr:colOff>518161</xdr:colOff>
      <xdr:row>202</xdr:row>
      <xdr:rowOff>449580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15240</xdr:colOff>
      <xdr:row>228</xdr:row>
      <xdr:rowOff>160020</xdr:rowOff>
    </xdr:from>
    <xdr:to>
      <xdr:col>12</xdr:col>
      <xdr:colOff>426719</xdr:colOff>
      <xdr:row>250</xdr:row>
      <xdr:rowOff>304801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318</xdr:row>
      <xdr:rowOff>133350</xdr:rowOff>
    </xdr:from>
    <xdr:to>
      <xdr:col>6</xdr:col>
      <xdr:colOff>219076</xdr:colOff>
      <xdr:row>334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303</xdr:row>
      <xdr:rowOff>19050</xdr:rowOff>
    </xdr:from>
    <xdr:to>
      <xdr:col>8</xdr:col>
      <xdr:colOff>9526</xdr:colOff>
      <xdr:row>319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385</xdr:row>
      <xdr:rowOff>215900</xdr:rowOff>
    </xdr:from>
    <xdr:to>
      <xdr:col>4</xdr:col>
      <xdr:colOff>662940</xdr:colOff>
      <xdr:row>402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449581</xdr:colOff>
      <xdr:row>385</xdr:row>
      <xdr:rowOff>220980</xdr:rowOff>
    </xdr:from>
    <xdr:to>
      <xdr:col>10</xdr:col>
      <xdr:colOff>137161</xdr:colOff>
      <xdr:row>402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402</xdr:row>
      <xdr:rowOff>91440</xdr:rowOff>
    </xdr:from>
    <xdr:to>
      <xdr:col>7</xdr:col>
      <xdr:colOff>428625</xdr:colOff>
      <xdr:row>418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303</xdr:row>
      <xdr:rowOff>7620</xdr:rowOff>
    </xdr:from>
    <xdr:to>
      <xdr:col>4</xdr:col>
      <xdr:colOff>7620</xdr:colOff>
      <xdr:row>319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344</xdr:row>
      <xdr:rowOff>30480</xdr:rowOff>
    </xdr:from>
    <xdr:to>
      <xdr:col>8</xdr:col>
      <xdr:colOff>0</xdr:colOff>
      <xdr:row>357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344</xdr:row>
      <xdr:rowOff>26894</xdr:rowOff>
    </xdr:from>
    <xdr:to>
      <xdr:col>3</xdr:col>
      <xdr:colOff>929640</xdr:colOff>
      <xdr:row>357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418</xdr:row>
      <xdr:rowOff>52650</xdr:rowOff>
    </xdr:from>
    <xdr:to>
      <xdr:col>4</xdr:col>
      <xdr:colOff>426721</xdr:colOff>
      <xdr:row>435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418</xdr:row>
      <xdr:rowOff>59056</xdr:rowOff>
    </xdr:from>
    <xdr:to>
      <xdr:col>10</xdr:col>
      <xdr:colOff>114300</xdr:colOff>
      <xdr:row>435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357</xdr:row>
      <xdr:rowOff>76200</xdr:rowOff>
    </xdr:from>
    <xdr:to>
      <xdr:col>5</xdr:col>
      <xdr:colOff>685800</xdr:colOff>
      <xdr:row>370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857250</xdr:colOff>
      <xdr:row>3</xdr:row>
      <xdr:rowOff>3810</xdr:rowOff>
    </xdr:from>
    <xdr:to>
      <xdr:col>22</xdr:col>
      <xdr:colOff>487680</xdr:colOff>
      <xdr:row>31</xdr:row>
      <xdr:rowOff>7620</xdr:rowOff>
    </xdr:to>
    <xdr:graphicFrame macro="">
      <xdr:nvGraphicFramePr>
        <xdr:cNvPr id="23" name="Діаграма 22">
          <a:extLst>
            <a:ext uri="{FF2B5EF4-FFF2-40B4-BE49-F238E27FC236}">
              <a16:creationId xmlns:a16="http://schemas.microsoft.com/office/drawing/2014/main" id="{6951F142-4A2D-440F-960F-703D602A21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19050</xdr:colOff>
      <xdr:row>47</xdr:row>
      <xdr:rowOff>11430</xdr:rowOff>
    </xdr:from>
    <xdr:to>
      <xdr:col>12</xdr:col>
      <xdr:colOff>45720</xdr:colOff>
      <xdr:row>71</xdr:row>
      <xdr:rowOff>7620</xdr:rowOff>
    </xdr:to>
    <xdr:graphicFrame macro="">
      <xdr:nvGraphicFramePr>
        <xdr:cNvPr id="24" name="Діаграма 23">
          <a:extLst>
            <a:ext uri="{FF2B5EF4-FFF2-40B4-BE49-F238E27FC236}">
              <a16:creationId xmlns:a16="http://schemas.microsoft.com/office/drawing/2014/main" id="{65A6AC04-4786-426E-AB02-A7EE7F4C2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11</xdr:col>
      <xdr:colOff>887730</xdr:colOff>
      <xdr:row>47</xdr:row>
      <xdr:rowOff>15240</xdr:rowOff>
    </xdr:from>
    <xdr:to>
      <xdr:col>22</xdr:col>
      <xdr:colOff>0</xdr:colOff>
      <xdr:row>77</xdr:row>
      <xdr:rowOff>220980</xdr:rowOff>
    </xdr:to>
    <xdr:graphicFrame macro="">
      <xdr:nvGraphicFramePr>
        <xdr:cNvPr id="25" name="Діаграма 24">
          <a:extLst>
            <a:ext uri="{FF2B5EF4-FFF2-40B4-BE49-F238E27FC236}">
              <a16:creationId xmlns:a16="http://schemas.microsoft.com/office/drawing/2014/main" id="{D45FF7B8-3D92-4257-AC5B-1A386B91F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845820</xdr:colOff>
      <xdr:row>93</xdr:row>
      <xdr:rowOff>7620</xdr:rowOff>
    </xdr:from>
    <xdr:to>
      <xdr:col>13</xdr:col>
      <xdr:colOff>83820</xdr:colOff>
      <xdr:row>114</xdr:row>
      <xdr:rowOff>220980</xdr:rowOff>
    </xdr:to>
    <xdr:graphicFrame macro="">
      <xdr:nvGraphicFramePr>
        <xdr:cNvPr id="27" name="Діаграма 26">
          <a:extLst>
            <a:ext uri="{FF2B5EF4-FFF2-40B4-BE49-F238E27FC236}">
              <a16:creationId xmlns:a16="http://schemas.microsoft.com/office/drawing/2014/main" id="{5E2C14F3-9147-41DE-9D41-55F395402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464820</xdr:colOff>
      <xdr:row>181</xdr:row>
      <xdr:rowOff>7620</xdr:rowOff>
    </xdr:from>
    <xdr:to>
      <xdr:col>21</xdr:col>
      <xdr:colOff>15240</xdr:colOff>
      <xdr:row>203</xdr:row>
      <xdr:rowOff>152400</xdr:rowOff>
    </xdr:to>
    <xdr:graphicFrame macro="">
      <xdr:nvGraphicFramePr>
        <xdr:cNvPr id="28" name="Діаграма 27">
          <a:extLst>
            <a:ext uri="{FF2B5EF4-FFF2-40B4-BE49-F238E27FC236}">
              <a16:creationId xmlns:a16="http://schemas.microsoft.com/office/drawing/2014/main" id="{B3AD9BBF-409C-4063-84D8-90F6E12E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342900</xdr:colOff>
      <xdr:row>228</xdr:row>
      <xdr:rowOff>152400</xdr:rowOff>
    </xdr:from>
    <xdr:to>
      <xdr:col>21</xdr:col>
      <xdr:colOff>15240</xdr:colOff>
      <xdr:row>251</xdr:row>
      <xdr:rowOff>0</xdr:rowOff>
    </xdr:to>
    <xdr:graphicFrame macro="">
      <xdr:nvGraphicFramePr>
        <xdr:cNvPr id="29" name="Діаграма 28">
          <a:extLst>
            <a:ext uri="{FF2B5EF4-FFF2-40B4-BE49-F238E27FC236}">
              <a16:creationId xmlns:a16="http://schemas.microsoft.com/office/drawing/2014/main" id="{EAA20B69-32A5-423E-8712-56CEDBBB5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040;&#1053;&#1040;&#1051;&#1030;&#1058;&#1048;&#1050;&#1040;%20&#1056;&#1048;&#1053;&#1050;&#1059;%20-%20&#1050;&#1042;&#1040;&#1056;&#1058;&#1040;&#1051;&#1068;&#1053;&#1030;%20&#1047;&#1042;&#1030;&#1058;&#1048;/2025/Q4%202025/!%20final/3.%20Q4%20&amp;%20FY%202025_PR_NPF.xlsx" TargetMode="External"/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5/Q4%202025/!%20final/3.%20Q4%20&amp;%20FY%202025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040;&#1053;&#1040;&#1051;&#1030;&#1058;&#1048;&#1050;&#1040;%20&#1056;&#1048;&#1053;&#1050;&#1059;%20-%20&#1050;&#1042;&#1040;&#1056;&#1058;&#1040;&#1051;&#1068;&#1053;&#1030;%20&#1047;&#1042;&#1030;&#1058;&#1048;/2025/Q1%202025/!%20final/3.%20Q1%202025_PR_NPF.xlsx" TargetMode="External"/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5/Q1%202025/!%20final/3.%20Q1%202025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ПФ в управлінні"/>
      <sheetName val="Адміністрування НПФ"/>
    </sheetNames>
    <sheetDataSet>
      <sheetData sheetId="0"/>
      <sheetData sheetId="1">
        <row r="379">
          <cell r="E379">
            <v>1318.69516699</v>
          </cell>
          <cell r="F379">
            <v>2717.3371669899998</v>
          </cell>
        </row>
        <row r="380">
          <cell r="E380">
            <v>55.252209989999997</v>
          </cell>
          <cell r="F380">
            <v>55.252209989999997</v>
          </cell>
        </row>
        <row r="381">
          <cell r="E381">
            <v>29.169985789999998</v>
          </cell>
          <cell r="F381">
            <v>29.169985789999998</v>
          </cell>
        </row>
        <row r="382">
          <cell r="E382">
            <v>51.279287629999992</v>
          </cell>
          <cell r="F382">
            <v>51.42328762999999</v>
          </cell>
        </row>
        <row r="383">
          <cell r="E383">
            <v>59.775866440000001</v>
          </cell>
          <cell r="F383">
            <v>70.398866440000006</v>
          </cell>
        </row>
        <row r="384">
          <cell r="E384">
            <v>499.64087601000017</v>
          </cell>
          <cell r="F384">
            <v>499.64087601000017</v>
          </cell>
        </row>
        <row r="386">
          <cell r="E386">
            <v>1939.7185191999999</v>
          </cell>
          <cell r="F386">
            <v>3301.7455191999998</v>
          </cell>
        </row>
        <row r="387">
          <cell r="E387">
            <v>2499.1352616499998</v>
          </cell>
          <cell r="F387">
            <v>3871.7852616499999</v>
          </cell>
        </row>
        <row r="388">
          <cell r="E388">
            <v>0.63212725159315564</v>
          </cell>
          <cell r="F388">
            <v>0.57573289750757306</v>
          </cell>
        </row>
        <row r="389">
          <cell r="E389">
            <v>3953.5319120499998</v>
          </cell>
          <cell r="F389">
            <v>6724.9679120499995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ПФ в управлінні"/>
      <sheetName val="Адміністрування НПФ"/>
    </sheetNames>
    <sheetDataSet>
      <sheetData sheetId="0" refreshError="1"/>
      <sheetData sheetId="1">
        <row r="345">
          <cell r="E345">
            <v>1255.5536051399997</v>
          </cell>
          <cell r="F345">
            <v>2482.5946051399997</v>
          </cell>
        </row>
        <row r="346">
          <cell r="E346">
            <v>37.834680380000002</v>
          </cell>
          <cell r="F346">
            <v>37.834680380000002</v>
          </cell>
        </row>
        <row r="347">
          <cell r="E347">
            <v>29.08856479</v>
          </cell>
          <cell r="F347">
            <v>29.08856479</v>
          </cell>
        </row>
        <row r="348">
          <cell r="E348">
            <v>63.295857150000003</v>
          </cell>
          <cell r="F348">
            <v>63.295857150000003</v>
          </cell>
        </row>
        <row r="349">
          <cell r="E349">
            <v>47.666349779999997</v>
          </cell>
          <cell r="F349">
            <v>58.401349779999997</v>
          </cell>
        </row>
        <row r="350">
          <cell r="E350">
            <v>302.9097282699999</v>
          </cell>
          <cell r="F350">
            <v>302.9097282699999</v>
          </cell>
        </row>
        <row r="351">
          <cell r="E351">
            <v>21.05121231</v>
          </cell>
          <cell r="F351">
            <v>21.05121231</v>
          </cell>
        </row>
        <row r="352">
          <cell r="E352">
            <v>1709.8578425600001</v>
          </cell>
          <cell r="F352">
            <v>2945.1428425600002</v>
          </cell>
        </row>
        <row r="353">
          <cell r="E353">
            <v>2081.4851329200001</v>
          </cell>
          <cell r="F353">
            <v>3327.5051329200001</v>
          </cell>
        </row>
        <row r="354">
          <cell r="E354">
            <v>0.60032602960150083</v>
          </cell>
          <cell r="F354">
            <v>0.56015598191479243</v>
          </cell>
        </row>
        <row r="355">
          <cell r="E355">
            <v>3467.2578403800003</v>
          </cell>
          <cell r="F355">
            <v>5940.3188403799995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TP4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3.28515625" style="1" customWidth="1"/>
    <col min="2" max="5" width="13" style="1" customWidth="1"/>
    <col min="6" max="6" width="13" style="1" customWidth="1" collapsed="1"/>
    <col min="7" max="13" width="13" style="1" customWidth="1"/>
    <col min="14" max="14" width="10.5703125" style="1" customWidth="1"/>
    <col min="15" max="19" width="10.7109375" style="1" customWidth="1"/>
    <col min="20" max="16384" width="9.140625" style="1"/>
  </cols>
  <sheetData>
    <row r="1" spans="1:536" s="399" customFormat="1" ht="31.9" customHeight="1">
      <c r="A1" s="399" t="s">
        <v>113</v>
      </c>
    </row>
    <row r="2" spans="1:536" s="403" customFormat="1" ht="7.15" customHeight="1"/>
    <row r="3" spans="1:536" s="400" customFormat="1" ht="17.25" customHeight="1" thickBot="1">
      <c r="A3" s="400" t="s">
        <v>14</v>
      </c>
    </row>
    <row r="4" spans="1:536" ht="43.9" customHeight="1" outlineLevel="1" thickBot="1">
      <c r="A4" s="9" t="s">
        <v>9</v>
      </c>
      <c r="B4" s="10">
        <v>45747</v>
      </c>
      <c r="C4" s="10">
        <v>46022</v>
      </c>
      <c r="D4" s="10">
        <v>46112</v>
      </c>
      <c r="E4" s="11" t="s">
        <v>114</v>
      </c>
      <c r="F4" s="11" t="s">
        <v>104</v>
      </c>
      <c r="G4" s="37"/>
    </row>
    <row r="5" spans="1:536" ht="17.45" customHeight="1" outlineLevel="1">
      <c r="A5" s="13" t="s">
        <v>1</v>
      </c>
      <c r="B5" s="284">
        <v>28</v>
      </c>
      <c r="C5" s="284">
        <v>22</v>
      </c>
      <c r="D5" s="284">
        <v>22</v>
      </c>
      <c r="E5" s="155">
        <f>D5/C5-1</f>
        <v>0</v>
      </c>
      <c r="F5" s="155">
        <f>D5/B5-1</f>
        <v>-0.2142857142857143</v>
      </c>
    </row>
    <row r="6" spans="1:536" ht="17.45" customHeight="1" outlineLevel="1">
      <c r="A6" s="14" t="s">
        <v>10</v>
      </c>
      <c r="B6" s="285">
        <v>2</v>
      </c>
      <c r="C6" s="285">
        <v>2</v>
      </c>
      <c r="D6" s="285">
        <v>2</v>
      </c>
      <c r="E6" s="333">
        <f t="shared" ref="E6:E8" si="0">D6/C6-1</f>
        <v>0</v>
      </c>
      <c r="F6" s="156">
        <f>D6/B6-1</f>
        <v>0</v>
      </c>
    </row>
    <row r="7" spans="1:536" ht="17.45" customHeight="1" outlineLevel="1">
      <c r="A7" s="14" t="s">
        <v>98</v>
      </c>
      <c r="B7" s="285">
        <v>4</v>
      </c>
      <c r="C7" s="285">
        <v>4</v>
      </c>
      <c r="D7" s="285">
        <v>4</v>
      </c>
      <c r="E7" s="333">
        <f t="shared" si="0"/>
        <v>0</v>
      </c>
      <c r="F7" s="156">
        <f>D7/B7-1</f>
        <v>0</v>
      </c>
    </row>
    <row r="8" spans="1:536" ht="17.45" customHeight="1" outlineLevel="1" thickBot="1">
      <c r="A8" s="15" t="s">
        <v>0</v>
      </c>
      <c r="B8" s="282">
        <v>29</v>
      </c>
      <c r="C8" s="282">
        <v>24</v>
      </c>
      <c r="D8" s="282">
        <v>24</v>
      </c>
      <c r="E8" s="334">
        <f t="shared" si="0"/>
        <v>0</v>
      </c>
      <c r="F8" s="157">
        <f>D8/B8-1</f>
        <v>-0.17241379310344829</v>
      </c>
    </row>
    <row r="9" spans="1:536" s="335" customFormat="1" ht="13.15" customHeight="1" outlineLevel="1">
      <c r="A9" s="404" t="s">
        <v>99</v>
      </c>
      <c r="B9" s="404"/>
      <c r="C9" s="404"/>
      <c r="D9" s="404"/>
      <c r="E9" s="404"/>
      <c r="F9" s="40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</row>
    <row r="10" spans="1:536" s="402" customFormat="1" ht="13.15" customHeight="1" outlineLevel="1"/>
    <row r="11" spans="1:536" s="401" customFormat="1" ht="16.5" thickBot="1">
      <c r="A11" s="401" t="s">
        <v>55</v>
      </c>
    </row>
    <row r="12" spans="1:536" ht="43.9" customHeight="1" outlineLevel="1" thickBot="1">
      <c r="A12" s="9" t="s">
        <v>9</v>
      </c>
      <c r="B12" s="10">
        <v>45747</v>
      </c>
      <c r="C12" s="10">
        <v>46022</v>
      </c>
      <c r="D12" s="10">
        <v>46112</v>
      </c>
      <c r="E12" s="11" t="s">
        <v>114</v>
      </c>
      <c r="F12" s="11" t="s">
        <v>104</v>
      </c>
    </row>
    <row r="13" spans="1:536" ht="17.45" customHeight="1" outlineLevel="1">
      <c r="A13" s="13" t="s">
        <v>1</v>
      </c>
      <c r="B13" s="284">
        <v>42</v>
      </c>
      <c r="C13" s="284">
        <v>38</v>
      </c>
      <c r="D13" s="284">
        <v>38</v>
      </c>
      <c r="E13" s="124">
        <f>D13/C13-1</f>
        <v>0</v>
      </c>
      <c r="F13" s="155">
        <f>D13/B13-1</f>
        <v>-9.5238095238095233E-2</v>
      </c>
      <c r="G13" s="338"/>
      <c r="I13" s="338"/>
    </row>
    <row r="14" spans="1:536" ht="17.45" customHeight="1" outlineLevel="1">
      <c r="A14" s="14" t="s">
        <v>10</v>
      </c>
      <c r="B14" s="285">
        <v>2</v>
      </c>
      <c r="C14" s="285">
        <v>2</v>
      </c>
      <c r="D14" s="285">
        <v>2</v>
      </c>
      <c r="E14" s="125">
        <f t="shared" ref="E14:E16" si="1">D14/C14-1</f>
        <v>0</v>
      </c>
      <c r="F14" s="156">
        <f>D14/B14-1</f>
        <v>0</v>
      </c>
    </row>
    <row r="15" spans="1:536" ht="17.45" customHeight="1" outlineLevel="1">
      <c r="A15" s="14" t="s">
        <v>100</v>
      </c>
      <c r="B15" s="285">
        <v>4</v>
      </c>
      <c r="C15" s="285">
        <v>4</v>
      </c>
      <c r="D15" s="285">
        <v>4</v>
      </c>
      <c r="E15" s="125">
        <f t="shared" si="1"/>
        <v>0</v>
      </c>
      <c r="F15" s="156">
        <f>D15/B15-1</f>
        <v>0</v>
      </c>
    </row>
    <row r="16" spans="1:536" ht="17.45" customHeight="1" outlineLevel="1" thickBot="1">
      <c r="A16" s="15" t="s">
        <v>0</v>
      </c>
      <c r="B16" s="283">
        <f>SUM(B13:B15)</f>
        <v>48</v>
      </c>
      <c r="C16" s="283">
        <f t="shared" ref="C16:D16" si="2">SUM(C13:C15)</f>
        <v>44</v>
      </c>
      <c r="D16" s="283">
        <f t="shared" si="2"/>
        <v>44</v>
      </c>
      <c r="E16" s="126">
        <f t="shared" si="1"/>
        <v>0</v>
      </c>
      <c r="F16" s="157">
        <f>D16/B16-1</f>
        <v>-8.333333333333337E-2</v>
      </c>
    </row>
    <row r="17" spans="1:20" ht="12.75" customHeight="1" outlineLevel="1">
      <c r="A17" s="404" t="s">
        <v>101</v>
      </c>
      <c r="B17" s="404"/>
      <c r="C17" s="404"/>
      <c r="D17" s="404"/>
      <c r="E17" s="404"/>
      <c r="F17" s="404"/>
    </row>
    <row r="18" spans="1:20" s="402" customFormat="1" ht="13.15" customHeight="1" outlineLevel="1">
      <c r="A18" s="402" t="s">
        <v>16</v>
      </c>
    </row>
    <row r="19" spans="1:20" s="384" customFormat="1" ht="21" customHeight="1" thickBot="1">
      <c r="A19" s="384" t="s">
        <v>54</v>
      </c>
    </row>
    <row r="20" spans="1:20" ht="17.25" customHeight="1" outlineLevel="1">
      <c r="A20" s="385" t="s">
        <v>9</v>
      </c>
      <c r="B20" s="387">
        <v>46112</v>
      </c>
      <c r="C20" s="388"/>
      <c r="D20" s="387">
        <v>46022</v>
      </c>
      <c r="E20" s="388"/>
      <c r="F20" s="387">
        <v>46112</v>
      </c>
      <c r="G20" s="388"/>
      <c r="H20" s="389" t="s">
        <v>115</v>
      </c>
      <c r="I20" s="391" t="s">
        <v>88</v>
      </c>
      <c r="J20" s="393" t="s">
        <v>116</v>
      </c>
      <c r="K20" s="395" t="s">
        <v>117</v>
      </c>
    </row>
    <row r="21" spans="1:20" ht="87" customHeight="1" outlineLevel="1" thickBot="1">
      <c r="A21" s="386"/>
      <c r="B21" s="136" t="s">
        <v>23</v>
      </c>
      <c r="C21" s="137" t="s">
        <v>12</v>
      </c>
      <c r="D21" s="136" t="s">
        <v>23</v>
      </c>
      <c r="E21" s="137" t="s">
        <v>12</v>
      </c>
      <c r="F21" s="136" t="s">
        <v>23</v>
      </c>
      <c r="G21" s="137" t="s">
        <v>12</v>
      </c>
      <c r="H21" s="390"/>
      <c r="I21" s="392"/>
      <c r="J21" s="394"/>
      <c r="K21" s="396"/>
    </row>
    <row r="22" spans="1:20" ht="17.45" customHeight="1" outlineLevel="1">
      <c r="A22" s="146" t="s">
        <v>1</v>
      </c>
      <c r="B22" s="278">
        <v>2853.8586086</v>
      </c>
      <c r="C22" s="284">
        <v>42</v>
      </c>
      <c r="D22" s="278">
        <v>3324.05774161</v>
      </c>
      <c r="E22" s="284">
        <v>38</v>
      </c>
      <c r="F22" s="278">
        <v>3496.9709640400001</v>
      </c>
      <c r="G22" s="284">
        <v>38</v>
      </c>
      <c r="H22" s="147">
        <f>F22/D22-1</f>
        <v>5.2018718046170198E-2</v>
      </c>
      <c r="I22" s="147">
        <f t="shared" ref="I22:I27" si="3">F22/B22-1</f>
        <v>0.22534835941136122</v>
      </c>
      <c r="J22" s="148">
        <f t="shared" ref="J22:J27" si="4">F22-B22</f>
        <v>643.1123554400001</v>
      </c>
      <c r="K22" s="377">
        <f>F22/G22</f>
        <v>92.025551685263167</v>
      </c>
      <c r="L22" s="330"/>
      <c r="M22" s="37"/>
      <c r="N22" s="37"/>
    </row>
    <row r="23" spans="1:20" ht="17.45" customHeight="1" outlineLevel="1">
      <c r="A23" s="149" t="s">
        <v>10</v>
      </c>
      <c r="B23" s="279">
        <v>424.06888325</v>
      </c>
      <c r="C23" s="285">
        <v>2</v>
      </c>
      <c r="D23" s="279">
        <v>442.08715689000002</v>
      </c>
      <c r="E23" s="285">
        <v>2</v>
      </c>
      <c r="F23" s="279">
        <v>453.97786137000003</v>
      </c>
      <c r="G23" s="285">
        <v>2</v>
      </c>
      <c r="H23" s="150">
        <f>F23/D23-1</f>
        <v>2.6896742632491089E-2</v>
      </c>
      <c r="I23" s="150">
        <f t="shared" si="3"/>
        <v>7.052858462705891E-2</v>
      </c>
      <c r="J23" s="151">
        <f t="shared" si="4"/>
        <v>29.908978120000029</v>
      </c>
      <c r="K23" s="378">
        <f>F23/G23</f>
        <v>226.98893068500001</v>
      </c>
      <c r="L23" s="37"/>
      <c r="M23" s="37"/>
    </row>
    <row r="24" spans="1:20" ht="17.45" customHeight="1" outlineLevel="1">
      <c r="A24" s="149" t="s">
        <v>11</v>
      </c>
      <c r="B24" s="279">
        <v>189.09810082000001</v>
      </c>
      <c r="C24" s="285">
        <v>4</v>
      </c>
      <c r="D24" s="279">
        <v>198.82902680999999</v>
      </c>
      <c r="E24" s="285">
        <v>4</v>
      </c>
      <c r="F24" s="279">
        <v>203.53647128</v>
      </c>
      <c r="G24" s="285">
        <v>4</v>
      </c>
      <c r="H24" s="150">
        <f t="shared" ref="H24:H27" si="5">F24/D24-1</f>
        <v>2.3675841226635574E-2</v>
      </c>
      <c r="I24" s="150">
        <f t="shared" si="3"/>
        <v>7.6353862875353062E-2</v>
      </c>
      <c r="J24" s="151">
        <f t="shared" si="4"/>
        <v>14.438370459999987</v>
      </c>
      <c r="K24" s="378">
        <f>F24/G24</f>
        <v>50.88411782</v>
      </c>
      <c r="L24" s="112"/>
      <c r="M24" s="37"/>
    </row>
    <row r="25" spans="1:20" ht="17.45" customHeight="1" outlineLevel="1">
      <c r="A25" s="152" t="s">
        <v>25</v>
      </c>
      <c r="B25" s="281">
        <f>SUM(B22:B24)</f>
        <v>3467.0255926700002</v>
      </c>
      <c r="C25" s="280">
        <f t="shared" ref="C25" si="6">SUM(C22:C24)</f>
        <v>48</v>
      </c>
      <c r="D25" s="281">
        <f>SUM(D22:D24)</f>
        <v>3964.9739253100001</v>
      </c>
      <c r="E25" s="280">
        <f t="shared" ref="E25:G25" si="7">SUM(E22:E24)</f>
        <v>44</v>
      </c>
      <c r="F25" s="281">
        <f>SUM(F22:F24)</f>
        <v>4154.4852966899998</v>
      </c>
      <c r="G25" s="280">
        <f t="shared" si="7"/>
        <v>44</v>
      </c>
      <c r="H25" s="153">
        <f t="shared" si="5"/>
        <v>4.7796372674804521E-2</v>
      </c>
      <c r="I25" s="153">
        <f t="shared" si="3"/>
        <v>0.19828515413137704</v>
      </c>
      <c r="J25" s="154">
        <f t="shared" si="4"/>
        <v>687.45970401999966</v>
      </c>
      <c r="K25" s="379">
        <f>F25/G25</f>
        <v>94.420120379318178</v>
      </c>
      <c r="L25" s="37"/>
    </row>
    <row r="26" spans="1:20" ht="17.45" customHeight="1" outlineLevel="1">
      <c r="A26" s="138" t="s">
        <v>22</v>
      </c>
      <c r="B26" s="276">
        <v>2473.0609999999997</v>
      </c>
      <c r="C26" s="274">
        <v>1</v>
      </c>
      <c r="D26" s="276">
        <v>2771.4360000000001</v>
      </c>
      <c r="E26" s="274">
        <v>1</v>
      </c>
      <c r="F26" s="276">
        <v>2913.6630000000005</v>
      </c>
      <c r="G26" s="274">
        <v>1</v>
      </c>
      <c r="H26" s="139">
        <f>F26/D26-1</f>
        <v>5.1318883062787757E-2</v>
      </c>
      <c r="I26" s="145">
        <f t="shared" si="3"/>
        <v>0.17816058722368799</v>
      </c>
      <c r="J26" s="140">
        <f t="shared" si="4"/>
        <v>440.60200000000077</v>
      </c>
      <c r="K26" s="380" t="s">
        <v>7</v>
      </c>
      <c r="L26" s="37"/>
    </row>
    <row r="27" spans="1:20" ht="17.45" customHeight="1" outlineLevel="1" thickBot="1">
      <c r="A27" s="141" t="s">
        <v>26</v>
      </c>
      <c r="B27" s="277">
        <f>SUM(B25:B26)</f>
        <v>5940.0865926699998</v>
      </c>
      <c r="C27" s="275">
        <f t="shared" ref="C27" si="8">SUM(C25:C26)</f>
        <v>49</v>
      </c>
      <c r="D27" s="277">
        <f>SUM(D25:D26)</f>
        <v>6736.4099253100003</v>
      </c>
      <c r="E27" s="275">
        <f t="shared" ref="E27" si="9">SUM(E25:E26)</f>
        <v>45</v>
      </c>
      <c r="F27" s="277">
        <f>SUM(F25:F26)</f>
        <v>7068.1482966900003</v>
      </c>
      <c r="G27" s="275">
        <f t="shared" ref="G27" si="10">SUM(G25:G26)</f>
        <v>45</v>
      </c>
      <c r="H27" s="142">
        <f t="shared" si="5"/>
        <v>4.9245573689569389E-2</v>
      </c>
      <c r="I27" s="142">
        <f t="shared" si="3"/>
        <v>0.18990660934337478</v>
      </c>
      <c r="J27" s="143">
        <f t="shared" si="4"/>
        <v>1128.0617040200004</v>
      </c>
      <c r="K27" s="381">
        <f>F27/G27</f>
        <v>157.06996214866666</v>
      </c>
      <c r="L27" s="17"/>
      <c r="M27" s="17"/>
      <c r="N27" s="17"/>
      <c r="O27" s="17"/>
      <c r="P27" s="17"/>
      <c r="Q27" s="17"/>
    </row>
    <row r="28" spans="1:20" s="17" customFormat="1" ht="16.5" customHeight="1" outlineLevel="1">
      <c r="A28" s="398" t="s">
        <v>66</v>
      </c>
      <c r="B28" s="398"/>
      <c r="C28" s="398"/>
      <c r="D28" s="398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39"/>
    </row>
    <row r="29" spans="1:20" s="17" customFormat="1" ht="16.5" customHeight="1" outlineLevel="1">
      <c r="A29" s="397" t="s">
        <v>93</v>
      </c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</row>
    <row r="30" spans="1:20" outlineLevel="1">
      <c r="O30" s="37"/>
    </row>
    <row r="31" spans="1:20" outlineLevel="1">
      <c r="O31" s="37"/>
    </row>
    <row r="32" spans="1:20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s="383" customFormat="1" outlineLevel="1"/>
  </sheetData>
  <mergeCells count="20">
    <mergeCell ref="A1:XFD1"/>
    <mergeCell ref="A3:XFD3"/>
    <mergeCell ref="A11:XFD11"/>
    <mergeCell ref="A18:XFD18"/>
    <mergeCell ref="A2:XFD2"/>
    <mergeCell ref="A9:F9"/>
    <mergeCell ref="A17:F17"/>
    <mergeCell ref="A10:XFD10"/>
    <mergeCell ref="A44:XFD44"/>
    <mergeCell ref="A19:XFD19"/>
    <mergeCell ref="A20:A21"/>
    <mergeCell ref="F20:G20"/>
    <mergeCell ref="H20:H21"/>
    <mergeCell ref="B20:C20"/>
    <mergeCell ref="I20:I21"/>
    <mergeCell ref="J20:J21"/>
    <mergeCell ref="K20:K21"/>
    <mergeCell ref="D20:E20"/>
    <mergeCell ref="A29:S29"/>
    <mergeCell ref="A28:S28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437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23.7109375" style="50" customWidth="1"/>
    <col min="2" max="2" width="17.28515625" style="50" customWidth="1"/>
    <col min="3" max="4" width="16.7109375" style="50" customWidth="1"/>
    <col min="5" max="5" width="15.140625" style="50" customWidth="1"/>
    <col min="6" max="6" width="13.140625" style="50" customWidth="1"/>
    <col min="7" max="7" width="12" style="50" customWidth="1"/>
    <col min="8" max="8" width="13.28515625" style="50" customWidth="1"/>
    <col min="9" max="9" width="12.42578125" style="50" customWidth="1"/>
    <col min="10" max="11" width="13.7109375" style="50" customWidth="1"/>
    <col min="12" max="12" width="13.5703125" style="50" customWidth="1"/>
    <col min="13" max="13" width="12.7109375" style="50" customWidth="1"/>
    <col min="14" max="14" width="10.140625" style="50" customWidth="1"/>
    <col min="15" max="15" width="9.28515625" style="50" customWidth="1"/>
    <col min="16" max="16" width="9.140625" style="50" customWidth="1"/>
    <col min="17" max="17" width="9.7109375" style="50" bestFit="1" customWidth="1"/>
    <col min="18" max="16384" width="9.140625" style="50"/>
  </cols>
  <sheetData>
    <row r="1" spans="1:15" s="437" customFormat="1" ht="31.9" customHeight="1">
      <c r="A1" s="437" t="s">
        <v>129</v>
      </c>
    </row>
    <row r="2" spans="1:15" s="438" customFormat="1" ht="7.5" customHeight="1"/>
    <row r="3" spans="1:15" s="439" customFormat="1" ht="27" customHeight="1" thickBot="1">
      <c r="A3" s="439" t="s">
        <v>27</v>
      </c>
    </row>
    <row r="4" spans="1:15" ht="61.5" customHeight="1" outlineLevel="1" thickBot="1">
      <c r="A4" s="44" t="s">
        <v>17</v>
      </c>
      <c r="B4" s="54" t="s">
        <v>28</v>
      </c>
      <c r="C4" s="55" t="s">
        <v>29</v>
      </c>
      <c r="D4" s="56" t="s">
        <v>30</v>
      </c>
      <c r="E4" s="45" t="s">
        <v>31</v>
      </c>
      <c r="F4" s="46" t="s">
        <v>32</v>
      </c>
      <c r="G4" s="46" t="s">
        <v>33</v>
      </c>
      <c r="H4" s="47" t="s">
        <v>34</v>
      </c>
      <c r="I4" s="48" t="s">
        <v>35</v>
      </c>
      <c r="J4" s="46" t="s">
        <v>36</v>
      </c>
      <c r="K4" s="46" t="s">
        <v>37</v>
      </c>
      <c r="L4" s="49" t="s">
        <v>38</v>
      </c>
      <c r="M4" s="135"/>
      <c r="N4" s="376" t="s">
        <v>104</v>
      </c>
      <c r="O4" s="135"/>
    </row>
    <row r="5" spans="1:15" s="174" customFormat="1" ht="18" hidden="1" customHeight="1" outlineLevel="2">
      <c r="A5" s="175">
        <v>44104</v>
      </c>
      <c r="B5" s="176">
        <f>SUM(C5:D5)</f>
        <v>671865</v>
      </c>
      <c r="C5" s="177">
        <f>SUM(E5:H5)</f>
        <v>277785</v>
      </c>
      <c r="D5" s="178">
        <f>SUM(I5:L5)</f>
        <v>394080</v>
      </c>
      <c r="E5" s="179">
        <v>2151</v>
      </c>
      <c r="F5" s="180">
        <v>167669</v>
      </c>
      <c r="G5" s="180">
        <v>74921</v>
      </c>
      <c r="H5" s="181">
        <v>33044</v>
      </c>
      <c r="I5" s="182">
        <v>2835</v>
      </c>
      <c r="J5" s="180">
        <v>235406</v>
      </c>
      <c r="K5" s="180">
        <v>94784</v>
      </c>
      <c r="L5" s="183">
        <v>61055</v>
      </c>
    </row>
    <row r="6" spans="1:15" ht="18" hidden="1" customHeight="1" outlineLevel="2">
      <c r="A6" s="64">
        <v>44196</v>
      </c>
      <c r="B6" s="65">
        <v>733622</v>
      </c>
      <c r="C6" s="66">
        <v>315436</v>
      </c>
      <c r="D6" s="67">
        <v>418186</v>
      </c>
      <c r="E6" s="68">
        <v>2313</v>
      </c>
      <c r="F6" s="69">
        <v>185970</v>
      </c>
      <c r="G6" s="69">
        <v>86027</v>
      </c>
      <c r="H6" s="70">
        <v>41126</v>
      </c>
      <c r="I6" s="71">
        <v>3356</v>
      </c>
      <c r="J6" s="69">
        <v>247598</v>
      </c>
      <c r="K6" s="69">
        <v>99215</v>
      </c>
      <c r="L6" s="72">
        <v>68017</v>
      </c>
    </row>
    <row r="7" spans="1:15" s="174" customFormat="1" ht="18" customHeight="1" outlineLevel="1" collapsed="1">
      <c r="A7" s="164">
        <v>44286</v>
      </c>
      <c r="B7" s="165">
        <v>871203</v>
      </c>
      <c r="C7" s="166">
        <v>368062</v>
      </c>
      <c r="D7" s="167">
        <v>503141</v>
      </c>
      <c r="E7" s="168">
        <v>2547</v>
      </c>
      <c r="F7" s="169">
        <v>203732</v>
      </c>
      <c r="G7" s="169">
        <v>99965</v>
      </c>
      <c r="H7" s="170">
        <v>61818</v>
      </c>
      <c r="I7" s="171">
        <v>3597</v>
      </c>
      <c r="J7" s="169">
        <v>272824</v>
      </c>
      <c r="K7" s="169">
        <v>120470</v>
      </c>
      <c r="L7" s="172">
        <v>106250</v>
      </c>
      <c r="M7" s="360"/>
    </row>
    <row r="8" spans="1:15" s="174" customFormat="1" ht="18" hidden="1" customHeight="1" outlineLevel="2">
      <c r="A8" s="164">
        <v>44377</v>
      </c>
      <c r="B8" s="165">
        <v>875601</v>
      </c>
      <c r="C8" s="166">
        <v>369611</v>
      </c>
      <c r="D8" s="167">
        <v>505990</v>
      </c>
      <c r="E8" s="168">
        <v>2382</v>
      </c>
      <c r="F8" s="169">
        <v>202343</v>
      </c>
      <c r="G8" s="169">
        <v>100126</v>
      </c>
      <c r="H8" s="170">
        <v>64760</v>
      </c>
      <c r="I8" s="171">
        <v>3448</v>
      </c>
      <c r="J8" s="169">
        <v>271640</v>
      </c>
      <c r="K8" s="169">
        <v>121059</v>
      </c>
      <c r="L8" s="172">
        <v>109843</v>
      </c>
      <c r="M8" s="360">
        <f t="shared" ref="M8:M12" si="0">B8/B7-1</f>
        <v>5.0481919828100352E-3</v>
      </c>
    </row>
    <row r="9" spans="1:15" s="174" customFormat="1" ht="18" hidden="1" customHeight="1" outlineLevel="2">
      <c r="A9" s="164">
        <v>44469</v>
      </c>
      <c r="B9" s="165">
        <f>SUM(C9:D9)</f>
        <v>877012</v>
      </c>
      <c r="C9" s="166">
        <f>SUM(E9:H9)</f>
        <v>370307</v>
      </c>
      <c r="D9" s="167">
        <f>SUM(I9:L9)</f>
        <v>506705</v>
      </c>
      <c r="E9" s="168">
        <v>2313</v>
      </c>
      <c r="F9" s="169">
        <v>200616</v>
      </c>
      <c r="G9" s="169">
        <v>99960</v>
      </c>
      <c r="H9" s="170">
        <v>67418</v>
      </c>
      <c r="I9" s="171">
        <v>3385</v>
      </c>
      <c r="J9" s="169">
        <v>269492</v>
      </c>
      <c r="K9" s="169">
        <v>120972</v>
      </c>
      <c r="L9" s="172">
        <v>112856</v>
      </c>
      <c r="M9" s="360">
        <f t="shared" si="0"/>
        <v>1.6114645826124097E-3</v>
      </c>
    </row>
    <row r="10" spans="1:15" ht="18" hidden="1" customHeight="1" outlineLevel="2">
      <c r="A10" s="64">
        <v>44561</v>
      </c>
      <c r="B10" s="65">
        <v>877963</v>
      </c>
      <c r="C10" s="66">
        <v>370851</v>
      </c>
      <c r="D10" s="67">
        <v>507112</v>
      </c>
      <c r="E10" s="68">
        <v>2154</v>
      </c>
      <c r="F10" s="69">
        <v>199401</v>
      </c>
      <c r="G10" s="69">
        <v>99595</v>
      </c>
      <c r="H10" s="70">
        <v>69701</v>
      </c>
      <c r="I10" s="71">
        <v>3139</v>
      </c>
      <c r="J10" s="69">
        <v>267490</v>
      </c>
      <c r="K10" s="69">
        <v>120910</v>
      </c>
      <c r="L10" s="72">
        <v>115573</v>
      </c>
      <c r="M10" s="360">
        <f t="shared" si="0"/>
        <v>1.0843637259239092E-3</v>
      </c>
    </row>
    <row r="11" spans="1:15" s="174" customFormat="1" ht="18" hidden="1" customHeight="1" outlineLevel="2">
      <c r="A11" s="164">
        <v>44834</v>
      </c>
      <c r="B11" s="165">
        <v>875938</v>
      </c>
      <c r="C11" s="166">
        <v>369675</v>
      </c>
      <c r="D11" s="167">
        <v>506263</v>
      </c>
      <c r="E11" s="168">
        <v>1793</v>
      </c>
      <c r="F11" s="169">
        <v>191292</v>
      </c>
      <c r="G11" s="169">
        <v>99107</v>
      </c>
      <c r="H11" s="170">
        <v>77483</v>
      </c>
      <c r="I11" s="171">
        <v>2555</v>
      </c>
      <c r="J11" s="169">
        <v>258125</v>
      </c>
      <c r="K11" s="169">
        <v>120918</v>
      </c>
      <c r="L11" s="172">
        <v>124665</v>
      </c>
      <c r="M11" s="360">
        <f t="shared" si="0"/>
        <v>-2.3064753298259744E-3</v>
      </c>
    </row>
    <row r="12" spans="1:15" ht="18" hidden="1" customHeight="1" outlineLevel="2">
      <c r="A12" s="64">
        <v>44926</v>
      </c>
      <c r="B12" s="65">
        <v>875070</v>
      </c>
      <c r="C12" s="66">
        <v>369279</v>
      </c>
      <c r="D12" s="67">
        <v>505791</v>
      </c>
      <c r="E12" s="68">
        <v>1677</v>
      </c>
      <c r="F12" s="69">
        <v>189045</v>
      </c>
      <c r="G12" s="69">
        <v>99089</v>
      </c>
      <c r="H12" s="70">
        <v>79468</v>
      </c>
      <c r="I12" s="71">
        <v>2393</v>
      </c>
      <c r="J12" s="69">
        <v>255427</v>
      </c>
      <c r="K12" s="69">
        <v>121009</v>
      </c>
      <c r="L12" s="72">
        <v>126962</v>
      </c>
      <c r="M12" s="360">
        <f t="shared" si="0"/>
        <v>-9.9093771476976844E-4</v>
      </c>
    </row>
    <row r="13" spans="1:15" s="174" customFormat="1" ht="18" customHeight="1" outlineLevel="1" collapsed="1">
      <c r="A13" s="164">
        <v>45016</v>
      </c>
      <c r="B13" s="165">
        <v>874710</v>
      </c>
      <c r="C13" s="166">
        <v>369130</v>
      </c>
      <c r="D13" s="167">
        <v>505580</v>
      </c>
      <c r="E13" s="168">
        <v>1594</v>
      </c>
      <c r="F13" s="169">
        <v>186641</v>
      </c>
      <c r="G13" s="169">
        <v>98862</v>
      </c>
      <c r="H13" s="170">
        <v>82033</v>
      </c>
      <c r="I13" s="171">
        <v>2257</v>
      </c>
      <c r="J13" s="169">
        <v>252312</v>
      </c>
      <c r="K13" s="169">
        <v>120927</v>
      </c>
      <c r="L13" s="172">
        <v>130084</v>
      </c>
      <c r="N13" s="360">
        <f>B13/B7-1</f>
        <v>4.0254682318587864E-3</v>
      </c>
    </row>
    <row r="14" spans="1:15" s="174" customFormat="1" ht="18" hidden="1" customHeight="1" outlineLevel="2">
      <c r="A14" s="164">
        <v>45107</v>
      </c>
      <c r="B14" s="165">
        <v>873709</v>
      </c>
      <c r="C14" s="166">
        <v>368687</v>
      </c>
      <c r="D14" s="167">
        <v>505022</v>
      </c>
      <c r="E14" s="168">
        <v>1494</v>
      </c>
      <c r="F14" s="169">
        <v>184065</v>
      </c>
      <c r="G14" s="169">
        <v>98678</v>
      </c>
      <c r="H14" s="170">
        <v>84450</v>
      </c>
      <c r="I14" s="171">
        <v>2130</v>
      </c>
      <c r="J14" s="169">
        <v>249050</v>
      </c>
      <c r="K14" s="169">
        <v>120972</v>
      </c>
      <c r="L14" s="172">
        <v>132870</v>
      </c>
      <c r="N14" s="360">
        <f>B14/B13-1</f>
        <v>-1.1443792799898933E-3</v>
      </c>
    </row>
    <row r="15" spans="1:15" s="174" customFormat="1" ht="18" hidden="1" customHeight="1" outlineLevel="2">
      <c r="A15" s="164">
        <v>45199</v>
      </c>
      <c r="B15" s="165">
        <v>873992</v>
      </c>
      <c r="C15" s="166">
        <v>368801</v>
      </c>
      <c r="D15" s="167">
        <v>505191</v>
      </c>
      <c r="E15" s="168">
        <v>1388</v>
      </c>
      <c r="F15" s="169">
        <v>181599</v>
      </c>
      <c r="G15" s="169">
        <v>98817</v>
      </c>
      <c r="H15" s="170">
        <v>86997</v>
      </c>
      <c r="I15" s="171">
        <v>2025</v>
      </c>
      <c r="J15" s="169">
        <v>246021</v>
      </c>
      <c r="K15" s="169">
        <v>121193</v>
      </c>
      <c r="L15" s="172">
        <v>135952</v>
      </c>
      <c r="N15" s="360">
        <f>B15/B14-1</f>
        <v>3.2390647229219027E-4</v>
      </c>
    </row>
    <row r="16" spans="1:15" ht="18" hidden="1" customHeight="1" outlineLevel="2">
      <c r="A16" s="64">
        <v>45291</v>
      </c>
      <c r="B16" s="65">
        <v>868819</v>
      </c>
      <c r="C16" s="66">
        <v>366187</v>
      </c>
      <c r="D16" s="67">
        <v>502632</v>
      </c>
      <c r="E16" s="68">
        <v>1666</v>
      </c>
      <c r="F16" s="69">
        <v>183728</v>
      </c>
      <c r="G16" s="69">
        <v>98462</v>
      </c>
      <c r="H16" s="70">
        <v>82331</v>
      </c>
      <c r="I16" s="71">
        <v>2255</v>
      </c>
      <c r="J16" s="69">
        <v>249492</v>
      </c>
      <c r="K16" s="69">
        <v>120469</v>
      </c>
      <c r="L16" s="72">
        <v>130416</v>
      </c>
      <c r="N16" s="360">
        <f>B16/B15-1</f>
        <v>-5.9188184788876441E-3</v>
      </c>
    </row>
    <row r="17" spans="1:16" s="174" customFormat="1" ht="18" customHeight="1" outlineLevel="1" collapsed="1">
      <c r="A17" s="164">
        <v>45382</v>
      </c>
      <c r="B17" s="165">
        <v>868976</v>
      </c>
      <c r="C17" s="166">
        <v>366265</v>
      </c>
      <c r="D17" s="167">
        <v>502711</v>
      </c>
      <c r="E17" s="168">
        <v>1615</v>
      </c>
      <c r="F17" s="169">
        <v>181483</v>
      </c>
      <c r="G17" s="169">
        <v>98250</v>
      </c>
      <c r="H17" s="170">
        <v>84917</v>
      </c>
      <c r="I17" s="171">
        <v>2166</v>
      </c>
      <c r="J17" s="169">
        <v>246588</v>
      </c>
      <c r="K17" s="169">
        <v>120294</v>
      </c>
      <c r="L17" s="172">
        <v>133663</v>
      </c>
      <c r="N17" s="360">
        <f>B17/B13-1</f>
        <v>-6.5553154759863119E-3</v>
      </c>
    </row>
    <row r="18" spans="1:16" ht="18" hidden="1" customHeight="1" outlineLevel="2">
      <c r="A18" s="164">
        <v>45473</v>
      </c>
      <c r="B18" s="165">
        <v>869282</v>
      </c>
      <c r="C18" s="166">
        <v>366374</v>
      </c>
      <c r="D18" s="167">
        <v>502908</v>
      </c>
      <c r="E18" s="168">
        <v>1542</v>
      </c>
      <c r="F18" s="169">
        <v>179188</v>
      </c>
      <c r="G18" s="169">
        <v>98057</v>
      </c>
      <c r="H18" s="170">
        <v>87587</v>
      </c>
      <c r="I18" s="171">
        <v>2075</v>
      </c>
      <c r="J18" s="169">
        <v>243677</v>
      </c>
      <c r="K18" s="169">
        <v>120376</v>
      </c>
      <c r="L18" s="172">
        <v>136780</v>
      </c>
      <c r="N18" s="360">
        <f>B18/B17-1</f>
        <v>3.5213860912164385E-4</v>
      </c>
    </row>
    <row r="19" spans="1:16" ht="18" hidden="1" customHeight="1" outlineLevel="2">
      <c r="A19" s="164">
        <v>45565</v>
      </c>
      <c r="B19" s="165">
        <v>874769</v>
      </c>
      <c r="C19" s="166">
        <v>369140</v>
      </c>
      <c r="D19" s="167">
        <v>505629</v>
      </c>
      <c r="E19" s="168">
        <v>1478</v>
      </c>
      <c r="F19" s="169">
        <v>177663</v>
      </c>
      <c r="G19" s="169">
        <v>98959</v>
      </c>
      <c r="H19" s="170">
        <v>91040</v>
      </c>
      <c r="I19" s="171">
        <v>2024</v>
      </c>
      <c r="J19" s="169">
        <v>241560</v>
      </c>
      <c r="K19" s="169">
        <v>121472</v>
      </c>
      <c r="L19" s="172">
        <v>140573</v>
      </c>
      <c r="N19" s="360">
        <f>B19/B18-1</f>
        <v>6.3121058528763374E-3</v>
      </c>
    </row>
    <row r="20" spans="1:16" ht="18" hidden="1" customHeight="1" outlineLevel="2">
      <c r="A20" s="64">
        <v>45657</v>
      </c>
      <c r="B20" s="65">
        <v>874623</v>
      </c>
      <c r="C20" s="66">
        <v>369047</v>
      </c>
      <c r="D20" s="67">
        <v>505576</v>
      </c>
      <c r="E20" s="298">
        <v>1453</v>
      </c>
      <c r="F20" s="299">
        <v>175628</v>
      </c>
      <c r="G20" s="299">
        <v>98959</v>
      </c>
      <c r="H20" s="300">
        <v>93007</v>
      </c>
      <c r="I20" s="301">
        <v>1951</v>
      </c>
      <c r="J20" s="299">
        <v>238925</v>
      </c>
      <c r="K20" s="299">
        <v>121697</v>
      </c>
      <c r="L20" s="302">
        <v>143003</v>
      </c>
      <c r="N20" s="360">
        <f>B20/B19-1</f>
        <v>-1.6690120477524939E-4</v>
      </c>
    </row>
    <row r="21" spans="1:16" ht="18" customHeight="1" outlineLevel="1" collapsed="1">
      <c r="A21" s="164">
        <v>45747</v>
      </c>
      <c r="B21" s="165">
        <v>876125</v>
      </c>
      <c r="C21" s="166">
        <v>369914</v>
      </c>
      <c r="D21" s="167">
        <v>506211</v>
      </c>
      <c r="E21" s="168">
        <v>1452</v>
      </c>
      <c r="F21" s="169">
        <v>173535</v>
      </c>
      <c r="G21" s="169">
        <v>99030</v>
      </c>
      <c r="H21" s="170">
        <v>95897</v>
      </c>
      <c r="I21" s="171">
        <v>1884</v>
      </c>
      <c r="J21" s="169">
        <v>235914</v>
      </c>
      <c r="K21" s="169">
        <v>121957</v>
      </c>
      <c r="L21" s="172">
        <v>146456</v>
      </c>
      <c r="N21" s="360">
        <f>B21/B17-1</f>
        <v>8.2269245640846922E-3</v>
      </c>
    </row>
    <row r="22" spans="1:16" ht="18" hidden="1" customHeight="1" outlineLevel="2">
      <c r="A22" s="164">
        <v>45838</v>
      </c>
      <c r="B22" s="165">
        <v>876387</v>
      </c>
      <c r="C22" s="166">
        <v>370091</v>
      </c>
      <c r="D22" s="167">
        <v>506296</v>
      </c>
      <c r="E22" s="168">
        <v>1377</v>
      </c>
      <c r="F22" s="169">
        <v>171184</v>
      </c>
      <c r="G22" s="169">
        <v>99232</v>
      </c>
      <c r="H22" s="170">
        <v>98298</v>
      </c>
      <c r="I22" s="171">
        <v>1821</v>
      </c>
      <c r="J22" s="169">
        <v>232771</v>
      </c>
      <c r="K22" s="169">
        <v>122334</v>
      </c>
      <c r="L22" s="172">
        <v>149370</v>
      </c>
      <c r="M22" s="360"/>
    </row>
    <row r="23" spans="1:16" ht="18" hidden="1" customHeight="1" outlineLevel="2">
      <c r="A23" s="164">
        <v>45930</v>
      </c>
      <c r="B23" s="165">
        <v>876411</v>
      </c>
      <c r="C23" s="166">
        <v>370127</v>
      </c>
      <c r="D23" s="167">
        <v>506284</v>
      </c>
      <c r="E23" s="168">
        <v>1332</v>
      </c>
      <c r="F23" s="169">
        <v>168670</v>
      </c>
      <c r="G23" s="169">
        <v>99468</v>
      </c>
      <c r="H23" s="170">
        <v>100657</v>
      </c>
      <c r="I23" s="171">
        <v>1700</v>
      </c>
      <c r="J23" s="169">
        <v>229426</v>
      </c>
      <c r="K23" s="169">
        <v>122936</v>
      </c>
      <c r="L23" s="172">
        <v>152222</v>
      </c>
      <c r="M23" s="360"/>
    </row>
    <row r="24" spans="1:16" ht="18" hidden="1" customHeight="1" outlineLevel="2">
      <c r="A24" s="64">
        <v>46022</v>
      </c>
      <c r="B24" s="65">
        <v>876998</v>
      </c>
      <c r="C24" s="66">
        <v>370413</v>
      </c>
      <c r="D24" s="67">
        <v>506585</v>
      </c>
      <c r="E24" s="298">
        <v>1304</v>
      </c>
      <c r="F24" s="299">
        <v>166719</v>
      </c>
      <c r="G24" s="299">
        <v>99531</v>
      </c>
      <c r="H24" s="300">
        <v>102859</v>
      </c>
      <c r="I24" s="301">
        <v>1666</v>
      </c>
      <c r="J24" s="299">
        <v>226866</v>
      </c>
      <c r="K24" s="299">
        <v>123425</v>
      </c>
      <c r="L24" s="302">
        <v>154628</v>
      </c>
      <c r="M24" s="360"/>
    </row>
    <row r="25" spans="1:16" s="174" customFormat="1" ht="18" customHeight="1" outlineLevel="1" collapsed="1" thickBot="1">
      <c r="A25" s="164">
        <v>46112</v>
      </c>
      <c r="B25" s="366">
        <f>SUM(C25:D25)</f>
        <v>877794</v>
      </c>
      <c r="C25" s="367">
        <f>SUM(E25:H25)</f>
        <v>370887</v>
      </c>
      <c r="D25" s="368">
        <f>SUM(I25:L25)</f>
        <v>506907</v>
      </c>
      <c r="E25" s="369">
        <v>1275</v>
      </c>
      <c r="F25" s="370">
        <v>164739</v>
      </c>
      <c r="G25" s="370">
        <v>99561</v>
      </c>
      <c r="H25" s="371">
        <v>105312</v>
      </c>
      <c r="I25" s="372">
        <v>1613</v>
      </c>
      <c r="J25" s="370">
        <v>223862</v>
      </c>
      <c r="K25" s="370">
        <v>124046</v>
      </c>
      <c r="L25" s="373">
        <v>157386</v>
      </c>
      <c r="M25" s="360">
        <f>B25/B24-1</f>
        <v>9.0764175060842334E-4</v>
      </c>
      <c r="N25" s="360">
        <f>B25/B21-1</f>
        <v>1.9049793123127046E-3</v>
      </c>
      <c r="O25" s="173"/>
      <c r="P25" s="173"/>
    </row>
    <row r="26" spans="1:16" ht="22.9" customHeight="1" outlineLevel="1">
      <c r="A26" s="442" t="s">
        <v>122</v>
      </c>
      <c r="B26" s="442"/>
      <c r="C26" s="442"/>
      <c r="D26" s="442"/>
      <c r="E26" s="442"/>
      <c r="F26" s="442"/>
      <c r="G26" s="442"/>
      <c r="H26" s="442"/>
      <c r="I26" s="442"/>
      <c r="J26" s="442"/>
      <c r="K26" s="442"/>
      <c r="L26" s="442"/>
      <c r="M26" s="115"/>
      <c r="N26" s="158"/>
      <c r="O26" s="60"/>
    </row>
    <row r="27" spans="1:16" ht="18" customHeight="1" outlineLevel="1">
      <c r="A27" s="114"/>
      <c r="B27" s="114"/>
      <c r="C27" s="114"/>
      <c r="D27" s="114"/>
      <c r="E27" s="114"/>
      <c r="F27" s="114"/>
      <c r="G27" s="114"/>
      <c r="M27" s="134"/>
      <c r="N27" s="134"/>
    </row>
    <row r="28" spans="1:16" outlineLevel="1">
      <c r="A28" s="51"/>
      <c r="M28" s="91"/>
    </row>
    <row r="29" spans="1:16" outlineLevel="1">
      <c r="C29" s="52"/>
      <c r="L29" s="115"/>
    </row>
    <row r="30" spans="1:16" outlineLevel="1">
      <c r="C30" s="52"/>
    </row>
    <row r="31" spans="1:16" outlineLevel="1">
      <c r="C31" s="52"/>
    </row>
    <row r="32" spans="1:16" outlineLevel="1">
      <c r="C32" s="52"/>
    </row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outlineLevel="1"/>
    <row r="46" spans="1:5" s="443" customFormat="1"/>
    <row r="47" spans="1:5" s="440" customFormat="1" ht="27" customHeight="1" thickBot="1">
      <c r="A47" s="440" t="s">
        <v>49</v>
      </c>
    </row>
    <row r="48" spans="1:5" ht="51.75" outlineLevel="1" thickBot="1">
      <c r="A48" s="53" t="s">
        <v>39</v>
      </c>
      <c r="B48" s="53" t="s">
        <v>40</v>
      </c>
      <c r="C48" s="46" t="s">
        <v>63</v>
      </c>
      <c r="D48" s="46" t="s">
        <v>64</v>
      </c>
      <c r="E48" s="49" t="s">
        <v>65</v>
      </c>
    </row>
    <row r="49" spans="1:5" s="174" customFormat="1" ht="18" hidden="1" customHeight="1" outlineLevel="2">
      <c r="A49" s="184" t="s">
        <v>41</v>
      </c>
      <c r="B49" s="185">
        <f>SUM(C49:E49)</f>
        <v>3046</v>
      </c>
      <c r="C49" s="186">
        <v>3030</v>
      </c>
      <c r="D49" s="187">
        <v>0</v>
      </c>
      <c r="E49" s="188">
        <v>16</v>
      </c>
    </row>
    <row r="50" spans="1:5" ht="18" hidden="1" customHeight="1" outlineLevel="2">
      <c r="A50" s="97" t="s">
        <v>50</v>
      </c>
      <c r="B50" s="105">
        <v>3178</v>
      </c>
      <c r="C50" s="106">
        <v>3158</v>
      </c>
      <c r="D50" s="108">
        <v>0</v>
      </c>
      <c r="E50" s="107">
        <v>20</v>
      </c>
    </row>
    <row r="51" spans="1:5" s="174" customFormat="1" ht="18" customHeight="1" outlineLevel="1" collapsed="1">
      <c r="A51" s="189" t="s">
        <v>67</v>
      </c>
      <c r="B51" s="190">
        <f>SUM(C51:E51)</f>
        <v>3255</v>
      </c>
      <c r="C51" s="191">
        <v>3231</v>
      </c>
      <c r="D51" s="192">
        <v>0</v>
      </c>
      <c r="E51" s="193">
        <v>24</v>
      </c>
    </row>
    <row r="52" spans="1:5" s="174" customFormat="1" ht="18" hidden="1" customHeight="1" outlineLevel="2">
      <c r="A52" s="189" t="s">
        <v>75</v>
      </c>
      <c r="B52" s="190">
        <v>1696</v>
      </c>
      <c r="C52" s="191">
        <v>1644</v>
      </c>
      <c r="D52" s="192">
        <v>0</v>
      </c>
      <c r="E52" s="193">
        <v>52</v>
      </c>
    </row>
    <row r="53" spans="1:5" s="174" customFormat="1" ht="18" hidden="1" customHeight="1" outlineLevel="2">
      <c r="A53" s="189" t="s">
        <v>77</v>
      </c>
      <c r="B53" s="190">
        <v>1163</v>
      </c>
      <c r="C53" s="191">
        <v>1109</v>
      </c>
      <c r="D53" s="192">
        <v>0</v>
      </c>
      <c r="E53" s="193">
        <v>54</v>
      </c>
    </row>
    <row r="54" spans="1:5" ht="18" hidden="1" customHeight="1" outlineLevel="2">
      <c r="A54" s="97" t="s">
        <v>81</v>
      </c>
      <c r="B54" s="105">
        <v>2175</v>
      </c>
      <c r="C54" s="106">
        <v>2206</v>
      </c>
      <c r="D54" s="108">
        <v>2</v>
      </c>
      <c r="E54" s="127">
        <v>-33</v>
      </c>
    </row>
    <row r="55" spans="1:5" s="174" customFormat="1" ht="21.75" hidden="1" customHeight="1" outlineLevel="2">
      <c r="A55" s="194" t="s">
        <v>90</v>
      </c>
      <c r="B55" s="195">
        <v>21</v>
      </c>
      <c r="C55" s="196">
        <v>26</v>
      </c>
      <c r="D55" s="197">
        <v>0</v>
      </c>
      <c r="E55" s="198">
        <v>-5</v>
      </c>
    </row>
    <row r="56" spans="1:5" ht="18" hidden="1" customHeight="1" outlineLevel="2" collapsed="1">
      <c r="A56" s="97" t="s">
        <v>82</v>
      </c>
      <c r="B56" s="128">
        <v>-22</v>
      </c>
      <c r="C56" s="129">
        <v>-6</v>
      </c>
      <c r="D56" s="108">
        <v>0</v>
      </c>
      <c r="E56" s="130">
        <v>-16</v>
      </c>
    </row>
    <row r="57" spans="1:5" s="174" customFormat="1" ht="18" customHeight="1" outlineLevel="1" collapsed="1">
      <c r="A57" s="189" t="s">
        <v>86</v>
      </c>
      <c r="B57" s="199">
        <v>82</v>
      </c>
      <c r="C57" s="200">
        <v>95</v>
      </c>
      <c r="D57" s="192">
        <v>-3</v>
      </c>
      <c r="E57" s="201">
        <v>-10</v>
      </c>
    </row>
    <row r="58" spans="1:5" s="174" customFormat="1" ht="18" hidden="1" customHeight="1" outlineLevel="2">
      <c r="A58" s="189" t="s">
        <v>87</v>
      </c>
      <c r="B58" s="199">
        <v>118</v>
      </c>
      <c r="C58" s="200">
        <v>140</v>
      </c>
      <c r="D58" s="192">
        <v>0</v>
      </c>
      <c r="E58" s="201">
        <v>-22</v>
      </c>
    </row>
    <row r="59" spans="1:5" s="174" customFormat="1" ht="18" hidden="1" customHeight="1" outlineLevel="2">
      <c r="A59" s="189" t="s">
        <v>89</v>
      </c>
      <c r="B59" s="199">
        <v>388</v>
      </c>
      <c r="C59" s="200">
        <v>389</v>
      </c>
      <c r="D59" s="192">
        <v>0</v>
      </c>
      <c r="E59" s="201">
        <v>-1</v>
      </c>
    </row>
    <row r="60" spans="1:5" ht="18" hidden="1" customHeight="1" outlineLevel="2">
      <c r="A60" s="97" t="s">
        <v>94</v>
      </c>
      <c r="B60" s="121">
        <v>312</v>
      </c>
      <c r="C60" s="122">
        <v>300</v>
      </c>
      <c r="D60" s="108">
        <v>0</v>
      </c>
      <c r="E60" s="131">
        <v>12</v>
      </c>
    </row>
    <row r="61" spans="1:5" s="174" customFormat="1" ht="18" customHeight="1" outlineLevel="1" collapsed="1">
      <c r="A61" s="189" t="s">
        <v>95</v>
      </c>
      <c r="B61" s="199">
        <v>354</v>
      </c>
      <c r="C61" s="200">
        <v>393</v>
      </c>
      <c r="D61" s="192">
        <v>0</v>
      </c>
      <c r="E61" s="201">
        <v>-39</v>
      </c>
    </row>
    <row r="62" spans="1:5" ht="18" hidden="1" customHeight="1" outlineLevel="2">
      <c r="A62" s="189" t="s">
        <v>96</v>
      </c>
      <c r="B62" s="199">
        <v>423</v>
      </c>
      <c r="C62" s="200">
        <v>422</v>
      </c>
      <c r="D62" s="192">
        <v>1</v>
      </c>
      <c r="E62" s="201">
        <v>0</v>
      </c>
    </row>
    <row r="63" spans="1:5" s="174" customFormat="1" ht="18" hidden="1" customHeight="1" outlineLevel="2">
      <c r="A63" s="189" t="s">
        <v>97</v>
      </c>
      <c r="B63" s="199">
        <v>923</v>
      </c>
      <c r="C63" s="200">
        <v>925</v>
      </c>
      <c r="D63" s="192">
        <v>0</v>
      </c>
      <c r="E63" s="201">
        <v>-2</v>
      </c>
    </row>
    <row r="64" spans="1:5" s="174" customFormat="1" ht="18" hidden="1" customHeight="1" outlineLevel="2">
      <c r="A64" s="97" t="s">
        <v>102</v>
      </c>
      <c r="B64" s="121">
        <v>887</v>
      </c>
      <c r="C64" s="303">
        <v>889</v>
      </c>
      <c r="D64" s="208">
        <v>0</v>
      </c>
      <c r="E64" s="304">
        <v>-2</v>
      </c>
    </row>
    <row r="65" spans="1:5" s="174" customFormat="1" ht="18" customHeight="1" outlineLevel="1" collapsed="1">
      <c r="A65" s="189" t="s">
        <v>106</v>
      </c>
      <c r="B65" s="199">
        <v>673</v>
      </c>
      <c r="C65" s="200">
        <v>669</v>
      </c>
      <c r="D65" s="192">
        <v>0</v>
      </c>
      <c r="E65" s="201">
        <v>4</v>
      </c>
    </row>
    <row r="66" spans="1:5" s="174" customFormat="1" ht="18" customHeight="1" outlineLevel="2">
      <c r="A66" s="189" t="s">
        <v>107</v>
      </c>
      <c r="B66" s="199">
        <v>454</v>
      </c>
      <c r="C66" s="200">
        <v>452</v>
      </c>
      <c r="D66" s="192">
        <v>0</v>
      </c>
      <c r="E66" s="201">
        <v>2</v>
      </c>
    </row>
    <row r="67" spans="1:5" s="174" customFormat="1" ht="18" customHeight="1" outlineLevel="2">
      <c r="A67" s="189" t="s">
        <v>108</v>
      </c>
      <c r="B67" s="199">
        <v>403</v>
      </c>
      <c r="C67" s="200">
        <v>467</v>
      </c>
      <c r="D67" s="192">
        <v>0</v>
      </c>
      <c r="E67" s="201">
        <v>-64</v>
      </c>
    </row>
    <row r="68" spans="1:5" ht="18" customHeight="1" outlineLevel="2">
      <c r="A68" s="97" t="s">
        <v>109</v>
      </c>
      <c r="B68" s="121">
        <v>408</v>
      </c>
      <c r="C68" s="303">
        <v>537</v>
      </c>
      <c r="D68" s="208">
        <v>0</v>
      </c>
      <c r="E68" s="304">
        <v>-129</v>
      </c>
    </row>
    <row r="69" spans="1:5" s="174" customFormat="1" ht="18" customHeight="1" outlineLevel="1">
      <c r="A69" s="340" t="s">
        <v>120</v>
      </c>
      <c r="B69" s="341">
        <f>SUM(C69:E69)</f>
        <v>716</v>
      </c>
      <c r="C69" s="342">
        <v>773</v>
      </c>
      <c r="D69" s="343">
        <v>4</v>
      </c>
      <c r="E69" s="344">
        <v>-61</v>
      </c>
    </row>
    <row r="70" spans="1:5" s="174" customFormat="1" ht="18" hidden="1" customHeight="1" outlineLevel="2">
      <c r="A70" s="202">
        <v>44104</v>
      </c>
      <c r="B70" s="203">
        <f>SUM(C70:E70)</f>
        <v>67415</v>
      </c>
      <c r="C70" s="204">
        <v>62061</v>
      </c>
      <c r="D70" s="205">
        <v>8</v>
      </c>
      <c r="E70" s="206">
        <v>5346</v>
      </c>
    </row>
    <row r="71" spans="1:5" ht="18" hidden="1" customHeight="1" outlineLevel="2">
      <c r="A71" s="97">
        <v>44196</v>
      </c>
      <c r="B71" s="105">
        <v>73610</v>
      </c>
      <c r="C71" s="106">
        <v>68193</v>
      </c>
      <c r="D71" s="108">
        <v>6</v>
      </c>
      <c r="E71" s="107">
        <v>5411</v>
      </c>
    </row>
    <row r="72" spans="1:5" s="174" customFormat="1" ht="18" customHeight="1" outlineLevel="1" collapsed="1">
      <c r="A72" s="189">
        <v>44286</v>
      </c>
      <c r="B72" s="190">
        <v>87321</v>
      </c>
      <c r="C72" s="191">
        <v>80550</v>
      </c>
      <c r="D72" s="192">
        <v>84</v>
      </c>
      <c r="E72" s="193">
        <v>6687</v>
      </c>
    </row>
    <row r="73" spans="1:5" s="174" customFormat="1" ht="18" hidden="1" customHeight="1" outlineLevel="2">
      <c r="A73" s="189">
        <v>44377</v>
      </c>
      <c r="B73" s="190">
        <v>89763</v>
      </c>
      <c r="C73" s="191">
        <v>82921</v>
      </c>
      <c r="D73" s="192">
        <v>84</v>
      </c>
      <c r="E73" s="193">
        <v>6758</v>
      </c>
    </row>
    <row r="74" spans="1:5" s="174" customFormat="1" ht="18" hidden="1" customHeight="1" outlineLevel="2">
      <c r="A74" s="189">
        <v>44469</v>
      </c>
      <c r="B74" s="190">
        <v>90798</v>
      </c>
      <c r="C74" s="191">
        <v>83946</v>
      </c>
      <c r="D74" s="192">
        <v>84</v>
      </c>
      <c r="E74" s="193">
        <v>6768</v>
      </c>
    </row>
    <row r="75" spans="1:5" ht="18" hidden="1" customHeight="1" outlineLevel="2">
      <c r="A75" s="97">
        <v>44561</v>
      </c>
      <c r="B75" s="105">
        <v>92905</v>
      </c>
      <c r="C75" s="106">
        <v>86096</v>
      </c>
      <c r="D75" s="108">
        <v>86</v>
      </c>
      <c r="E75" s="107">
        <v>6723</v>
      </c>
    </row>
    <row r="76" spans="1:5" s="174" customFormat="1" ht="18" hidden="1" customHeight="1" outlineLevel="2">
      <c r="A76" s="189">
        <v>44834</v>
      </c>
      <c r="B76" s="190">
        <v>93484</v>
      </c>
      <c r="C76" s="191">
        <v>86709</v>
      </c>
      <c r="D76" s="192">
        <v>84</v>
      </c>
      <c r="E76" s="193">
        <v>6691</v>
      </c>
    </row>
    <row r="77" spans="1:5" ht="18" hidden="1" customHeight="1" outlineLevel="2">
      <c r="A77" s="97">
        <v>44926</v>
      </c>
      <c r="B77" s="105">
        <v>93458</v>
      </c>
      <c r="C77" s="207">
        <v>86698</v>
      </c>
      <c r="D77" s="208">
        <v>84</v>
      </c>
      <c r="E77" s="209">
        <v>6676</v>
      </c>
    </row>
    <row r="78" spans="1:5" s="174" customFormat="1" ht="18" customHeight="1" outlineLevel="1" collapsed="1">
      <c r="A78" s="189">
        <v>45016</v>
      </c>
      <c r="B78" s="190">
        <v>93533</v>
      </c>
      <c r="C78" s="191">
        <v>86786</v>
      </c>
      <c r="D78" s="192">
        <v>84</v>
      </c>
      <c r="E78" s="193">
        <v>6663</v>
      </c>
    </row>
    <row r="79" spans="1:5" s="174" customFormat="1" ht="18" hidden="1" customHeight="1" outlineLevel="2">
      <c r="A79" s="189">
        <v>45107</v>
      </c>
      <c r="B79" s="190">
        <v>93657</v>
      </c>
      <c r="C79" s="191">
        <v>86929</v>
      </c>
      <c r="D79" s="192">
        <v>84</v>
      </c>
      <c r="E79" s="193">
        <v>6644</v>
      </c>
    </row>
    <row r="80" spans="1:5" s="174" customFormat="1" ht="18" hidden="1" customHeight="1" outlineLevel="2">
      <c r="A80" s="189">
        <v>45199</v>
      </c>
      <c r="B80" s="190">
        <v>94043</v>
      </c>
      <c r="C80" s="191">
        <v>87316</v>
      </c>
      <c r="D80" s="192">
        <v>84</v>
      </c>
      <c r="E80" s="193">
        <v>6643</v>
      </c>
    </row>
    <row r="81" spans="1:7" ht="18" hidden="1" customHeight="1" outlineLevel="2">
      <c r="A81" s="97">
        <v>45291</v>
      </c>
      <c r="B81" s="105">
        <v>93876</v>
      </c>
      <c r="C81" s="106">
        <v>87215</v>
      </c>
      <c r="D81" s="108">
        <v>84</v>
      </c>
      <c r="E81" s="107">
        <v>6577</v>
      </c>
    </row>
    <row r="82" spans="1:7" s="174" customFormat="1" ht="18" customHeight="1" outlineLevel="1" collapsed="1">
      <c r="A82" s="189">
        <v>45382</v>
      </c>
      <c r="B82" s="190">
        <v>94234</v>
      </c>
      <c r="C82" s="191">
        <v>87609</v>
      </c>
      <c r="D82" s="192">
        <v>84</v>
      </c>
      <c r="E82" s="193">
        <v>6541</v>
      </c>
    </row>
    <row r="83" spans="1:7" ht="18" hidden="1" customHeight="1" outlineLevel="2">
      <c r="A83" s="189">
        <v>45473</v>
      </c>
      <c r="B83" s="190">
        <v>94648</v>
      </c>
      <c r="C83" s="191">
        <v>88025</v>
      </c>
      <c r="D83" s="192">
        <v>85</v>
      </c>
      <c r="E83" s="193">
        <v>6538</v>
      </c>
    </row>
    <row r="84" spans="1:7" s="174" customFormat="1" ht="18" hidden="1" customHeight="1" outlineLevel="2">
      <c r="A84" s="189">
        <v>45565</v>
      </c>
      <c r="B84" s="190">
        <v>96038</v>
      </c>
      <c r="C84" s="191">
        <v>89344</v>
      </c>
      <c r="D84" s="192">
        <v>85</v>
      </c>
      <c r="E84" s="193">
        <v>6609</v>
      </c>
    </row>
    <row r="85" spans="1:7" s="174" customFormat="1" ht="18" hidden="1" customHeight="1" outlineLevel="2">
      <c r="A85" s="97">
        <v>45657</v>
      </c>
      <c r="B85" s="105">
        <v>96280</v>
      </c>
      <c r="C85" s="207">
        <v>89604</v>
      </c>
      <c r="D85" s="208">
        <v>85</v>
      </c>
      <c r="E85" s="209">
        <v>6591</v>
      </c>
    </row>
    <row r="86" spans="1:7" s="174" customFormat="1" ht="18" customHeight="1" outlineLevel="1" collapsed="1">
      <c r="A86" s="189">
        <v>45747</v>
      </c>
      <c r="B86" s="190">
        <v>96956</v>
      </c>
      <c r="C86" s="191">
        <v>90273</v>
      </c>
      <c r="D86" s="192">
        <v>85</v>
      </c>
      <c r="E86" s="193">
        <v>6598</v>
      </c>
    </row>
    <row r="87" spans="1:7" s="174" customFormat="1" ht="18" customHeight="1" outlineLevel="2">
      <c r="A87" s="189">
        <v>45838</v>
      </c>
      <c r="B87" s="190">
        <v>97410</v>
      </c>
      <c r="C87" s="191">
        <v>90725</v>
      </c>
      <c r="D87" s="192">
        <v>85</v>
      </c>
      <c r="E87" s="193">
        <v>6600</v>
      </c>
    </row>
    <row r="88" spans="1:7" s="174" customFormat="1" ht="18" customHeight="1" outlineLevel="2">
      <c r="A88" s="189">
        <v>45930</v>
      </c>
      <c r="B88" s="190">
        <v>97758</v>
      </c>
      <c r="C88" s="191">
        <v>91144</v>
      </c>
      <c r="D88" s="192">
        <v>85</v>
      </c>
      <c r="E88" s="193">
        <v>6529</v>
      </c>
    </row>
    <row r="89" spans="1:7" ht="18" customHeight="1" outlineLevel="2">
      <c r="A89" s="97">
        <v>46022</v>
      </c>
      <c r="B89" s="105">
        <v>98151</v>
      </c>
      <c r="C89" s="207">
        <v>91681</v>
      </c>
      <c r="D89" s="208">
        <v>85</v>
      </c>
      <c r="E89" s="209">
        <v>6385</v>
      </c>
    </row>
    <row r="90" spans="1:7" s="174" customFormat="1" ht="18" customHeight="1" outlineLevel="1" thickBot="1">
      <c r="A90" s="164">
        <v>46112</v>
      </c>
      <c r="B90" s="345">
        <f>SUM(C90:E90)</f>
        <v>98867</v>
      </c>
      <c r="C90" s="346">
        <v>92454</v>
      </c>
      <c r="D90" s="197">
        <v>89</v>
      </c>
      <c r="E90" s="347">
        <v>6324</v>
      </c>
      <c r="F90" s="257">
        <f>B90/B89-1</f>
        <v>7.2948823751159964E-3</v>
      </c>
      <c r="G90" s="257">
        <f>B90/B86-1</f>
        <v>1.9709971533479198E-2</v>
      </c>
    </row>
    <row r="91" spans="1:7" ht="46.15" customHeight="1" outlineLevel="1">
      <c r="A91" s="421" t="s">
        <v>123</v>
      </c>
      <c r="B91" s="421"/>
      <c r="C91" s="421"/>
      <c r="D91" s="421"/>
      <c r="E91" s="421"/>
      <c r="F91" s="216">
        <f>B90-B89</f>
        <v>716</v>
      </c>
      <c r="G91" s="158">
        <f>B90-B86</f>
        <v>1911</v>
      </c>
    </row>
    <row r="92" spans="1:7" s="443" customFormat="1"/>
    <row r="93" spans="1:7" s="441" customFormat="1" ht="27" customHeight="1" thickBot="1">
      <c r="A93" s="441" t="s">
        <v>51</v>
      </c>
    </row>
    <row r="94" spans="1:7" ht="56.25" customHeight="1" outlineLevel="1" thickBot="1">
      <c r="A94" s="53" t="s">
        <v>39</v>
      </c>
      <c r="B94" s="53" t="s">
        <v>42</v>
      </c>
      <c r="C94" s="46" t="s">
        <v>43</v>
      </c>
      <c r="D94" s="49" t="s">
        <v>44</v>
      </c>
    </row>
    <row r="95" spans="1:7" s="174" customFormat="1" ht="18" hidden="1" customHeight="1" outlineLevel="2">
      <c r="A95" s="184" t="s">
        <v>41</v>
      </c>
      <c r="B95" s="210" t="s">
        <v>70</v>
      </c>
      <c r="C95" s="211" t="s">
        <v>70</v>
      </c>
      <c r="D95" s="212">
        <v>2989</v>
      </c>
    </row>
    <row r="96" spans="1:7" ht="18" hidden="1" customHeight="1" outlineLevel="2">
      <c r="A96" s="97" t="s">
        <v>50</v>
      </c>
      <c r="B96" s="98" t="s">
        <v>70</v>
      </c>
      <c r="C96" s="99" t="s">
        <v>70</v>
      </c>
      <c r="D96" s="100">
        <v>3098</v>
      </c>
    </row>
    <row r="97" spans="1:6" s="174" customFormat="1" ht="18" customHeight="1" outlineLevel="1" collapsed="1">
      <c r="A97" s="189" t="s">
        <v>67</v>
      </c>
      <c r="B97" s="213" t="s">
        <v>70</v>
      </c>
      <c r="C97" s="214" t="s">
        <v>70</v>
      </c>
      <c r="D97" s="215">
        <v>2993</v>
      </c>
    </row>
    <row r="98" spans="1:6" s="174" customFormat="1" ht="18" hidden="1" customHeight="1" outlineLevel="2">
      <c r="A98" s="189" t="s">
        <v>75</v>
      </c>
      <c r="B98" s="213" t="s">
        <v>70</v>
      </c>
      <c r="C98" s="214" t="s">
        <v>70</v>
      </c>
      <c r="D98" s="215">
        <v>1689</v>
      </c>
    </row>
    <row r="99" spans="1:6" s="174" customFormat="1" ht="18" hidden="1" customHeight="1" outlineLevel="2" collapsed="1">
      <c r="A99" s="189" t="s">
        <v>77</v>
      </c>
      <c r="B99" s="213" t="s">
        <v>70</v>
      </c>
      <c r="C99" s="214" t="s">
        <v>70</v>
      </c>
      <c r="D99" s="215">
        <v>310</v>
      </c>
    </row>
    <row r="100" spans="1:6" ht="18" hidden="1" customHeight="1" outlineLevel="2">
      <c r="A100" s="97" t="s">
        <v>81</v>
      </c>
      <c r="B100" s="98" t="s">
        <v>70</v>
      </c>
      <c r="C100" s="99" t="s">
        <v>70</v>
      </c>
      <c r="D100" s="100">
        <v>2725</v>
      </c>
    </row>
    <row r="101" spans="1:6" s="174" customFormat="1" ht="18" hidden="1" customHeight="1" outlineLevel="2">
      <c r="A101" s="189" t="s">
        <v>90</v>
      </c>
      <c r="B101" s="213" t="s">
        <v>70</v>
      </c>
      <c r="C101" s="214" t="s">
        <v>70</v>
      </c>
      <c r="D101" s="215">
        <v>91</v>
      </c>
    </row>
    <row r="102" spans="1:6" ht="18" hidden="1" customHeight="1" outlineLevel="2">
      <c r="A102" s="97" t="s">
        <v>82</v>
      </c>
      <c r="B102" s="98" t="s">
        <v>70</v>
      </c>
      <c r="C102" s="99" t="s">
        <v>70</v>
      </c>
      <c r="D102" s="100">
        <v>127</v>
      </c>
    </row>
    <row r="103" spans="1:6" s="174" customFormat="1" ht="18" customHeight="1" outlineLevel="1" collapsed="1">
      <c r="A103" s="189" t="s">
        <v>86</v>
      </c>
      <c r="B103" s="213" t="s">
        <v>70</v>
      </c>
      <c r="C103" s="214" t="s">
        <v>70</v>
      </c>
      <c r="D103" s="215">
        <v>210</v>
      </c>
    </row>
    <row r="104" spans="1:6" s="174" customFormat="1" ht="18" hidden="1" customHeight="1" outlineLevel="2">
      <c r="A104" s="189" t="s">
        <v>87</v>
      </c>
      <c r="B104" s="213" t="s">
        <v>70</v>
      </c>
      <c r="C104" s="214" t="s">
        <v>70</v>
      </c>
      <c r="D104" s="215">
        <v>296</v>
      </c>
    </row>
    <row r="105" spans="1:6" s="174" customFormat="1" ht="18" hidden="1" customHeight="1" outlineLevel="2">
      <c r="A105" s="189" t="s">
        <v>89</v>
      </c>
      <c r="B105" s="213" t="s">
        <v>70</v>
      </c>
      <c r="C105" s="214" t="s">
        <v>70</v>
      </c>
      <c r="D105" s="215">
        <v>481</v>
      </c>
    </row>
    <row r="106" spans="1:6" ht="18" hidden="1" customHeight="1" outlineLevel="2">
      <c r="A106" s="97" t="s">
        <v>94</v>
      </c>
      <c r="B106" s="98" t="s">
        <v>70</v>
      </c>
      <c r="C106" s="99" t="s">
        <v>70</v>
      </c>
      <c r="D106" s="100">
        <v>397</v>
      </c>
    </row>
    <row r="107" spans="1:6" s="174" customFormat="1" ht="18" customHeight="1" outlineLevel="1" collapsed="1">
      <c r="A107" s="189" t="s">
        <v>95</v>
      </c>
      <c r="B107" s="213" t="s">
        <v>70</v>
      </c>
      <c r="C107" s="214" t="s">
        <v>70</v>
      </c>
      <c r="D107" s="215">
        <v>527</v>
      </c>
      <c r="E107" s="216"/>
      <c r="F107" s="217"/>
    </row>
    <row r="108" spans="1:6" ht="18" hidden="1" customHeight="1" outlineLevel="2">
      <c r="A108" s="97" t="s">
        <v>96</v>
      </c>
      <c r="B108" s="98" t="s">
        <v>70</v>
      </c>
      <c r="C108" s="99" t="s">
        <v>70</v>
      </c>
      <c r="D108" s="100">
        <v>529</v>
      </c>
      <c r="E108" s="158"/>
      <c r="F108" s="115"/>
    </row>
    <row r="109" spans="1:6" s="174" customFormat="1" ht="18" hidden="1" customHeight="1" outlineLevel="2">
      <c r="A109" s="189" t="s">
        <v>97</v>
      </c>
      <c r="B109" s="213" t="s">
        <v>70</v>
      </c>
      <c r="C109" s="214" t="s">
        <v>70</v>
      </c>
      <c r="D109" s="215">
        <v>1002</v>
      </c>
      <c r="E109" s="216"/>
      <c r="F109" s="217"/>
    </row>
    <row r="110" spans="1:6" s="174" customFormat="1" ht="18" hidden="1" customHeight="1" outlineLevel="2">
      <c r="A110" s="189" t="s">
        <v>102</v>
      </c>
      <c r="B110" s="213" t="s">
        <v>70</v>
      </c>
      <c r="C110" s="214" t="s">
        <v>70</v>
      </c>
      <c r="D110" s="215">
        <v>981</v>
      </c>
      <c r="E110" s="216"/>
      <c r="F110" s="217"/>
    </row>
    <row r="111" spans="1:6" s="174" customFormat="1" ht="18" customHeight="1" outlineLevel="1" collapsed="1">
      <c r="A111" s="189" t="s">
        <v>106</v>
      </c>
      <c r="B111" s="213" t="s">
        <v>70</v>
      </c>
      <c r="C111" s="214" t="s">
        <v>70</v>
      </c>
      <c r="D111" s="215">
        <v>732</v>
      </c>
      <c r="E111" s="216"/>
      <c r="F111" s="217"/>
    </row>
    <row r="112" spans="1:6" s="174" customFormat="1" ht="18" customHeight="1" outlineLevel="2">
      <c r="A112" s="189" t="s">
        <v>107</v>
      </c>
      <c r="B112" s="213" t="s">
        <v>70</v>
      </c>
      <c r="C112" s="214" t="s">
        <v>70</v>
      </c>
      <c r="D112" s="215">
        <v>507</v>
      </c>
      <c r="E112" s="216"/>
      <c r="F112" s="217"/>
    </row>
    <row r="113" spans="1:12" s="174" customFormat="1" ht="18" customHeight="1" outlineLevel="2">
      <c r="A113" s="189" t="s">
        <v>108</v>
      </c>
      <c r="B113" s="213" t="s">
        <v>70</v>
      </c>
      <c r="C113" s="214" t="s">
        <v>70</v>
      </c>
      <c r="D113" s="215">
        <v>585</v>
      </c>
      <c r="E113" s="216"/>
      <c r="F113" s="217"/>
    </row>
    <row r="114" spans="1:12" ht="18" customHeight="1" outlineLevel="2">
      <c r="A114" s="97" t="s">
        <v>109</v>
      </c>
      <c r="B114" s="98" t="s">
        <v>70</v>
      </c>
      <c r="C114" s="99" t="s">
        <v>70</v>
      </c>
      <c r="D114" s="100">
        <v>592</v>
      </c>
      <c r="E114" s="216"/>
      <c r="F114" s="115"/>
    </row>
    <row r="115" spans="1:12" s="174" customFormat="1" ht="18" customHeight="1" outlineLevel="1">
      <c r="A115" s="194" t="s">
        <v>120</v>
      </c>
      <c r="B115" s="348" t="s">
        <v>70</v>
      </c>
      <c r="C115" s="349" t="s">
        <v>70</v>
      </c>
      <c r="D115" s="350">
        <v>819</v>
      </c>
      <c r="E115" s="216"/>
      <c r="F115" s="217"/>
    </row>
    <row r="116" spans="1:12" s="174" customFormat="1" ht="18" hidden="1" customHeight="1" outlineLevel="2">
      <c r="A116" s="218">
        <v>44104</v>
      </c>
      <c r="B116" s="219">
        <f>SUM(C116:D116)</f>
        <v>61740</v>
      </c>
      <c r="C116" s="220">
        <v>715</v>
      </c>
      <c r="D116" s="221">
        <v>61025</v>
      </c>
    </row>
    <row r="117" spans="1:12" ht="18" hidden="1" customHeight="1" outlineLevel="2">
      <c r="A117" s="97">
        <v>44196</v>
      </c>
      <c r="B117" s="105">
        <v>67809</v>
      </c>
      <c r="C117" s="109">
        <v>751</v>
      </c>
      <c r="D117" s="110">
        <v>67058</v>
      </c>
    </row>
    <row r="118" spans="1:12" s="174" customFormat="1" ht="18" customHeight="1" outlineLevel="1" collapsed="1">
      <c r="A118" s="189">
        <v>44286</v>
      </c>
      <c r="B118" s="190">
        <v>81417</v>
      </c>
      <c r="C118" s="222">
        <v>2059</v>
      </c>
      <c r="D118" s="223">
        <v>79358</v>
      </c>
    </row>
    <row r="119" spans="1:12" s="174" customFormat="1" ht="18" hidden="1" customHeight="1" outlineLevel="2">
      <c r="A119" s="189">
        <v>44377</v>
      </c>
      <c r="B119" s="190">
        <v>83709</v>
      </c>
      <c r="C119" s="222">
        <v>2098</v>
      </c>
      <c r="D119" s="223">
        <v>81611</v>
      </c>
    </row>
    <row r="120" spans="1:12" s="174" customFormat="1" ht="18" hidden="1" customHeight="1" outlineLevel="2">
      <c r="A120" s="189">
        <v>44469</v>
      </c>
      <c r="B120" s="190">
        <v>83461</v>
      </c>
      <c r="C120" s="222">
        <v>2038</v>
      </c>
      <c r="D120" s="223">
        <v>81423</v>
      </c>
    </row>
    <row r="121" spans="1:12" ht="18" hidden="1" customHeight="1" outlineLevel="2">
      <c r="A121" s="97">
        <v>44561</v>
      </c>
      <c r="B121" s="105">
        <v>85510</v>
      </c>
      <c r="C121" s="109">
        <v>2025</v>
      </c>
      <c r="D121" s="110">
        <v>83485</v>
      </c>
    </row>
    <row r="122" spans="1:12" s="174" customFormat="1" ht="18" hidden="1" customHeight="1" outlineLevel="2">
      <c r="A122" s="189">
        <v>44834</v>
      </c>
      <c r="B122" s="190">
        <v>86076</v>
      </c>
      <c r="C122" s="222">
        <v>2015</v>
      </c>
      <c r="D122" s="223">
        <v>84061</v>
      </c>
    </row>
    <row r="123" spans="1:12" ht="18" hidden="1" customHeight="1" outlineLevel="2">
      <c r="A123" s="97">
        <v>44926</v>
      </c>
      <c r="B123" s="105">
        <v>86118</v>
      </c>
      <c r="C123" s="109">
        <v>1997</v>
      </c>
      <c r="D123" s="110">
        <v>84121</v>
      </c>
    </row>
    <row r="124" spans="1:12" s="174" customFormat="1" ht="18" customHeight="1" outlineLevel="1" collapsed="1">
      <c r="A124" s="189">
        <v>45016</v>
      </c>
      <c r="B124" s="190">
        <v>86197</v>
      </c>
      <c r="C124" s="222">
        <v>1999</v>
      </c>
      <c r="D124" s="223">
        <v>84198</v>
      </c>
    </row>
    <row r="125" spans="1:12" s="174" customFormat="1" ht="18" hidden="1" customHeight="1" outlineLevel="2">
      <c r="A125" s="189">
        <v>45107</v>
      </c>
      <c r="B125" s="190">
        <v>86271</v>
      </c>
      <c r="C125" s="222">
        <v>1989</v>
      </c>
      <c r="D125" s="223">
        <v>84282</v>
      </c>
    </row>
    <row r="126" spans="1:12" s="174" customFormat="1" ht="18" hidden="1" customHeight="1" outlineLevel="2">
      <c r="A126" s="189">
        <v>45199</v>
      </c>
      <c r="B126" s="190">
        <v>86611</v>
      </c>
      <c r="C126" s="222">
        <v>1968</v>
      </c>
      <c r="D126" s="223">
        <v>84643</v>
      </c>
    </row>
    <row r="127" spans="1:12" ht="18" hidden="1" customHeight="1" outlineLevel="2">
      <c r="A127" s="97">
        <v>45291</v>
      </c>
      <c r="B127" s="105">
        <v>86427</v>
      </c>
      <c r="C127" s="109">
        <v>1917</v>
      </c>
      <c r="D127" s="110">
        <v>84510</v>
      </c>
      <c r="E127" s="158"/>
      <c r="K127" s="158"/>
      <c r="L127" s="115"/>
    </row>
    <row r="128" spans="1:12" s="174" customFormat="1" ht="18" customHeight="1" outlineLevel="1" collapsed="1">
      <c r="A128" s="189">
        <v>45382</v>
      </c>
      <c r="B128" s="190">
        <v>86759</v>
      </c>
      <c r="C128" s="222">
        <v>1871</v>
      </c>
      <c r="D128" s="223">
        <v>84888</v>
      </c>
      <c r="E128" s="217"/>
      <c r="K128" s="216"/>
      <c r="L128" s="217"/>
    </row>
    <row r="129" spans="1:12" ht="18" hidden="1" customHeight="1" outlineLevel="2">
      <c r="A129" s="189">
        <v>45473</v>
      </c>
      <c r="B129" s="190">
        <v>87156</v>
      </c>
      <c r="C129" s="222">
        <v>1868</v>
      </c>
      <c r="D129" s="223">
        <v>85288</v>
      </c>
      <c r="E129" s="158"/>
      <c r="F129" s="115"/>
      <c r="K129" s="158"/>
      <c r="L129" s="115"/>
    </row>
    <row r="130" spans="1:12" s="174" customFormat="1" ht="18" hidden="1" customHeight="1" outlineLevel="2">
      <c r="A130" s="189">
        <v>45565</v>
      </c>
      <c r="B130" s="190">
        <v>88439</v>
      </c>
      <c r="C130" s="222">
        <v>1872</v>
      </c>
      <c r="D130" s="223">
        <v>86567</v>
      </c>
      <c r="E130" s="216"/>
      <c r="F130" s="269">
        <f>D136-D130</f>
        <v>2924</v>
      </c>
      <c r="K130" s="216"/>
      <c r="L130" s="217"/>
    </row>
    <row r="131" spans="1:12" s="174" customFormat="1" ht="18" hidden="1" customHeight="1" outlineLevel="2">
      <c r="A131" s="189">
        <v>45657</v>
      </c>
      <c r="B131" s="190">
        <v>88821</v>
      </c>
      <c r="C131" s="222">
        <v>1861</v>
      </c>
      <c r="D131" s="223">
        <v>86960</v>
      </c>
      <c r="E131" s="216"/>
      <c r="F131" s="269"/>
      <c r="K131" s="216"/>
      <c r="L131" s="217"/>
    </row>
    <row r="132" spans="1:12" s="174" customFormat="1" ht="18" customHeight="1" outlineLevel="1" collapsed="1">
      <c r="A132" s="189">
        <v>45747</v>
      </c>
      <c r="B132" s="190">
        <v>89377</v>
      </c>
      <c r="C132" s="222">
        <v>1906</v>
      </c>
      <c r="D132" s="223">
        <v>87471</v>
      </c>
      <c r="E132" s="216"/>
      <c r="F132" s="217"/>
      <c r="K132" s="216"/>
      <c r="L132" s="217"/>
    </row>
    <row r="133" spans="1:12" s="174" customFormat="1" ht="18" customHeight="1" outlineLevel="2">
      <c r="A133" s="189">
        <v>45838</v>
      </c>
      <c r="B133" s="190">
        <v>89774</v>
      </c>
      <c r="C133" s="222">
        <v>1905</v>
      </c>
      <c r="D133" s="223">
        <v>87869</v>
      </c>
      <c r="E133" s="216"/>
      <c r="F133" s="217"/>
      <c r="K133" s="216"/>
      <c r="L133" s="217"/>
    </row>
    <row r="134" spans="1:12" s="174" customFormat="1" ht="18" customHeight="1" outlineLevel="2">
      <c r="A134" s="189">
        <v>45930</v>
      </c>
      <c r="B134" s="190">
        <v>90137</v>
      </c>
      <c r="C134" s="222">
        <v>1873</v>
      </c>
      <c r="D134" s="223">
        <v>88264</v>
      </c>
      <c r="E134" s="216"/>
      <c r="F134" s="217"/>
      <c r="K134" s="216"/>
      <c r="L134" s="217"/>
    </row>
    <row r="135" spans="1:12" ht="18" customHeight="1" outlineLevel="2">
      <c r="A135" s="97">
        <v>46022</v>
      </c>
      <c r="B135" s="105">
        <v>90595</v>
      </c>
      <c r="C135" s="109">
        <v>1835</v>
      </c>
      <c r="D135" s="110">
        <v>88760</v>
      </c>
      <c r="E135" s="158">
        <f>D136-D132</f>
        <v>2020</v>
      </c>
      <c r="F135" s="115">
        <f>E135/D132</f>
        <v>2.3093368087709069E-2</v>
      </c>
      <c r="K135" s="158"/>
      <c r="L135" s="115"/>
    </row>
    <row r="136" spans="1:12" s="174" customFormat="1" ht="18" customHeight="1" outlineLevel="1" thickBot="1">
      <c r="A136" s="164">
        <v>46112</v>
      </c>
      <c r="B136" s="345">
        <f>SUM(C136:D136)</f>
        <v>91361</v>
      </c>
      <c r="C136" s="374">
        <v>1870</v>
      </c>
      <c r="D136" s="375">
        <v>89491</v>
      </c>
      <c r="E136" s="257">
        <f>B136/B135-1</f>
        <v>8.4552127600860949E-3</v>
      </c>
      <c r="F136" s="257">
        <f>B136/B132-1</f>
        <v>2.2198104657797924E-2</v>
      </c>
      <c r="G136" s="216"/>
      <c r="H136" s="216"/>
      <c r="K136" s="216"/>
      <c r="L136" s="217"/>
    </row>
    <row r="137" spans="1:12" ht="48.6" customHeight="1" outlineLevel="1">
      <c r="A137" s="421" t="s">
        <v>123</v>
      </c>
      <c r="B137" s="421"/>
      <c r="C137" s="421"/>
      <c r="D137" s="421"/>
      <c r="E137" s="216">
        <f>B136-B135</f>
        <v>766</v>
      </c>
      <c r="F137" s="158">
        <f>B136-B132</f>
        <v>1984</v>
      </c>
      <c r="H137" s="158"/>
    </row>
    <row r="138" spans="1:12" s="446" customFormat="1" ht="12.75" customHeight="1"/>
    <row r="139" spans="1:12" s="430" customFormat="1" ht="27" customHeight="1" thickBot="1">
      <c r="A139" s="430" t="s">
        <v>52</v>
      </c>
    </row>
    <row r="140" spans="1:12" ht="61.5" customHeight="1" outlineLevel="1" thickBot="1">
      <c r="A140" s="44" t="s">
        <v>45</v>
      </c>
      <c r="B140" s="54" t="s">
        <v>76</v>
      </c>
      <c r="C140" s="55" t="s">
        <v>29</v>
      </c>
      <c r="D140" s="56" t="s">
        <v>30</v>
      </c>
      <c r="E140" s="45" t="s">
        <v>31</v>
      </c>
      <c r="F140" s="46" t="s">
        <v>32</v>
      </c>
      <c r="G140" s="46" t="s">
        <v>33</v>
      </c>
      <c r="H140" s="47" t="s">
        <v>34</v>
      </c>
      <c r="I140" s="48" t="s">
        <v>35</v>
      </c>
      <c r="J140" s="46" t="s">
        <v>36</v>
      </c>
      <c r="K140" s="46" t="s">
        <v>37</v>
      </c>
      <c r="L140" s="49" t="s">
        <v>38</v>
      </c>
    </row>
    <row r="141" spans="1:12" s="174" customFormat="1" ht="18" hidden="1" customHeight="1" outlineLevel="2">
      <c r="A141" s="224" t="s">
        <v>41</v>
      </c>
      <c r="B141" s="225">
        <f>SUM(C141:D141)</f>
        <v>91.384059030000003</v>
      </c>
      <c r="C141" s="226">
        <f>SUM(E141:H141)</f>
        <v>42.272307600000005</v>
      </c>
      <c r="D141" s="227">
        <f>SUM(I141:L141)</f>
        <v>49.111751430000005</v>
      </c>
      <c r="E141" s="228">
        <v>1.79297671</v>
      </c>
      <c r="F141" s="229">
        <v>31.336135780000003</v>
      </c>
      <c r="G141" s="229">
        <v>8.2319490900000005</v>
      </c>
      <c r="H141" s="230">
        <v>0.91124601999999988</v>
      </c>
      <c r="I141" s="231">
        <v>2.1734611400000001</v>
      </c>
      <c r="J141" s="229">
        <v>38.326615880000006</v>
      </c>
      <c r="K141" s="229">
        <v>6.6433100899999999</v>
      </c>
      <c r="L141" s="232">
        <v>1.9683643200000001</v>
      </c>
    </row>
    <row r="142" spans="1:12" ht="18" hidden="1" customHeight="1" outlineLevel="2">
      <c r="A142" s="63" t="s">
        <v>50</v>
      </c>
      <c r="B142" s="81">
        <f t="shared" ref="B142" si="1">SUM(C142:D142)</f>
        <v>122.74614704</v>
      </c>
      <c r="C142" s="95">
        <f t="shared" ref="C142" si="2">SUM(E142:H142)</f>
        <v>54.557447719999999</v>
      </c>
      <c r="D142" s="96">
        <f t="shared" ref="D142" si="3">SUM(I142:L142)</f>
        <v>68.188699319999998</v>
      </c>
      <c r="E142" s="88">
        <v>2.1926178799999998</v>
      </c>
      <c r="F142" s="89">
        <v>40.464185659999998</v>
      </c>
      <c r="G142" s="89">
        <v>10.6423915</v>
      </c>
      <c r="H142" s="93">
        <v>1.2582526800000002</v>
      </c>
      <c r="I142" s="94">
        <v>2.6358069799999999</v>
      </c>
      <c r="J142" s="89">
        <v>53.362579479999994</v>
      </c>
      <c r="K142" s="89">
        <v>9.3481533100000007</v>
      </c>
      <c r="L142" s="90">
        <v>2.8421595499999999</v>
      </c>
    </row>
    <row r="143" spans="1:12" s="174" customFormat="1" ht="18" customHeight="1" outlineLevel="1" collapsed="1">
      <c r="A143" s="233" t="s">
        <v>67</v>
      </c>
      <c r="B143" s="234">
        <f t="shared" ref="B143" si="4">SUM(C143:D143)</f>
        <v>48.168103609999996</v>
      </c>
      <c r="C143" s="235">
        <f t="shared" ref="C143" si="5">SUM(E143:H143)</f>
        <v>20.629035319999996</v>
      </c>
      <c r="D143" s="236">
        <f t="shared" ref="D143" si="6">SUM(I143:L143)</f>
        <v>27.539068289999999</v>
      </c>
      <c r="E143" s="237">
        <v>0.55063768000000002</v>
      </c>
      <c r="F143" s="238">
        <v>14.007345739999998</v>
      </c>
      <c r="G143" s="238">
        <v>5.3987175799999996</v>
      </c>
      <c r="H143" s="239">
        <v>0.67233432000000004</v>
      </c>
      <c r="I143" s="240">
        <v>0.72465609000000009</v>
      </c>
      <c r="J143" s="238">
        <v>22.121923809999998</v>
      </c>
      <c r="K143" s="238">
        <v>3.6937208500000001</v>
      </c>
      <c r="L143" s="241">
        <v>0.99876754000000012</v>
      </c>
    </row>
    <row r="144" spans="1:12" s="174" customFormat="1" ht="18" hidden="1" customHeight="1" outlineLevel="2">
      <c r="A144" s="233" t="s">
        <v>75</v>
      </c>
      <c r="B144" s="234">
        <v>75.543347799999992</v>
      </c>
      <c r="C144" s="235">
        <v>31.616946849999998</v>
      </c>
      <c r="D144" s="236">
        <v>43.926400950000001</v>
      </c>
      <c r="E144" s="237">
        <v>0.73904122999999999</v>
      </c>
      <c r="F144" s="238">
        <v>21.986675709999997</v>
      </c>
      <c r="G144" s="238">
        <v>7.4999279899999989</v>
      </c>
      <c r="H144" s="239">
        <v>1.3913019199999999</v>
      </c>
      <c r="I144" s="240">
        <v>1.0500311500000001</v>
      </c>
      <c r="J144" s="238">
        <v>34.822737219999993</v>
      </c>
      <c r="K144" s="238">
        <v>6.1702201899999993</v>
      </c>
      <c r="L144" s="241">
        <v>1.8834123900000002</v>
      </c>
    </row>
    <row r="145" spans="1:13" s="174" customFormat="1" ht="18" hidden="1" customHeight="1" outlineLevel="2">
      <c r="A145" s="233" t="s">
        <v>77</v>
      </c>
      <c r="B145" s="234">
        <v>101.17895799999999</v>
      </c>
      <c r="C145" s="235">
        <v>41.93637871</v>
      </c>
      <c r="D145" s="236">
        <v>59.242579289999995</v>
      </c>
      <c r="E145" s="237">
        <v>0.81057839999999992</v>
      </c>
      <c r="F145" s="238">
        <v>28.51836729</v>
      </c>
      <c r="G145" s="238">
        <v>8.5122970200000001</v>
      </c>
      <c r="H145" s="239">
        <v>4.0951359999999992</v>
      </c>
      <c r="I145" s="240">
        <v>1.1665742100000001</v>
      </c>
      <c r="J145" s="238">
        <v>46.367900399999996</v>
      </c>
      <c r="K145" s="238">
        <v>9.2151205400000009</v>
      </c>
      <c r="L145" s="241">
        <v>2.4929841400000003</v>
      </c>
    </row>
    <row r="146" spans="1:13" ht="18" hidden="1" customHeight="1" outlineLevel="2">
      <c r="A146" s="63" t="s">
        <v>81</v>
      </c>
      <c r="B146" s="81">
        <v>134.27626731000004</v>
      </c>
      <c r="C146" s="95">
        <v>55.380193730000016</v>
      </c>
      <c r="D146" s="96">
        <v>78.896073580000007</v>
      </c>
      <c r="E146" s="88">
        <v>1.0466004</v>
      </c>
      <c r="F146" s="89">
        <v>37.754061080000007</v>
      </c>
      <c r="G146" s="89">
        <v>11.283092180000001</v>
      </c>
      <c r="H146" s="93">
        <v>5.2964400700000001</v>
      </c>
      <c r="I146" s="94">
        <v>1.4676798299999998</v>
      </c>
      <c r="J146" s="89">
        <v>61.991376600000002</v>
      </c>
      <c r="K146" s="89">
        <v>11.827170260000001</v>
      </c>
      <c r="L146" s="90">
        <v>3.60984689</v>
      </c>
    </row>
    <row r="147" spans="1:13" s="174" customFormat="1" ht="18" hidden="1" customHeight="1" outlineLevel="2">
      <c r="A147" s="233" t="s">
        <v>90</v>
      </c>
      <c r="B147" s="234">
        <f>SUM(C147:D147)</f>
        <v>74.167336060000011</v>
      </c>
      <c r="C147" s="235">
        <f>SUM(E147:H147)</f>
        <v>30.875764250000003</v>
      </c>
      <c r="D147" s="236">
        <f>SUM(I147:L147)</f>
        <v>43.291571810000008</v>
      </c>
      <c r="E147" s="237">
        <v>0.33822677000000001</v>
      </c>
      <c r="F147" s="238">
        <v>24.180339850000003</v>
      </c>
      <c r="G147" s="238">
        <v>4.7838266699999998</v>
      </c>
      <c r="H147" s="239">
        <v>1.5733709600000001</v>
      </c>
      <c r="I147" s="240">
        <v>0.4810107099999999</v>
      </c>
      <c r="J147" s="238">
        <v>34.992253640000008</v>
      </c>
      <c r="K147" s="238">
        <v>5.5736273700000005</v>
      </c>
      <c r="L147" s="241">
        <v>2.2446800899999997</v>
      </c>
    </row>
    <row r="148" spans="1:13" ht="18" hidden="1" customHeight="1" outlineLevel="2">
      <c r="A148" s="63" t="s">
        <v>82</v>
      </c>
      <c r="B148" s="81">
        <v>93.409556919999986</v>
      </c>
      <c r="C148" s="95">
        <v>38.19413818999999</v>
      </c>
      <c r="D148" s="96">
        <v>55.215418729999996</v>
      </c>
      <c r="E148" s="88">
        <v>0.36760233000000003</v>
      </c>
      <c r="F148" s="89">
        <v>28.872654879999995</v>
      </c>
      <c r="G148" s="89">
        <v>6.8747005899999989</v>
      </c>
      <c r="H148" s="93">
        <v>2.0791803900000003</v>
      </c>
      <c r="I148" s="94">
        <v>0.48262314999999995</v>
      </c>
      <c r="J148" s="89">
        <v>44.670900349999997</v>
      </c>
      <c r="K148" s="89">
        <v>7.516381560000001</v>
      </c>
      <c r="L148" s="90">
        <v>2.5455136700000001</v>
      </c>
    </row>
    <row r="149" spans="1:13" s="174" customFormat="1" ht="18" customHeight="1" outlineLevel="1" collapsed="1">
      <c r="A149" s="233" t="s">
        <v>86</v>
      </c>
      <c r="B149" s="234">
        <v>30.116069959999997</v>
      </c>
      <c r="C149" s="235">
        <v>10.75837915</v>
      </c>
      <c r="D149" s="236">
        <v>19.357690809999998</v>
      </c>
      <c r="E149" s="237">
        <v>0.15600239000000002</v>
      </c>
      <c r="F149" s="238">
        <v>7.4617740999999986</v>
      </c>
      <c r="G149" s="238">
        <v>2.1886656300000005</v>
      </c>
      <c r="H149" s="239">
        <v>0.95193703000000018</v>
      </c>
      <c r="I149" s="240">
        <v>0.19768797999999999</v>
      </c>
      <c r="J149" s="238">
        <v>14.9751896</v>
      </c>
      <c r="K149" s="238">
        <v>3.1260050099999996</v>
      </c>
      <c r="L149" s="241">
        <v>1.0588082199999997</v>
      </c>
    </row>
    <row r="150" spans="1:13" s="174" customFormat="1" ht="18" hidden="1" customHeight="1" outlineLevel="2">
      <c r="A150" s="233" t="s">
        <v>87</v>
      </c>
      <c r="B150" s="234">
        <v>54.505608260000002</v>
      </c>
      <c r="C150" s="235">
        <v>20.18299549</v>
      </c>
      <c r="D150" s="236">
        <v>34.322612769999999</v>
      </c>
      <c r="E150" s="237">
        <v>0.27134809000000004</v>
      </c>
      <c r="F150" s="238">
        <v>14.709590440000001</v>
      </c>
      <c r="G150" s="238">
        <v>3.8604235599999996</v>
      </c>
      <c r="H150" s="239">
        <v>1.3416333999999999</v>
      </c>
      <c r="I150" s="240">
        <v>0.36612027000000008</v>
      </c>
      <c r="J150" s="238">
        <v>26.839129610000001</v>
      </c>
      <c r="K150" s="238">
        <v>5.29443573</v>
      </c>
      <c r="L150" s="241">
        <v>1.8229271599999999</v>
      </c>
    </row>
    <row r="151" spans="1:13" s="174" customFormat="1" ht="18" hidden="1" customHeight="1" outlineLevel="2">
      <c r="A151" s="233" t="s">
        <v>89</v>
      </c>
      <c r="B151" s="234">
        <v>81.489913630000004</v>
      </c>
      <c r="C151" s="235">
        <v>28.58174129</v>
      </c>
      <c r="D151" s="236">
        <v>52.90817234</v>
      </c>
      <c r="E151" s="237">
        <v>0.32332573000000003</v>
      </c>
      <c r="F151" s="238">
        <v>21.141552010000002</v>
      </c>
      <c r="G151" s="238">
        <v>5.1089340599999993</v>
      </c>
      <c r="H151" s="239">
        <v>2.0079294899999995</v>
      </c>
      <c r="I151" s="240">
        <v>0.48069870000000003</v>
      </c>
      <c r="J151" s="238">
        <v>41.295429630000001</v>
      </c>
      <c r="K151" s="238">
        <v>8.2996355699999995</v>
      </c>
      <c r="L151" s="241">
        <v>2.83240844</v>
      </c>
    </row>
    <row r="152" spans="1:13" ht="18" hidden="1" customHeight="1" outlineLevel="2">
      <c r="A152" s="63" t="s">
        <v>94</v>
      </c>
      <c r="B152" s="81">
        <f>SUM(C152:D152)</f>
        <v>46.896866379999992</v>
      </c>
      <c r="C152" s="95">
        <f>SUM(E152:H152)</f>
        <v>17.453757109999998</v>
      </c>
      <c r="D152" s="96">
        <f>SUM(I152:L152)</f>
        <v>29.443109269999997</v>
      </c>
      <c r="E152" s="88">
        <v>0.33551727000000003</v>
      </c>
      <c r="F152" s="89">
        <v>12.921116169999999</v>
      </c>
      <c r="G152" s="89">
        <v>3.2857447199999998</v>
      </c>
      <c r="H152" s="93">
        <v>0.91137895000000002</v>
      </c>
      <c r="I152" s="94">
        <v>0.42363682999999996</v>
      </c>
      <c r="J152" s="89">
        <v>23.860254809999997</v>
      </c>
      <c r="K152" s="89">
        <v>4.2667312999999991</v>
      </c>
      <c r="L152" s="90">
        <v>0.89248632999999999</v>
      </c>
      <c r="M152" s="133"/>
    </row>
    <row r="153" spans="1:13" s="174" customFormat="1" ht="18" customHeight="1" outlineLevel="1" collapsed="1">
      <c r="A153" s="233" t="s">
        <v>95</v>
      </c>
      <c r="B153" s="234">
        <v>48.347280459999993</v>
      </c>
      <c r="C153" s="235">
        <v>17.832620000000002</v>
      </c>
      <c r="D153" s="236">
        <v>30.514660459999995</v>
      </c>
      <c r="E153" s="237">
        <v>0.26089802000000001</v>
      </c>
      <c r="F153" s="238">
        <v>13.178991620000001</v>
      </c>
      <c r="G153" s="238">
        <v>3.5147518700000004</v>
      </c>
      <c r="H153" s="239">
        <v>0.87797848999999994</v>
      </c>
      <c r="I153" s="240">
        <v>0.38573740000000001</v>
      </c>
      <c r="J153" s="238">
        <v>24.160772509999997</v>
      </c>
      <c r="K153" s="238">
        <v>4.7029323499999993</v>
      </c>
      <c r="L153" s="241">
        <v>1.2652181999999998</v>
      </c>
      <c r="M153" s="242"/>
    </row>
    <row r="154" spans="1:13" ht="18" hidden="1" customHeight="1" outlineLevel="2">
      <c r="A154" s="63" t="s">
        <v>96</v>
      </c>
      <c r="B154" s="81">
        <v>54.565027119999996</v>
      </c>
      <c r="C154" s="95">
        <v>21.373263740000002</v>
      </c>
      <c r="D154" s="96">
        <v>33.191763379999998</v>
      </c>
      <c r="E154" s="305">
        <v>0.36121645000000002</v>
      </c>
      <c r="F154" s="306">
        <v>14.777654120000003</v>
      </c>
      <c r="G154" s="306">
        <v>4.9941404699999996</v>
      </c>
      <c r="H154" s="307">
        <v>1.2402526999999997</v>
      </c>
      <c r="I154" s="308">
        <v>0.51159549000000004</v>
      </c>
      <c r="J154" s="306">
        <v>25.372187959999998</v>
      </c>
      <c r="K154" s="306">
        <v>5.2938654199999995</v>
      </c>
      <c r="L154" s="309">
        <v>2.0141145100000002</v>
      </c>
      <c r="M154" s="133"/>
    </row>
    <row r="155" spans="1:13" s="174" customFormat="1" ht="18" hidden="1" customHeight="1" outlineLevel="2">
      <c r="A155" s="233" t="s">
        <v>97</v>
      </c>
      <c r="B155" s="234">
        <v>56.689480949999997</v>
      </c>
      <c r="C155" s="235">
        <v>21.70957336</v>
      </c>
      <c r="D155" s="236">
        <v>34.979907589999996</v>
      </c>
      <c r="E155" s="237">
        <v>0.52012586999999999</v>
      </c>
      <c r="F155" s="238">
        <v>15.961094490000002</v>
      </c>
      <c r="G155" s="238">
        <v>4.40046859</v>
      </c>
      <c r="H155" s="239">
        <v>0.82788441000000002</v>
      </c>
      <c r="I155" s="240">
        <v>0.55110875999999998</v>
      </c>
      <c r="J155" s="238">
        <v>27.692904210000002</v>
      </c>
      <c r="K155" s="238">
        <v>5.4912038700000005</v>
      </c>
      <c r="L155" s="241">
        <v>1.24469075</v>
      </c>
      <c r="M155" s="242"/>
    </row>
    <row r="156" spans="1:13" s="174" customFormat="1" ht="18" hidden="1" customHeight="1" outlineLevel="2">
      <c r="A156" s="233" t="s">
        <v>102</v>
      </c>
      <c r="B156" s="234">
        <v>57.912702890000006</v>
      </c>
      <c r="C156" s="235">
        <v>21.95441542</v>
      </c>
      <c r="D156" s="236">
        <v>35.958287470000002</v>
      </c>
      <c r="E156" s="237">
        <v>0.46563722999999996</v>
      </c>
      <c r="F156" s="238">
        <v>16.172296370000002</v>
      </c>
      <c r="G156" s="238">
        <v>4.2378763900000003</v>
      </c>
      <c r="H156" s="239">
        <v>1.0786054299999996</v>
      </c>
      <c r="I156" s="240">
        <v>0.63473873999999997</v>
      </c>
      <c r="J156" s="238">
        <v>28.496131900000002</v>
      </c>
      <c r="K156" s="238">
        <v>5.503848249999999</v>
      </c>
      <c r="L156" s="241">
        <v>1.3235685800000001</v>
      </c>
      <c r="M156" s="242"/>
    </row>
    <row r="157" spans="1:13" s="174" customFormat="1" ht="18" customHeight="1" outlineLevel="1" collapsed="1">
      <c r="A157" s="233" t="s">
        <v>106</v>
      </c>
      <c r="B157" s="234">
        <v>64.703898929999994</v>
      </c>
      <c r="C157" s="235">
        <v>25.203393909999996</v>
      </c>
      <c r="D157" s="236">
        <v>39.500505019999999</v>
      </c>
      <c r="E157" s="237">
        <v>0.60142496999999995</v>
      </c>
      <c r="F157" s="238">
        <v>17.595522089999996</v>
      </c>
      <c r="G157" s="238">
        <v>5.6587060999999999</v>
      </c>
      <c r="H157" s="239">
        <v>1.34774075</v>
      </c>
      <c r="I157" s="240">
        <v>0.67265596999999999</v>
      </c>
      <c r="J157" s="238">
        <v>30.326615409999995</v>
      </c>
      <c r="K157" s="238">
        <v>6.7544769099999984</v>
      </c>
      <c r="L157" s="241">
        <v>1.7467567299999998</v>
      </c>
      <c r="M157" s="242"/>
    </row>
    <row r="158" spans="1:13" s="174" customFormat="1" ht="18" customHeight="1" outlineLevel="2">
      <c r="A158" s="233" t="s">
        <v>107</v>
      </c>
      <c r="B158" s="234">
        <v>65.497243909999995</v>
      </c>
      <c r="C158" s="235">
        <v>25.932594080000001</v>
      </c>
      <c r="D158" s="236">
        <v>39.564649829999993</v>
      </c>
      <c r="E158" s="237">
        <v>0.49588130000000002</v>
      </c>
      <c r="F158" s="238">
        <v>18.714512500000001</v>
      </c>
      <c r="G158" s="238">
        <v>5.4140382000000002</v>
      </c>
      <c r="H158" s="239">
        <v>1.30816208</v>
      </c>
      <c r="I158" s="240">
        <v>0.72735861000000013</v>
      </c>
      <c r="J158" s="238">
        <v>30.064717609999999</v>
      </c>
      <c r="K158" s="238">
        <v>7.2147962899999989</v>
      </c>
      <c r="L158" s="241">
        <v>1.5577773199999998</v>
      </c>
      <c r="M158" s="242"/>
    </row>
    <row r="159" spans="1:13" s="174" customFormat="1" ht="18" customHeight="1" outlineLevel="2">
      <c r="A159" s="233" t="s">
        <v>108</v>
      </c>
      <c r="B159" s="234">
        <v>67.963743199999996</v>
      </c>
      <c r="C159" s="235">
        <v>26.854053289999996</v>
      </c>
      <c r="D159" s="236">
        <v>41.10968991</v>
      </c>
      <c r="E159" s="237">
        <v>0.58678540999999995</v>
      </c>
      <c r="F159" s="238">
        <v>19.822655849999997</v>
      </c>
      <c r="G159" s="238">
        <v>5.3432263200000003</v>
      </c>
      <c r="H159" s="239">
        <v>1.10138571</v>
      </c>
      <c r="I159" s="240">
        <v>0.75031797</v>
      </c>
      <c r="J159" s="238">
        <v>31.893553399999998</v>
      </c>
      <c r="K159" s="238">
        <v>6.7998775999999994</v>
      </c>
      <c r="L159" s="241">
        <v>1.66594094</v>
      </c>
      <c r="M159" s="217"/>
    </row>
    <row r="160" spans="1:13" ht="18" customHeight="1" outlineLevel="2">
      <c r="A160" s="63" t="s">
        <v>109</v>
      </c>
      <c r="B160" s="81">
        <v>80.946198360000011</v>
      </c>
      <c r="C160" s="95">
        <v>31.685857349999999</v>
      </c>
      <c r="D160" s="96">
        <v>49.260341010000005</v>
      </c>
      <c r="E160" s="305">
        <v>0.86041174000000009</v>
      </c>
      <c r="F160" s="306">
        <v>22.203869600000001</v>
      </c>
      <c r="G160" s="306">
        <v>6.14549872</v>
      </c>
      <c r="H160" s="307">
        <v>2.4760772900000001</v>
      </c>
      <c r="I160" s="308">
        <v>1.0945178699999998</v>
      </c>
      <c r="J160" s="306">
        <v>35.216315610000002</v>
      </c>
      <c r="K160" s="306">
        <v>9.8995909500000003</v>
      </c>
      <c r="L160" s="309">
        <v>3.0499165800000001</v>
      </c>
      <c r="M160" s="115"/>
    </row>
    <row r="161" spans="1:14" s="174" customFormat="1" ht="18" customHeight="1" outlineLevel="1" thickBot="1">
      <c r="A161" s="351" t="s">
        <v>120</v>
      </c>
      <c r="B161" s="352">
        <f>SUM(C161:D161)</f>
        <v>83.278957889999987</v>
      </c>
      <c r="C161" s="353">
        <f>SUM(E161:H161)</f>
        <v>33.251844019999993</v>
      </c>
      <c r="D161" s="354">
        <f>SUM(I161:L161)</f>
        <v>50.027113870000001</v>
      </c>
      <c r="E161" s="355">
        <v>0.99761655000000005</v>
      </c>
      <c r="F161" s="356">
        <v>24.004766119999996</v>
      </c>
      <c r="G161" s="356">
        <v>6.9378964500000011</v>
      </c>
      <c r="H161" s="357">
        <v>1.3115648999999998</v>
      </c>
      <c r="I161" s="358">
        <v>0.88390413999999995</v>
      </c>
      <c r="J161" s="356">
        <v>38.082397200000003</v>
      </c>
      <c r="K161" s="356">
        <v>9.0811625899999999</v>
      </c>
      <c r="L161" s="359">
        <v>1.9796499400000001</v>
      </c>
      <c r="M161" s="360">
        <f>B161/B160-1</f>
        <v>2.8818642224867297E-2</v>
      </c>
      <c r="N161" s="360">
        <f>B161/B157-1</f>
        <v>0.28707789278812168</v>
      </c>
    </row>
    <row r="162" spans="1:14" ht="24.6" customHeight="1" outlineLevel="1">
      <c r="A162" s="422" t="s">
        <v>124</v>
      </c>
      <c r="B162" s="422"/>
      <c r="C162" s="422"/>
      <c r="D162" s="422"/>
      <c r="E162" s="422"/>
      <c r="F162" s="422"/>
      <c r="G162" s="422"/>
      <c r="H162" s="422"/>
      <c r="I162" s="422"/>
      <c r="J162" s="422"/>
      <c r="K162" s="422"/>
      <c r="L162" s="422"/>
    </row>
    <row r="163" spans="1:14" outlineLevel="1">
      <c r="A163" s="115"/>
    </row>
    <row r="164" spans="1:14" outlineLevel="1">
      <c r="A164" s="115"/>
    </row>
    <row r="165" spans="1:14" outlineLevel="1">
      <c r="A165" s="123"/>
      <c r="B165" s="92"/>
      <c r="C165" s="92"/>
      <c r="D165" s="92"/>
      <c r="E165" s="92"/>
      <c r="F165" s="92"/>
      <c r="G165" s="92"/>
      <c r="H165" s="92"/>
    </row>
    <row r="166" spans="1:14" outlineLevel="1"/>
    <row r="167" spans="1:14" outlineLevel="1"/>
    <row r="168" spans="1:14" outlineLevel="1"/>
    <row r="169" spans="1:14" outlineLevel="1"/>
    <row r="170" spans="1:14" outlineLevel="1"/>
    <row r="171" spans="1:14" outlineLevel="1"/>
    <row r="172" spans="1:14" outlineLevel="1"/>
    <row r="173" spans="1:14" outlineLevel="1"/>
    <row r="174" spans="1:14" outlineLevel="1"/>
    <row r="175" spans="1:14" outlineLevel="1"/>
    <row r="176" spans="1:14" outlineLevel="1"/>
    <row r="177" spans="1:5" outlineLevel="1"/>
    <row r="178" spans="1:5" outlineLevel="1"/>
    <row r="179" spans="1:5" outlineLevel="1"/>
    <row r="180" spans="1:5" outlineLevel="1">
      <c r="C180" s="59"/>
    </row>
    <row r="181" spans="1:5" ht="13.5" outlineLevel="1" thickBot="1">
      <c r="C181" s="59"/>
    </row>
    <row r="182" spans="1:5" ht="58.5" customHeight="1" outlineLevel="1" thickBot="1">
      <c r="A182" s="44" t="s">
        <v>17</v>
      </c>
      <c r="B182" s="54" t="s">
        <v>59</v>
      </c>
      <c r="C182" s="48" t="s">
        <v>57</v>
      </c>
      <c r="D182" s="48" t="s">
        <v>58</v>
      </c>
      <c r="E182" s="86" t="s">
        <v>60</v>
      </c>
    </row>
    <row r="183" spans="1:5" ht="18" hidden="1" customHeight="1" outlineLevel="2">
      <c r="A183" s="74">
        <v>44196</v>
      </c>
      <c r="B183" s="75">
        <v>1358.5644664500001</v>
      </c>
      <c r="C183" s="76">
        <v>812.58432588000005</v>
      </c>
      <c r="D183" s="76">
        <v>9.4245659999999995E-2</v>
      </c>
      <c r="E183" s="87">
        <v>545.88589490999993</v>
      </c>
    </row>
    <row r="184" spans="1:5" s="174" customFormat="1" ht="18" customHeight="1" outlineLevel="1" collapsed="1">
      <c r="A184" s="243">
        <v>44286</v>
      </c>
      <c r="B184" s="244">
        <v>1435.31311321</v>
      </c>
      <c r="C184" s="245">
        <v>851.17474957000013</v>
      </c>
      <c r="D184" s="245">
        <v>0.26953666000000004</v>
      </c>
      <c r="E184" s="246">
        <v>583.86882697999988</v>
      </c>
    </row>
    <row r="185" spans="1:5" s="174" customFormat="1" ht="18" hidden="1" customHeight="1" outlineLevel="2">
      <c r="A185" s="243">
        <v>44377</v>
      </c>
      <c r="B185" s="244">
        <v>1484.96023573</v>
      </c>
      <c r="C185" s="245">
        <v>867.31560099000001</v>
      </c>
      <c r="D185" s="245">
        <v>0.27553666000000004</v>
      </c>
      <c r="E185" s="246">
        <v>617.36909808000007</v>
      </c>
    </row>
    <row r="186" spans="1:5" s="174" customFormat="1" ht="18" hidden="1" customHeight="1" outlineLevel="2">
      <c r="A186" s="243">
        <v>44469</v>
      </c>
      <c r="B186" s="244">
        <v>1529.0423952699998</v>
      </c>
      <c r="C186" s="245">
        <v>878.87227212999983</v>
      </c>
      <c r="D186" s="245">
        <v>0.34136666000000004</v>
      </c>
      <c r="E186" s="246">
        <v>649.82875648000004</v>
      </c>
    </row>
    <row r="187" spans="1:5" ht="18" hidden="1" customHeight="1" outlineLevel="2">
      <c r="A187" s="82">
        <v>44561</v>
      </c>
      <c r="B187" s="83">
        <v>1578.9821198500003</v>
      </c>
      <c r="C187" s="84">
        <v>893.76309992000029</v>
      </c>
      <c r="D187" s="84">
        <v>0.28753666000000005</v>
      </c>
      <c r="E187" s="85">
        <v>684.93148326999994</v>
      </c>
    </row>
    <row r="188" spans="1:5" s="174" customFormat="1" ht="18" hidden="1" customHeight="1" outlineLevel="2">
      <c r="A188" s="243">
        <v>44834</v>
      </c>
      <c r="B188" s="244">
        <f>SUM(C188:E188)</f>
        <v>1676.8689347999998</v>
      </c>
      <c r="C188" s="245">
        <v>916.02210634999994</v>
      </c>
      <c r="D188" s="245">
        <v>0.30593666000000003</v>
      </c>
      <c r="E188" s="246">
        <v>760.54089178999993</v>
      </c>
    </row>
    <row r="189" spans="1:5" ht="18" hidden="1" customHeight="1" outlineLevel="2">
      <c r="A189" s="82">
        <v>44926</v>
      </c>
      <c r="B189" s="83">
        <v>1706.3199409999997</v>
      </c>
      <c r="C189" s="84">
        <v>924.7984468599999</v>
      </c>
      <c r="D189" s="84">
        <v>0.31193666000000003</v>
      </c>
      <c r="E189" s="85">
        <v>781.20955747999994</v>
      </c>
    </row>
    <row r="190" spans="1:5" s="174" customFormat="1" ht="18" customHeight="1" outlineLevel="1" collapsed="1">
      <c r="A190" s="243">
        <v>45016</v>
      </c>
      <c r="B190" s="244">
        <v>1736.2636563699998</v>
      </c>
      <c r="C190" s="245">
        <v>931.40780945999984</v>
      </c>
      <c r="D190" s="245">
        <v>0.31793666000000004</v>
      </c>
      <c r="E190" s="246">
        <v>804.53791024999987</v>
      </c>
    </row>
    <row r="191" spans="1:5" s="174" customFormat="1" ht="18" hidden="1" customHeight="1" outlineLevel="2">
      <c r="A191" s="243">
        <v>45107</v>
      </c>
      <c r="B191" s="244">
        <v>1773.69234254</v>
      </c>
      <c r="C191" s="245">
        <v>940.70919450999997</v>
      </c>
      <c r="D191" s="245">
        <v>0.32393666000000004</v>
      </c>
      <c r="E191" s="246">
        <v>832.65921136999998</v>
      </c>
    </row>
    <row r="192" spans="1:5" s="174" customFormat="1" ht="18" hidden="1" customHeight="1" outlineLevel="2">
      <c r="A192" s="243">
        <v>45199</v>
      </c>
      <c r="B192" s="244">
        <v>1815.1898946800002</v>
      </c>
      <c r="C192" s="245">
        <v>949.22702619000006</v>
      </c>
      <c r="D192" s="245">
        <v>0.32993666000000005</v>
      </c>
      <c r="E192" s="246">
        <v>865.63293183000008</v>
      </c>
    </row>
    <row r="193" spans="1:13" ht="18" hidden="1" customHeight="1" outlineLevel="2">
      <c r="A193" s="82">
        <v>45291</v>
      </c>
      <c r="B193" s="83">
        <f>SUM(C193:E193)</f>
        <v>1837.3829910200002</v>
      </c>
      <c r="C193" s="84">
        <v>943.29379161000008</v>
      </c>
      <c r="D193" s="84">
        <v>0.33593666000000005</v>
      </c>
      <c r="E193" s="85">
        <v>893.75326274999998</v>
      </c>
      <c r="L193" s="91"/>
      <c r="M193" s="115"/>
    </row>
    <row r="194" spans="1:13" s="174" customFormat="1" ht="18.600000000000001" customHeight="1" outlineLevel="1" collapsed="1">
      <c r="A194" s="243">
        <v>45382</v>
      </c>
      <c r="B194" s="244">
        <v>1865.5377120799999</v>
      </c>
      <c r="C194" s="245">
        <v>953.18292604999999</v>
      </c>
      <c r="D194" s="245">
        <v>0.34193666000000006</v>
      </c>
      <c r="E194" s="246">
        <v>912.01284936999991</v>
      </c>
      <c r="F194" s="247"/>
      <c r="L194" s="248"/>
      <c r="M194" s="217"/>
    </row>
    <row r="195" spans="1:13" ht="18.600000000000001" hidden="1" customHeight="1" outlineLevel="2">
      <c r="A195" s="243">
        <v>45473</v>
      </c>
      <c r="B195" s="244">
        <v>1935.7604974599999</v>
      </c>
      <c r="C195" s="245">
        <v>961.36538866999979</v>
      </c>
      <c r="D195" s="245">
        <v>0.35693666000000002</v>
      </c>
      <c r="E195" s="246">
        <v>974.03817213000002</v>
      </c>
      <c r="F195" s="310"/>
      <c r="L195" s="91"/>
      <c r="M195" s="115"/>
    </row>
    <row r="196" spans="1:13" s="174" customFormat="1" ht="18.600000000000001" hidden="1" customHeight="1" outlineLevel="2">
      <c r="A196" s="243">
        <v>45565</v>
      </c>
      <c r="B196" s="244">
        <v>2016.02128644</v>
      </c>
      <c r="C196" s="245">
        <v>993.26349417999984</v>
      </c>
      <c r="D196" s="245">
        <v>0.36293666000000002</v>
      </c>
      <c r="E196" s="246">
        <v>1022.3948556000003</v>
      </c>
      <c r="F196" s="247"/>
      <c r="G196" s="270"/>
      <c r="L196" s="248"/>
      <c r="M196" s="217"/>
    </row>
    <row r="197" spans="1:13" s="174" customFormat="1" ht="18.600000000000001" hidden="1" customHeight="1" outlineLevel="2">
      <c r="A197" s="82">
        <v>45657</v>
      </c>
      <c r="B197" s="83">
        <v>2071.0931437999998</v>
      </c>
      <c r="C197" s="84">
        <v>1004.1358936400001</v>
      </c>
      <c r="D197" s="84">
        <v>0.36893666000000003</v>
      </c>
      <c r="E197" s="85">
        <v>1066.5883134999999</v>
      </c>
      <c r="F197" s="247"/>
      <c r="G197" s="270"/>
      <c r="L197" s="248"/>
      <c r="M197" s="217"/>
    </row>
    <row r="198" spans="1:13" s="174" customFormat="1" ht="18.600000000000001" customHeight="1" outlineLevel="1" collapsed="1">
      <c r="A198" s="243">
        <v>45747</v>
      </c>
      <c r="B198" s="244">
        <v>2135.78980843</v>
      </c>
      <c r="C198" s="245">
        <v>1017.0209560000002</v>
      </c>
      <c r="D198" s="245">
        <v>0.37493666000000003</v>
      </c>
      <c r="E198" s="246">
        <v>1118.3939157699999</v>
      </c>
      <c r="F198" s="247"/>
      <c r="G198" s="270"/>
      <c r="L198" s="248"/>
      <c r="M198" s="217"/>
    </row>
    <row r="199" spans="1:13" s="174" customFormat="1" ht="18.600000000000001" customHeight="1" outlineLevel="2">
      <c r="A199" s="243">
        <v>45838</v>
      </c>
      <c r="B199" s="244">
        <v>2201.3218762300003</v>
      </c>
      <c r="C199" s="245">
        <v>1030.3002894400001</v>
      </c>
      <c r="D199" s="245">
        <v>0.38093666000000004</v>
      </c>
      <c r="E199" s="246">
        <v>1170.6406501299998</v>
      </c>
      <c r="F199" s="247"/>
      <c r="G199" s="270"/>
      <c r="L199" s="248"/>
      <c r="M199" s="217"/>
    </row>
    <row r="200" spans="1:13" s="174" customFormat="1" ht="18.600000000000001" customHeight="1" outlineLevel="2">
      <c r="A200" s="243">
        <v>45930</v>
      </c>
      <c r="B200" s="244">
        <v>2264.6036114599997</v>
      </c>
      <c r="C200" s="245">
        <v>1041.85437518</v>
      </c>
      <c r="D200" s="245">
        <v>0.38693666000000004</v>
      </c>
      <c r="E200" s="246">
        <v>1222.3622996199997</v>
      </c>
      <c r="F200" s="247"/>
      <c r="G200" s="270"/>
      <c r="L200" s="248"/>
      <c r="M200" s="217"/>
    </row>
    <row r="201" spans="1:13" ht="18.600000000000001" customHeight="1" outlineLevel="2">
      <c r="A201" s="82">
        <v>46022</v>
      </c>
      <c r="B201" s="83">
        <v>2342.53251258</v>
      </c>
      <c r="C201" s="84">
        <v>1054.39363215</v>
      </c>
      <c r="D201" s="84">
        <v>0.39293666000000005</v>
      </c>
      <c r="E201" s="85">
        <v>1287.7459437699999</v>
      </c>
      <c r="F201" s="310"/>
      <c r="G201" s="361"/>
      <c r="L201" s="91"/>
      <c r="M201" s="115"/>
    </row>
    <row r="202" spans="1:13" s="174" customFormat="1" ht="18.600000000000001" customHeight="1" outlineLevel="1" thickBot="1">
      <c r="A202" s="164">
        <v>46112</v>
      </c>
      <c r="B202" s="362">
        <f>SUM(C202:E202)</f>
        <v>2425.8116836600002</v>
      </c>
      <c r="C202" s="363">
        <v>1069.6817535200003</v>
      </c>
      <c r="D202" s="363">
        <v>0.44713666000000002</v>
      </c>
      <c r="E202" s="364">
        <v>1355.6827934799999</v>
      </c>
      <c r="F202" s="257">
        <f>B202/B201-1</f>
        <v>3.555091365125973E-2</v>
      </c>
      <c r="G202" s="257">
        <f>B202/B198-1</f>
        <v>0.13579139393084416</v>
      </c>
      <c r="L202" s="248"/>
      <c r="M202" s="217"/>
    </row>
    <row r="203" spans="1:13" ht="48" customHeight="1" outlineLevel="1">
      <c r="A203" s="444" t="s">
        <v>125</v>
      </c>
      <c r="B203" s="444"/>
      <c r="C203" s="444"/>
      <c r="D203" s="444"/>
      <c r="E203" s="444"/>
      <c r="F203" s="163"/>
      <c r="G203" s="160"/>
      <c r="H203" s="57"/>
      <c r="I203" s="57"/>
      <c r="J203" s="57"/>
      <c r="K203" s="57"/>
      <c r="L203" s="91"/>
      <c r="M203" s="115"/>
    </row>
    <row r="204" spans="1:13" s="451" customFormat="1" outlineLevel="1"/>
    <row r="205" spans="1:13" s="445" customFormat="1" ht="27" customHeight="1" thickBot="1">
      <c r="A205" s="445" t="s">
        <v>53</v>
      </c>
    </row>
    <row r="206" spans="1:13" ht="59.25" customHeight="1" outlineLevel="1" thickBot="1">
      <c r="A206" s="44" t="s">
        <v>45</v>
      </c>
      <c r="B206" s="54" t="s">
        <v>76</v>
      </c>
      <c r="C206" s="48" t="s">
        <v>46</v>
      </c>
      <c r="D206" s="46" t="s">
        <v>47</v>
      </c>
      <c r="E206" s="49" t="s">
        <v>48</v>
      </c>
    </row>
    <row r="207" spans="1:13" s="174" customFormat="1" ht="17.25" hidden="1" customHeight="1" outlineLevel="2">
      <c r="A207" s="224" t="s">
        <v>41</v>
      </c>
      <c r="B207" s="225">
        <v>34.052609150000002</v>
      </c>
      <c r="C207" s="228">
        <v>6.2995849000000002</v>
      </c>
      <c r="D207" s="229">
        <v>12.74424752</v>
      </c>
      <c r="E207" s="232">
        <v>15.008776730000001</v>
      </c>
    </row>
    <row r="208" spans="1:13" ht="17.25" hidden="1" customHeight="1" outlineLevel="2">
      <c r="A208" s="97" t="s">
        <v>50</v>
      </c>
      <c r="B208" s="83">
        <v>49.286982139999999</v>
      </c>
      <c r="C208" s="101">
        <v>7.6061179499999998</v>
      </c>
      <c r="D208" s="101">
        <v>26.58219772999999</v>
      </c>
      <c r="E208" s="102">
        <v>15.098666459999999</v>
      </c>
    </row>
    <row r="209" spans="1:13" s="174" customFormat="1" ht="17.25" customHeight="1" outlineLevel="1" collapsed="1">
      <c r="A209" s="189" t="s">
        <v>67</v>
      </c>
      <c r="B209" s="244">
        <v>16.95117604</v>
      </c>
      <c r="C209" s="249">
        <v>5.5346813399999979</v>
      </c>
      <c r="D209" s="249">
        <v>10.155549280000001</v>
      </c>
      <c r="E209" s="250">
        <v>1.2609454199999999</v>
      </c>
    </row>
    <row r="210" spans="1:13" s="174" customFormat="1" ht="17.25" hidden="1" customHeight="1" outlineLevel="2">
      <c r="A210" s="189" t="s">
        <v>75</v>
      </c>
      <c r="B210" s="244">
        <v>32.289297920000003</v>
      </c>
      <c r="C210" s="249">
        <v>9.1577329200000026</v>
      </c>
      <c r="D210" s="249">
        <v>19.864463630000003</v>
      </c>
      <c r="E210" s="250">
        <v>3.2671013700000002</v>
      </c>
    </row>
    <row r="211" spans="1:13" s="174" customFormat="1" ht="17.25" hidden="1" customHeight="1" outlineLevel="2">
      <c r="A211" s="189" t="s">
        <v>77</v>
      </c>
      <c r="B211" s="244">
        <v>24.302089899999999</v>
      </c>
      <c r="C211" s="249">
        <v>7.9697178499999977</v>
      </c>
      <c r="D211" s="249">
        <v>13.59161353</v>
      </c>
      <c r="E211" s="250">
        <v>2.7407585200000004</v>
      </c>
    </row>
    <row r="212" spans="1:13" ht="17.25" hidden="1" customHeight="1" outlineLevel="2">
      <c r="A212" s="97" t="s">
        <v>81</v>
      </c>
      <c r="B212" s="83">
        <v>35.997266830000001</v>
      </c>
      <c r="C212" s="101">
        <v>5.5361998300000002</v>
      </c>
      <c r="D212" s="101">
        <v>28.18176557</v>
      </c>
      <c r="E212" s="102">
        <v>2.2793014300000003</v>
      </c>
    </row>
    <row r="213" spans="1:13" s="174" customFormat="1" ht="17.25" hidden="1" customHeight="1" outlineLevel="2">
      <c r="A213" s="189" t="s">
        <v>90</v>
      </c>
      <c r="B213" s="244">
        <f>SUM(C213:E213)</f>
        <v>46.375554390000005</v>
      </c>
      <c r="C213" s="249">
        <v>15.710355070000002</v>
      </c>
      <c r="D213" s="249">
        <v>17.092275369999999</v>
      </c>
      <c r="E213" s="250">
        <v>13.572923950000002</v>
      </c>
      <c r="L213" s="217"/>
    </row>
    <row r="214" spans="1:13" ht="17.25" hidden="1" customHeight="1" outlineLevel="2">
      <c r="A214" s="97" t="s">
        <v>82</v>
      </c>
      <c r="B214" s="83">
        <v>56.489724789999997</v>
      </c>
      <c r="C214" s="101">
        <v>21.349300839999994</v>
      </c>
      <c r="D214" s="101">
        <v>20.521105819999999</v>
      </c>
      <c r="E214" s="102">
        <v>14.619318130000002</v>
      </c>
      <c r="L214" s="115"/>
    </row>
    <row r="215" spans="1:13" s="174" customFormat="1" ht="17.25" customHeight="1" outlineLevel="1" collapsed="1">
      <c r="A215" s="189" t="s">
        <v>86</v>
      </c>
      <c r="B215" s="244">
        <v>17.694670629999997</v>
      </c>
      <c r="C215" s="249">
        <v>7.5207614399999994</v>
      </c>
      <c r="D215" s="249">
        <v>9.2155005699999997</v>
      </c>
      <c r="E215" s="250">
        <v>0.95840862000000004</v>
      </c>
      <c r="L215" s="217"/>
    </row>
    <row r="216" spans="1:13" s="174" customFormat="1" ht="17.25" hidden="1" customHeight="1" outlineLevel="2">
      <c r="A216" s="189" t="s">
        <v>87</v>
      </c>
      <c r="B216" s="244">
        <v>28.213705330000003</v>
      </c>
      <c r="C216" s="249">
        <v>12.721020490000001</v>
      </c>
      <c r="D216" s="249">
        <v>13.004507890000003</v>
      </c>
      <c r="E216" s="250">
        <v>2.4881769500000002</v>
      </c>
      <c r="L216" s="217"/>
    </row>
    <row r="217" spans="1:13" s="174" customFormat="1" ht="17.25" hidden="1" customHeight="1" outlineLevel="2">
      <c r="A217" s="189" t="s">
        <v>89</v>
      </c>
      <c r="B217" s="244">
        <v>30.589777730000002</v>
      </c>
      <c r="C217" s="249">
        <v>10.762908379999999</v>
      </c>
      <c r="D217" s="249">
        <v>13.548116949999999</v>
      </c>
      <c r="E217" s="250">
        <v>6.2787524000000001</v>
      </c>
      <c r="L217" s="217"/>
    </row>
    <row r="218" spans="1:13" ht="17.25" hidden="1" customHeight="1" outlineLevel="2">
      <c r="A218" s="97" t="s">
        <v>94</v>
      </c>
      <c r="B218" s="83">
        <f>SUM(C218:E218)</f>
        <v>22.837647189999998</v>
      </c>
      <c r="C218" s="101">
        <v>9.4938751400000001</v>
      </c>
      <c r="D218" s="101">
        <v>11.123807010000002</v>
      </c>
      <c r="E218" s="102">
        <v>2.2199650399999999</v>
      </c>
      <c r="L218" s="91"/>
      <c r="M218" s="115"/>
    </row>
    <row r="219" spans="1:13" s="174" customFormat="1" ht="17.25" customHeight="1" outlineLevel="1" collapsed="1">
      <c r="A219" s="189" t="s">
        <v>95</v>
      </c>
      <c r="B219" s="244">
        <v>19.306824290000005</v>
      </c>
      <c r="C219" s="249">
        <v>9.103090550000001</v>
      </c>
      <c r="D219" s="249">
        <v>8.2690622800000018</v>
      </c>
      <c r="E219" s="250">
        <v>1.9346714599999999</v>
      </c>
      <c r="L219" s="248"/>
      <c r="M219" s="217"/>
    </row>
    <row r="220" spans="1:13" ht="17.25" hidden="1" customHeight="1" outlineLevel="2">
      <c r="A220" s="97" t="s">
        <v>96</v>
      </c>
      <c r="B220" s="83">
        <v>23.943014269999999</v>
      </c>
      <c r="C220" s="311">
        <v>9.3174794399999996</v>
      </c>
      <c r="D220" s="311">
        <v>13.11651573</v>
      </c>
      <c r="E220" s="312">
        <v>1.5090191000000002</v>
      </c>
      <c r="L220" s="91"/>
      <c r="M220" s="115"/>
    </row>
    <row r="221" spans="1:13" s="174" customFormat="1" ht="17.25" hidden="1" customHeight="1" outlineLevel="2">
      <c r="A221" s="189" t="s">
        <v>97</v>
      </c>
      <c r="B221" s="244">
        <v>26.000531610000003</v>
      </c>
      <c r="C221" s="249">
        <v>10.578345030000001</v>
      </c>
      <c r="D221" s="249">
        <v>13.639926480000002</v>
      </c>
      <c r="E221" s="250">
        <v>1.7822601000000002</v>
      </c>
      <c r="L221" s="248"/>
      <c r="M221" s="217"/>
    </row>
    <row r="222" spans="1:13" ht="17.25" hidden="1" customHeight="1" outlineLevel="2">
      <c r="A222" s="97" t="s">
        <v>102</v>
      </c>
      <c r="B222" s="83">
        <v>20.409237300000004</v>
      </c>
      <c r="C222" s="311">
        <v>11.386182060000001</v>
      </c>
      <c r="D222" s="311">
        <v>7.7862335700000003</v>
      </c>
      <c r="E222" s="312">
        <v>1.2368216699999999</v>
      </c>
      <c r="L222" s="91"/>
      <c r="M222" s="115"/>
    </row>
    <row r="223" spans="1:13" s="174" customFormat="1" ht="17.25" customHeight="1" outlineLevel="1" collapsed="1">
      <c r="A223" s="189" t="s">
        <v>106</v>
      </c>
      <c r="B223" s="244">
        <v>21.83882384</v>
      </c>
      <c r="C223" s="249">
        <v>10.13253315</v>
      </c>
      <c r="D223" s="249">
        <v>10.43901406</v>
      </c>
      <c r="E223" s="250">
        <v>1.2672766299999998</v>
      </c>
      <c r="L223" s="248"/>
      <c r="M223" s="217"/>
    </row>
    <row r="224" spans="1:13" s="174" customFormat="1" ht="17.25" customHeight="1" outlineLevel="2">
      <c r="A224" s="189" t="s">
        <v>107</v>
      </c>
      <c r="B224" s="244">
        <v>18.799961320000001</v>
      </c>
      <c r="C224" s="249">
        <v>10.556785140000001</v>
      </c>
      <c r="D224" s="249">
        <v>7.9938399399999991</v>
      </c>
      <c r="E224" s="250">
        <v>0.24933623999999999</v>
      </c>
      <c r="L224" s="248"/>
      <c r="M224" s="217"/>
    </row>
    <row r="225" spans="1:14" s="174" customFormat="1" ht="17.25" customHeight="1" outlineLevel="2">
      <c r="A225" s="189" t="s">
        <v>108</v>
      </c>
      <c r="B225" s="244">
        <v>20.572868530000001</v>
      </c>
      <c r="C225" s="249">
        <v>10.794110810000001</v>
      </c>
      <c r="D225" s="249">
        <v>8.9563827299999996</v>
      </c>
      <c r="E225" s="250">
        <v>0.82237499000000003</v>
      </c>
      <c r="L225" s="248"/>
      <c r="M225" s="217"/>
    </row>
    <row r="226" spans="1:14" ht="17.25" customHeight="1" outlineLevel="2">
      <c r="A226" s="97" t="s">
        <v>109</v>
      </c>
      <c r="B226" s="83">
        <v>20.884351429999999</v>
      </c>
      <c r="C226" s="311">
        <v>12.446012869999999</v>
      </c>
      <c r="D226" s="311">
        <v>7.3286741500000003</v>
      </c>
      <c r="E226" s="312">
        <v>1.1096644100000002</v>
      </c>
      <c r="L226" s="91"/>
      <c r="M226" s="115"/>
    </row>
    <row r="227" spans="1:14" s="174" customFormat="1" ht="17.25" customHeight="1" outlineLevel="1" thickBot="1">
      <c r="A227" s="351" t="s">
        <v>120</v>
      </c>
      <c r="B227" s="365">
        <f>SUM(C227:E227)</f>
        <v>19.674680379999998</v>
      </c>
      <c r="C227" s="355">
        <v>11.225141699999998</v>
      </c>
      <c r="D227" s="356">
        <v>8.1308224399999993</v>
      </c>
      <c r="E227" s="359">
        <v>0.31871623999999998</v>
      </c>
      <c r="F227" s="257">
        <f>B227/B226-1</f>
        <v>-5.7922366134019798E-2</v>
      </c>
      <c r="G227" s="257">
        <f>B227/B223-1</f>
        <v>-9.9096154438324424E-2</v>
      </c>
      <c r="L227" s="248"/>
      <c r="M227" s="217"/>
    </row>
    <row r="228" spans="1:14" ht="37.5" customHeight="1" outlineLevel="1">
      <c r="A228" s="421" t="s">
        <v>124</v>
      </c>
      <c r="B228" s="421"/>
      <c r="C228" s="421"/>
      <c r="D228" s="421"/>
      <c r="E228" s="421"/>
      <c r="L228" s="91"/>
      <c r="M228" s="115"/>
    </row>
    <row r="229" spans="1:14" s="443" customFormat="1" ht="13.5" outlineLevel="1" thickBot="1"/>
    <row r="230" spans="1:14" ht="58.5" customHeight="1" outlineLevel="1" thickBot="1">
      <c r="A230" s="44" t="s">
        <v>17</v>
      </c>
      <c r="B230" s="54" t="s">
        <v>61</v>
      </c>
      <c r="C230" s="48" t="s">
        <v>46</v>
      </c>
      <c r="D230" s="46" t="s">
        <v>47</v>
      </c>
      <c r="E230" s="49" t="s">
        <v>48</v>
      </c>
    </row>
    <row r="231" spans="1:14" ht="18" hidden="1" customHeight="1" outlineLevel="2">
      <c r="A231" s="74">
        <v>44196</v>
      </c>
      <c r="B231" s="75">
        <v>485.06214112999999</v>
      </c>
      <c r="C231" s="76">
        <v>74.726024010000003</v>
      </c>
      <c r="D231" s="76">
        <v>337.55070436</v>
      </c>
      <c r="E231" s="87">
        <v>72.78541276</v>
      </c>
    </row>
    <row r="232" spans="1:14" s="174" customFormat="1" ht="18" customHeight="1" outlineLevel="1" collapsed="1">
      <c r="A232" s="243">
        <v>44286</v>
      </c>
      <c r="B232" s="244">
        <v>513.87548874999993</v>
      </c>
      <c r="C232" s="245">
        <v>80.361509639999994</v>
      </c>
      <c r="D232" s="245">
        <v>358.48446243999996</v>
      </c>
      <c r="E232" s="246">
        <v>75.029516670000007</v>
      </c>
    </row>
    <row r="233" spans="1:14" s="174" customFormat="1" ht="18" hidden="1" customHeight="1" outlineLevel="2">
      <c r="A233" s="243">
        <v>44377</v>
      </c>
      <c r="B233" s="244">
        <v>537.31776513</v>
      </c>
      <c r="C233" s="245">
        <v>86.190473859999997</v>
      </c>
      <c r="D233" s="245">
        <v>372.49425043999997</v>
      </c>
      <c r="E233" s="246">
        <v>78.633040829999999</v>
      </c>
    </row>
    <row r="234" spans="1:14" s="174" customFormat="1" ht="18" hidden="1" customHeight="1" outlineLevel="2">
      <c r="A234" s="243">
        <v>44469</v>
      </c>
      <c r="B234" s="244">
        <v>553.04136058999995</v>
      </c>
      <c r="C234" s="245">
        <v>91.162626279999998</v>
      </c>
      <c r="D234" s="245">
        <v>381.35169292999996</v>
      </c>
      <c r="E234" s="246">
        <v>80.527041379999986</v>
      </c>
    </row>
    <row r="235" spans="1:14" ht="18" hidden="1" customHeight="1" outlineLevel="2">
      <c r="A235" s="82">
        <v>44561</v>
      </c>
      <c r="B235" s="83">
        <v>575.24596227999996</v>
      </c>
      <c r="C235" s="84">
        <v>99.264693539999982</v>
      </c>
      <c r="D235" s="84">
        <v>394.80064450999998</v>
      </c>
      <c r="E235" s="85">
        <v>81.180624230000006</v>
      </c>
    </row>
    <row r="236" spans="1:14" s="174" customFormat="1" ht="18" hidden="1" customHeight="1" outlineLevel="2">
      <c r="A236" s="243">
        <v>44834</v>
      </c>
      <c r="B236" s="244">
        <f>SUM(C236:E236)</f>
        <v>633.49336416999995</v>
      </c>
      <c r="C236" s="245">
        <v>119.35273222999999</v>
      </c>
      <c r="D236" s="245">
        <v>419.06738482999998</v>
      </c>
      <c r="E236" s="246">
        <v>95.073247109999983</v>
      </c>
      <c r="L236" s="217"/>
      <c r="M236" s="217"/>
      <c r="N236" s="217"/>
    </row>
    <row r="237" spans="1:14" ht="18" hidden="1" customHeight="1" outlineLevel="2">
      <c r="A237" s="82">
        <v>44926</v>
      </c>
      <c r="B237" s="83">
        <v>650.19815142999994</v>
      </c>
      <c r="C237" s="84">
        <v>127.04755206000003</v>
      </c>
      <c r="D237" s="84">
        <v>426.90719270999995</v>
      </c>
      <c r="E237" s="85">
        <v>96.243406659999991</v>
      </c>
      <c r="L237" s="115"/>
      <c r="M237" s="115"/>
      <c r="N237" s="115"/>
    </row>
    <row r="238" spans="1:14" s="174" customFormat="1" ht="18" customHeight="1" outlineLevel="1" collapsed="1">
      <c r="A238" s="243">
        <v>45016</v>
      </c>
      <c r="B238" s="244">
        <v>667.94693591999999</v>
      </c>
      <c r="C238" s="245">
        <v>134.53680701999997</v>
      </c>
      <c r="D238" s="245">
        <v>436.19091534000006</v>
      </c>
      <c r="E238" s="246">
        <v>97.219213559999986</v>
      </c>
      <c r="L238" s="217"/>
      <c r="M238" s="217"/>
      <c r="N238" s="217"/>
    </row>
    <row r="239" spans="1:14" s="174" customFormat="1" ht="18" hidden="1" customHeight="1" outlineLevel="2">
      <c r="A239" s="243">
        <v>45107</v>
      </c>
      <c r="B239" s="244">
        <v>686.72451295999997</v>
      </c>
      <c r="C239" s="245">
        <v>142.22139732999997</v>
      </c>
      <c r="D239" s="245">
        <v>445.04662714000006</v>
      </c>
      <c r="E239" s="246">
        <v>99.456488489999998</v>
      </c>
      <c r="L239" s="217"/>
      <c r="M239" s="217"/>
      <c r="N239" s="217"/>
    </row>
    <row r="240" spans="1:14" s="174" customFormat="1" ht="18" hidden="1" customHeight="1" outlineLevel="2">
      <c r="A240" s="243">
        <v>45199</v>
      </c>
      <c r="B240" s="244">
        <v>708.77435780999986</v>
      </c>
      <c r="C240" s="245">
        <v>150.66445367</v>
      </c>
      <c r="D240" s="245">
        <v>454.2613433599999</v>
      </c>
      <c r="E240" s="246">
        <v>103.84856078</v>
      </c>
      <c r="L240" s="217"/>
      <c r="M240" s="217"/>
      <c r="N240" s="217"/>
    </row>
    <row r="241" spans="1:13" ht="18" hidden="1" customHeight="1" outlineLevel="2">
      <c r="A241" s="82">
        <v>45291</v>
      </c>
      <c r="B241" s="83">
        <f>SUM(C241:E241)</f>
        <v>717.84816105999971</v>
      </c>
      <c r="C241" s="84">
        <v>158.86442789999998</v>
      </c>
      <c r="D241" s="84">
        <v>453.99707778999976</v>
      </c>
      <c r="E241" s="85">
        <v>104.98665537000001</v>
      </c>
      <c r="L241" s="91"/>
      <c r="M241" s="115"/>
    </row>
    <row r="242" spans="1:13" s="174" customFormat="1" ht="18" customHeight="1" outlineLevel="1" collapsed="1">
      <c r="A242" s="243">
        <v>45382</v>
      </c>
      <c r="B242" s="244">
        <v>733.41124050000008</v>
      </c>
      <c r="C242" s="245">
        <v>167.08898094</v>
      </c>
      <c r="D242" s="245">
        <v>459.86624114</v>
      </c>
      <c r="E242" s="246">
        <v>106.45601842000002</v>
      </c>
      <c r="F242" s="247"/>
      <c r="L242" s="248"/>
      <c r="M242" s="217"/>
    </row>
    <row r="243" spans="1:13" ht="18" hidden="1" customHeight="1" outlineLevel="2">
      <c r="A243" s="243">
        <v>45473</v>
      </c>
      <c r="B243" s="244">
        <v>756.59797707000007</v>
      </c>
      <c r="C243" s="245">
        <v>177.30959211000001</v>
      </c>
      <c r="D243" s="245">
        <v>470.87704998000004</v>
      </c>
      <c r="E243" s="246">
        <v>108.41133498000001</v>
      </c>
      <c r="F243" s="310"/>
      <c r="L243" s="91"/>
      <c r="M243" s="115"/>
    </row>
    <row r="244" spans="1:13" s="174" customFormat="1" ht="18" hidden="1" customHeight="1" outlineLevel="2">
      <c r="A244" s="243">
        <v>45565</v>
      </c>
      <c r="B244" s="244">
        <v>794.19460199999992</v>
      </c>
      <c r="C244" s="245">
        <v>189.19317841000003</v>
      </c>
      <c r="D244" s="245">
        <v>494.46825966999995</v>
      </c>
      <c r="E244" s="246">
        <v>110.53316392000001</v>
      </c>
      <c r="F244" s="247"/>
      <c r="G244" s="270"/>
      <c r="L244" s="248"/>
      <c r="M244" s="217"/>
    </row>
    <row r="245" spans="1:13" s="174" customFormat="1" ht="18" hidden="1" customHeight="1" outlineLevel="2">
      <c r="A245" s="82">
        <v>45657</v>
      </c>
      <c r="B245" s="83">
        <v>813.22861766999995</v>
      </c>
      <c r="C245" s="84">
        <v>200.60672586999999</v>
      </c>
      <c r="D245" s="84">
        <v>501.44916268000003</v>
      </c>
      <c r="E245" s="85">
        <v>111.17272911999999</v>
      </c>
      <c r="F245" s="247"/>
      <c r="G245" s="270"/>
      <c r="L245" s="248"/>
      <c r="M245" s="217"/>
    </row>
    <row r="246" spans="1:13" s="174" customFormat="1" ht="18" customHeight="1" outlineLevel="1" collapsed="1">
      <c r="A246" s="243">
        <v>45747</v>
      </c>
      <c r="B246" s="244">
        <v>835.06978401000003</v>
      </c>
      <c r="C246" s="245">
        <v>210.92628844000001</v>
      </c>
      <c r="D246" s="245">
        <v>511.69702091000005</v>
      </c>
      <c r="E246" s="246">
        <v>112.44647466000001</v>
      </c>
      <c r="F246" s="247"/>
      <c r="G246" s="270"/>
      <c r="L246" s="248"/>
      <c r="M246" s="217"/>
    </row>
    <row r="247" spans="1:13" s="174" customFormat="1" ht="18" customHeight="1" outlineLevel="2">
      <c r="A247" s="243">
        <v>45838</v>
      </c>
      <c r="B247" s="244">
        <v>858.30248619999986</v>
      </c>
      <c r="C247" s="245">
        <v>221.24863933999998</v>
      </c>
      <c r="D247" s="245">
        <v>523.8775155699999</v>
      </c>
      <c r="E247" s="246">
        <v>113.17633128999998</v>
      </c>
      <c r="F247" s="247"/>
      <c r="G247" s="270"/>
      <c r="L247" s="248"/>
      <c r="M247" s="217"/>
    </row>
    <row r="248" spans="1:13" s="174" customFormat="1" ht="18" customHeight="1" outlineLevel="2">
      <c r="A248" s="243">
        <v>45930</v>
      </c>
      <c r="B248" s="244">
        <v>879.25057786999992</v>
      </c>
      <c r="C248" s="245">
        <v>232.67930176999994</v>
      </c>
      <c r="D248" s="245">
        <v>531.34777731999998</v>
      </c>
      <c r="E248" s="246">
        <v>115.22349878000001</v>
      </c>
      <c r="F248" s="247"/>
      <c r="G248" s="270"/>
      <c r="L248" s="248"/>
      <c r="M248" s="217"/>
    </row>
    <row r="249" spans="1:13" ht="18" customHeight="1" outlineLevel="2">
      <c r="A249" s="82">
        <v>46022</v>
      </c>
      <c r="B249" s="83">
        <v>900.28602222999984</v>
      </c>
      <c r="C249" s="84">
        <v>245.05561695000003</v>
      </c>
      <c r="D249" s="84">
        <v>538.98273923999977</v>
      </c>
      <c r="E249" s="85">
        <v>116.24766604000001</v>
      </c>
      <c r="F249" s="310"/>
      <c r="G249" s="361"/>
      <c r="L249" s="91"/>
      <c r="M249" s="115"/>
    </row>
    <row r="250" spans="1:13" ht="18" customHeight="1" outlineLevel="1" thickBot="1">
      <c r="A250" s="64">
        <v>46112</v>
      </c>
      <c r="B250" s="73">
        <f>SUM(C250:E250)</f>
        <v>923.40352830999996</v>
      </c>
      <c r="C250" s="296">
        <v>256.28075865</v>
      </c>
      <c r="D250" s="296">
        <v>549.00362083999994</v>
      </c>
      <c r="E250" s="297">
        <v>118.11914882000001</v>
      </c>
      <c r="F250" s="159">
        <f>B250/B249-1</f>
        <v>2.5677957348197333E-2</v>
      </c>
      <c r="G250" s="159">
        <f>B250/B246-1</f>
        <v>0.10578007490083263</v>
      </c>
      <c r="L250" s="91"/>
      <c r="M250" s="115"/>
    </row>
    <row r="251" spans="1:13" ht="51" customHeight="1" outlineLevel="1">
      <c r="A251" s="444" t="s">
        <v>126</v>
      </c>
      <c r="B251" s="444"/>
      <c r="C251" s="444"/>
      <c r="D251" s="444"/>
      <c r="E251" s="444"/>
      <c r="F251" s="162">
        <f>B250-B249</f>
        <v>23.117506080000112</v>
      </c>
      <c r="G251" s="162">
        <f>B250-B246</f>
        <v>88.333744299999921</v>
      </c>
      <c r="H251" s="57"/>
      <c r="I251" s="57"/>
      <c r="J251" s="57"/>
      <c r="K251" s="57"/>
      <c r="L251" s="91"/>
      <c r="M251" s="115"/>
    </row>
    <row r="252" spans="1:13" s="443" customFormat="1" ht="16.149999999999999" customHeight="1" outlineLevel="1"/>
    <row r="253" spans="1:13" s="447" customFormat="1" ht="16.149999999999999" customHeight="1" thickBot="1">
      <c r="A253" s="447" t="s">
        <v>68</v>
      </c>
    </row>
    <row r="254" spans="1:13" ht="45.6" customHeight="1" outlineLevel="1" thickBot="1">
      <c r="A254" s="58" t="s">
        <v>17</v>
      </c>
      <c r="B254" s="448" t="s">
        <v>56</v>
      </c>
      <c r="C254" s="449"/>
      <c r="D254" s="450"/>
      <c r="E254" s="448" t="s">
        <v>69</v>
      </c>
      <c r="F254" s="449"/>
      <c r="G254" s="449"/>
      <c r="H254" s="286"/>
      <c r="I254" s="286"/>
      <c r="J254" s="259"/>
    </row>
    <row r="255" spans="1:13" s="174" customFormat="1" ht="18" hidden="1" customHeight="1" outlineLevel="2">
      <c r="A255" s="251">
        <v>44104</v>
      </c>
      <c r="B255" s="431">
        <v>1766.95</v>
      </c>
      <c r="C255" s="432"/>
      <c r="D255" s="433"/>
      <c r="E255" s="434" t="s">
        <v>62</v>
      </c>
      <c r="F255" s="435"/>
      <c r="G255" s="436"/>
      <c r="H255" s="252"/>
      <c r="I255" s="252"/>
      <c r="J255" s="252"/>
    </row>
    <row r="256" spans="1:13" ht="18" hidden="1" customHeight="1" outlineLevel="2">
      <c r="A256" s="111">
        <v>44196</v>
      </c>
      <c r="B256" s="418">
        <v>1913.74</v>
      </c>
      <c r="C256" s="419"/>
      <c r="D256" s="420"/>
      <c r="E256" s="418">
        <v>1040.32026228</v>
      </c>
      <c r="F256" s="419"/>
      <c r="G256" s="419"/>
      <c r="H256" s="62"/>
      <c r="I256" s="62"/>
      <c r="J256" s="62"/>
    </row>
    <row r="257" spans="1:12" s="174" customFormat="1" ht="18" customHeight="1" outlineLevel="1" collapsed="1">
      <c r="A257" s="253">
        <v>44286</v>
      </c>
      <c r="B257" s="407">
        <v>2000.7540743</v>
      </c>
      <c r="C257" s="408"/>
      <c r="D257" s="409"/>
      <c r="E257" s="407">
        <v>1079.4221667899999</v>
      </c>
      <c r="F257" s="408"/>
      <c r="G257" s="408"/>
      <c r="H257" s="254"/>
      <c r="I257" s="252"/>
      <c r="J257" s="252"/>
    </row>
    <row r="258" spans="1:12" s="174" customFormat="1" ht="18" hidden="1" customHeight="1" outlineLevel="2">
      <c r="A258" s="253">
        <v>44377</v>
      </c>
      <c r="B258" s="407">
        <v>2060.32907574</v>
      </c>
      <c r="C258" s="408"/>
      <c r="D258" s="409"/>
      <c r="E258" s="407">
        <v>1112.9112242799999</v>
      </c>
      <c r="F258" s="408"/>
      <c r="G258" s="408"/>
      <c r="H258" s="255"/>
      <c r="I258" s="255"/>
      <c r="J258" s="256"/>
      <c r="K258" s="255"/>
      <c r="L258" s="254"/>
    </row>
    <row r="259" spans="1:12" s="174" customFormat="1" ht="18" hidden="1" customHeight="1" outlineLevel="2" collapsed="1">
      <c r="A259" s="253">
        <v>44469</v>
      </c>
      <c r="B259" s="407">
        <v>2115.0163060300001</v>
      </c>
      <c r="C259" s="408"/>
      <c r="D259" s="409"/>
      <c r="E259" s="407">
        <v>1142.45030686</v>
      </c>
      <c r="F259" s="408"/>
      <c r="G259" s="408"/>
      <c r="J259" s="256"/>
      <c r="L259" s="252"/>
    </row>
    <row r="260" spans="1:12" ht="18" hidden="1" customHeight="1" outlineLevel="2">
      <c r="A260" s="111">
        <v>44561</v>
      </c>
      <c r="B260" s="418">
        <v>2187.5267414599998</v>
      </c>
      <c r="C260" s="419"/>
      <c r="D260" s="420"/>
      <c r="E260" s="418">
        <v>1183.9801034899999</v>
      </c>
      <c r="F260" s="419"/>
      <c r="G260" s="419"/>
      <c r="H260" s="117"/>
      <c r="I260" s="117"/>
      <c r="J260" s="116"/>
      <c r="L260" s="117"/>
    </row>
    <row r="261" spans="1:12" s="174" customFormat="1" ht="18" hidden="1" customHeight="1" outlineLevel="2">
      <c r="A261" s="253">
        <v>44834</v>
      </c>
      <c r="B261" s="407">
        <v>2298.8843553199999</v>
      </c>
      <c r="C261" s="408"/>
      <c r="D261" s="409"/>
      <c r="E261" s="407">
        <v>1256.0060773</v>
      </c>
      <c r="F261" s="408"/>
      <c r="G261" s="408"/>
      <c r="H261" s="254"/>
      <c r="I261" s="254"/>
      <c r="J261" s="256"/>
      <c r="L261" s="254"/>
    </row>
    <row r="262" spans="1:12" ht="18" hidden="1" customHeight="1" outlineLevel="2">
      <c r="A262" s="111">
        <v>44926</v>
      </c>
      <c r="B262" s="418">
        <v>2358.9104324700002</v>
      </c>
      <c r="C262" s="419"/>
      <c r="D262" s="420"/>
      <c r="E262" s="418">
        <v>1303.41498323</v>
      </c>
      <c r="F262" s="419"/>
      <c r="G262" s="419"/>
      <c r="H262" s="162"/>
      <c r="I262" s="162"/>
      <c r="J262" s="259"/>
      <c r="L262" s="120"/>
    </row>
    <row r="263" spans="1:12" s="174" customFormat="1" ht="18" customHeight="1" outlineLevel="1" collapsed="1">
      <c r="A263" s="253">
        <v>45016</v>
      </c>
      <c r="B263" s="407">
        <v>2431.54511783</v>
      </c>
      <c r="C263" s="408"/>
      <c r="D263" s="409"/>
      <c r="E263" s="407">
        <v>1363.68522302</v>
      </c>
      <c r="F263" s="408"/>
      <c r="G263" s="408"/>
      <c r="H263" s="257"/>
      <c r="I263" s="257"/>
      <c r="J263" s="256"/>
      <c r="L263" s="254"/>
    </row>
    <row r="264" spans="1:12" s="174" customFormat="1" ht="18" hidden="1" customHeight="1" outlineLevel="2">
      <c r="A264" s="253">
        <v>45107</v>
      </c>
      <c r="B264" s="407">
        <v>2543.5561247300002</v>
      </c>
      <c r="C264" s="408"/>
      <c r="D264" s="409"/>
      <c r="E264" s="407">
        <v>1454.0931539999999</v>
      </c>
      <c r="F264" s="408"/>
      <c r="G264" s="408"/>
      <c r="H264" s="257"/>
      <c r="I264" s="257"/>
      <c r="J264" s="256"/>
      <c r="L264" s="254"/>
    </row>
    <row r="265" spans="1:12" s="174" customFormat="1" ht="18" hidden="1" customHeight="1" outlineLevel="2">
      <c r="A265" s="243">
        <v>45199</v>
      </c>
      <c r="B265" s="407">
        <v>2664.5549352100002</v>
      </c>
      <c r="C265" s="408"/>
      <c r="D265" s="409"/>
      <c r="E265" s="407">
        <v>1558.20012514</v>
      </c>
      <c r="F265" s="408"/>
      <c r="G265" s="408"/>
      <c r="H265" s="258"/>
      <c r="I265" s="258"/>
      <c r="J265" s="259"/>
      <c r="L265" s="254"/>
    </row>
    <row r="266" spans="1:12" ht="18" hidden="1" customHeight="1" outlineLevel="2">
      <c r="A266" s="82">
        <v>45291</v>
      </c>
      <c r="B266" s="418">
        <v>2769.3864294800001</v>
      </c>
      <c r="C266" s="419"/>
      <c r="D266" s="420"/>
      <c r="E266" s="418">
        <v>1650.37350343</v>
      </c>
      <c r="F266" s="419"/>
      <c r="G266" s="419"/>
      <c r="I266" s="159"/>
      <c r="L266" s="161"/>
    </row>
    <row r="267" spans="1:12" s="174" customFormat="1" ht="18" customHeight="1" outlineLevel="1" collapsed="1">
      <c r="A267" s="243">
        <v>45382</v>
      </c>
      <c r="B267" s="407">
        <v>2854.9356968900001</v>
      </c>
      <c r="C267" s="408"/>
      <c r="D267" s="409"/>
      <c r="E267" s="407">
        <v>1723.3361804969998</v>
      </c>
      <c r="F267" s="408"/>
      <c r="G267" s="408"/>
      <c r="H267" s="159"/>
      <c r="I267" s="159"/>
      <c r="J267" s="259"/>
      <c r="K267" s="260"/>
      <c r="L267" s="161"/>
    </row>
    <row r="268" spans="1:12" ht="18" hidden="1" customHeight="1" outlineLevel="2">
      <c r="A268" s="243">
        <v>45473</v>
      </c>
      <c r="B268" s="407">
        <v>3056.24895642</v>
      </c>
      <c r="C268" s="408"/>
      <c r="D268" s="409"/>
      <c r="E268" s="407">
        <v>1877.62068469</v>
      </c>
      <c r="F268" s="408"/>
      <c r="G268" s="408"/>
      <c r="H268" s="159"/>
      <c r="I268" s="159"/>
      <c r="J268" s="313"/>
      <c r="K268" s="314"/>
      <c r="L268" s="315"/>
    </row>
    <row r="269" spans="1:12" s="174" customFormat="1" ht="18" hidden="1" customHeight="1" outlineLevel="2" collapsed="1">
      <c r="A269" s="243">
        <v>45565</v>
      </c>
      <c r="B269" s="407">
        <v>3180.173809039999</v>
      </c>
      <c r="C269" s="408"/>
      <c r="D269" s="409"/>
      <c r="E269" s="407">
        <v>1958.7508334199997</v>
      </c>
      <c r="F269" s="408"/>
      <c r="G269" s="408"/>
      <c r="H269" s="258"/>
      <c r="I269" s="258"/>
      <c r="J269" s="259"/>
      <c r="K269" s="260"/>
      <c r="L269" s="161"/>
    </row>
    <row r="270" spans="1:12" s="174" customFormat="1" ht="18" hidden="1" customHeight="1" outlineLevel="2">
      <c r="A270" s="82">
        <v>45657</v>
      </c>
      <c r="B270" s="418">
        <v>3329.75970998</v>
      </c>
      <c r="C270" s="419"/>
      <c r="D270" s="420"/>
      <c r="E270" s="418">
        <v>2072.5141243100002</v>
      </c>
      <c r="F270" s="419"/>
      <c r="G270" s="419"/>
      <c r="I270" s="159"/>
      <c r="J270" s="258"/>
      <c r="K270" s="258"/>
      <c r="L270" s="259"/>
    </row>
    <row r="271" spans="1:12" s="174" customFormat="1" ht="18" customHeight="1" outlineLevel="1" collapsed="1">
      <c r="A271" s="243">
        <v>45747</v>
      </c>
      <c r="B271" s="407">
        <v>3456.9820705699999</v>
      </c>
      <c r="C271" s="408"/>
      <c r="D271" s="409"/>
      <c r="E271" s="407">
        <v>2161.7211254700001</v>
      </c>
      <c r="F271" s="408"/>
      <c r="G271" s="408"/>
      <c r="H271" s="159">
        <f>B275/B271-1</f>
        <v>0.19840720663526845</v>
      </c>
      <c r="I271" s="159">
        <f>E275/E271-1</f>
        <v>0.22208189073214601</v>
      </c>
      <c r="J271" s="258">
        <f>B275-B271</f>
        <v>685.89015600999983</v>
      </c>
      <c r="K271" s="258">
        <f>E275-E271</f>
        <v>480.07911478000005</v>
      </c>
      <c r="L271" s="259">
        <f>K271/J271</f>
        <v>0.69993585791162871</v>
      </c>
    </row>
    <row r="272" spans="1:12" s="174" customFormat="1" ht="18" customHeight="1" outlineLevel="2">
      <c r="A272" s="243">
        <v>45838</v>
      </c>
      <c r="B272" s="407">
        <v>3604.1223588900002</v>
      </c>
      <c r="C272" s="408"/>
      <c r="D272" s="409"/>
      <c r="E272" s="407">
        <v>2261.4607828399999</v>
      </c>
      <c r="F272" s="408"/>
      <c r="G272" s="408"/>
      <c r="H272" s="159" t="s">
        <v>110</v>
      </c>
      <c r="I272" s="159"/>
      <c r="K272" s="260"/>
      <c r="L272" s="161"/>
    </row>
    <row r="273" spans="1:16" s="174" customFormat="1" ht="18" customHeight="1" outlineLevel="2">
      <c r="A273" s="243">
        <v>45930</v>
      </c>
      <c r="B273" s="407">
        <v>3756.0758356299998</v>
      </c>
      <c r="C273" s="408"/>
      <c r="D273" s="409"/>
      <c r="E273" s="407">
        <v>2375.7924546899999</v>
      </c>
      <c r="F273" s="408"/>
      <c r="G273" s="408"/>
      <c r="H273" s="159"/>
      <c r="I273" s="159"/>
      <c r="K273" s="260"/>
      <c r="L273" s="161"/>
    </row>
    <row r="274" spans="1:16" ht="18" customHeight="1" outlineLevel="2">
      <c r="A274" s="82">
        <v>46022</v>
      </c>
      <c r="B274" s="418">
        <v>3941.8820225099998</v>
      </c>
      <c r="C274" s="419"/>
      <c r="D274" s="420"/>
      <c r="E274" s="418">
        <v>2505.28531961</v>
      </c>
      <c r="F274" s="419"/>
      <c r="G274" s="419"/>
      <c r="H274" s="159" t="s">
        <v>111</v>
      </c>
      <c r="I274" s="159"/>
      <c r="K274" s="314"/>
      <c r="L274" s="315"/>
    </row>
    <row r="275" spans="1:16" s="174" customFormat="1" ht="18" customHeight="1" outlineLevel="1" thickBot="1">
      <c r="A275" s="164">
        <v>46112</v>
      </c>
      <c r="B275" s="453">
        <v>4142.8722265799997</v>
      </c>
      <c r="C275" s="454"/>
      <c r="D275" s="455"/>
      <c r="E275" s="453">
        <v>2641.8002402500001</v>
      </c>
      <c r="F275" s="454"/>
      <c r="G275" s="454"/>
      <c r="H275" s="257">
        <f>B275/B274-1</f>
        <v>5.0988386492099691E-2</v>
      </c>
      <c r="I275" s="257">
        <f>E275/E274-1</f>
        <v>5.4490767806539386E-2</v>
      </c>
      <c r="J275" s="258">
        <f>B275-B274</f>
        <v>200.99020406999989</v>
      </c>
      <c r="K275" s="258">
        <f>E275-E274</f>
        <v>136.51492064000013</v>
      </c>
      <c r="L275" s="259">
        <f>K275/J275</f>
        <v>0.67921181169832223</v>
      </c>
    </row>
    <row r="276" spans="1:16" ht="45.6" customHeight="1" outlineLevel="1" collapsed="1">
      <c r="A276" s="421" t="s">
        <v>123</v>
      </c>
      <c r="B276" s="421"/>
      <c r="C276" s="421"/>
      <c r="D276" s="421"/>
      <c r="E276" s="421"/>
      <c r="F276" s="421"/>
      <c r="G276" s="421"/>
      <c r="K276" s="59"/>
      <c r="L276" s="161"/>
    </row>
    <row r="277" spans="1:16" s="446" customFormat="1" ht="18" customHeight="1" outlineLevel="1"/>
    <row r="278" spans="1:16" s="424" customFormat="1" ht="27" customHeight="1">
      <c r="A278" s="424" t="s">
        <v>72</v>
      </c>
    </row>
    <row r="279" spans="1:16" s="452" customFormat="1" ht="24.75" customHeight="1" outlineLevel="1">
      <c r="A279" s="452" t="s">
        <v>79</v>
      </c>
    </row>
    <row r="280" spans="1:16" s="4" customFormat="1" ht="19.149999999999999" customHeight="1" outlineLevel="2" thickBot="1">
      <c r="A280" s="417">
        <v>46112</v>
      </c>
      <c r="B280" s="417"/>
      <c r="C280" s="417"/>
      <c r="D280" s="417"/>
      <c r="E280" s="417"/>
      <c r="F280" s="417"/>
      <c r="H280" s="425" t="s">
        <v>121</v>
      </c>
      <c r="I280" s="425"/>
      <c r="J280" s="425"/>
      <c r="K280" s="425"/>
      <c r="L280" s="425"/>
      <c r="M280" s="425"/>
      <c r="N280" s="425"/>
      <c r="O280" s="425"/>
    </row>
    <row r="281" spans="1:16" s="1" customFormat="1" ht="45" customHeight="1" outlineLevel="2" thickBot="1">
      <c r="A281" s="9" t="s">
        <v>9</v>
      </c>
      <c r="B281" s="10" t="s">
        <v>5</v>
      </c>
      <c r="C281" s="10" t="s">
        <v>8</v>
      </c>
      <c r="D281" s="10" t="s">
        <v>6</v>
      </c>
      <c r="E281" s="10" t="s">
        <v>3</v>
      </c>
      <c r="F281" s="11" t="s">
        <v>2</v>
      </c>
      <c r="G281" s="36" t="s">
        <v>24</v>
      </c>
      <c r="H281" s="18" t="s">
        <v>83</v>
      </c>
      <c r="I281" s="11" t="s">
        <v>84</v>
      </c>
      <c r="J281" s="11" t="s">
        <v>91</v>
      </c>
      <c r="K281" s="19" t="s">
        <v>88</v>
      </c>
      <c r="L281" s="18" t="s">
        <v>85</v>
      </c>
      <c r="M281" s="11" t="s">
        <v>84</v>
      </c>
      <c r="N281" s="11" t="s">
        <v>92</v>
      </c>
      <c r="O281" s="19" t="s">
        <v>88</v>
      </c>
    </row>
    <row r="282" spans="1:16" s="1" customFormat="1" ht="16.5" customHeight="1" outlineLevel="2">
      <c r="A282" s="13" t="s">
        <v>1</v>
      </c>
      <c r="B282" s="20">
        <v>2238.1780630399985</v>
      </c>
      <c r="C282" s="20">
        <v>1132.3721561300001</v>
      </c>
      <c r="D282" s="20">
        <v>59.183552909999996</v>
      </c>
      <c r="E282" s="20">
        <v>22.101002090000001</v>
      </c>
      <c r="F282" s="144">
        <v>45.591441180000004</v>
      </c>
      <c r="G282" s="2"/>
      <c r="H282" s="42">
        <f>B282-B289</f>
        <v>130.62583621999829</v>
      </c>
      <c r="I282" s="16">
        <f>H282/B289</f>
        <v>6.197988100019438E-2</v>
      </c>
      <c r="J282" s="20">
        <f>B282-B296</f>
        <v>522.32631769999853</v>
      </c>
      <c r="K282" s="16">
        <f>J282/B296</f>
        <v>0.3044122658723632</v>
      </c>
      <c r="L282" s="42">
        <f>C282-C289</f>
        <v>46.963979330000257</v>
      </c>
      <c r="M282" s="16">
        <f>L282/C289</f>
        <v>4.3268495975826764E-2</v>
      </c>
      <c r="N282" s="20">
        <f>C282-C296</f>
        <v>109.3282879000003</v>
      </c>
      <c r="O282" s="21">
        <f>N282/C296</f>
        <v>0.10686568904337659</v>
      </c>
    </row>
    <row r="283" spans="1:16" s="1" customFormat="1" ht="16.5" customHeight="1" outlineLevel="2">
      <c r="A283" s="14" t="s">
        <v>10</v>
      </c>
      <c r="B283" s="20">
        <v>276.09554909999997</v>
      </c>
      <c r="C283" s="20">
        <v>175.76432770999998</v>
      </c>
      <c r="D283" s="20">
        <v>0</v>
      </c>
      <c r="E283" s="20">
        <v>0</v>
      </c>
      <c r="F283" s="144">
        <v>2.11798456</v>
      </c>
      <c r="G283" s="2"/>
      <c r="H283" s="42">
        <f t="shared" ref="H283" si="7">B283-B290</f>
        <v>11.493429800000058</v>
      </c>
      <c r="I283" s="16">
        <f>H283/B290</f>
        <v>4.3436650584680568E-2</v>
      </c>
      <c r="J283" s="20">
        <f t="shared" ref="J283:J285" si="8">B283-B297</f>
        <v>22.1053607099999</v>
      </c>
      <c r="K283" s="16">
        <f t="shared" ref="K283:K285" si="9">J283/B297</f>
        <v>8.7032341092079038E-2</v>
      </c>
      <c r="L283" s="42">
        <f t="shared" ref="L283:L284" si="10">C283-C290</f>
        <v>0.39207473999996978</v>
      </c>
      <c r="M283" s="16">
        <f t="shared" ref="M283:M284" si="11">L283/C290</f>
        <v>2.2356714552047175E-3</v>
      </c>
      <c r="N283" s="20">
        <f t="shared" ref="N283:N285" si="12">C283-C297</f>
        <v>7.9183979699999725</v>
      </c>
      <c r="O283" s="21">
        <f t="shared" ref="O283:O285" si="13">N283/C297</f>
        <v>4.7176586183924056E-2</v>
      </c>
    </row>
    <row r="284" spans="1:16" s="1" customFormat="1" ht="16.5" customHeight="1" outlineLevel="2">
      <c r="A284" s="14" t="s">
        <v>11</v>
      </c>
      <c r="B284" s="144">
        <v>135.59241220000001</v>
      </c>
      <c r="C284" s="144">
        <v>54.622596630000004</v>
      </c>
      <c r="D284" s="144">
        <v>0</v>
      </c>
      <c r="E284" s="144">
        <v>7.0059836999999998</v>
      </c>
      <c r="F284" s="144">
        <v>6.3154787499999987</v>
      </c>
      <c r="G284" s="38"/>
      <c r="H284" s="42">
        <f>B284-B291</f>
        <v>8.6114966699999655</v>
      </c>
      <c r="I284" s="16">
        <f t="shared" ref="I284" si="14">H284/B291</f>
        <v>6.7817251388185534E-2</v>
      </c>
      <c r="J284" s="20">
        <f t="shared" si="8"/>
        <v>23.949213010000022</v>
      </c>
      <c r="K284" s="16">
        <f t="shared" si="9"/>
        <v>0.21451564612764323</v>
      </c>
      <c r="L284" s="42">
        <f t="shared" si="10"/>
        <v>-3.2921405899999954</v>
      </c>
      <c r="M284" s="16">
        <f t="shared" si="11"/>
        <v>-5.6844608954957035E-2</v>
      </c>
      <c r="N284" s="20">
        <f t="shared" si="12"/>
        <v>-10.041210539999994</v>
      </c>
      <c r="O284" s="21">
        <f t="shared" si="13"/>
        <v>-0.15528331812573037</v>
      </c>
    </row>
    <row r="285" spans="1:16" s="7" customFormat="1" ht="16.5" customHeight="1" outlineLevel="2" thickBot="1">
      <c r="A285" s="22" t="s">
        <v>0</v>
      </c>
      <c r="B285" s="23">
        <f>SUM(B282:B284)</f>
        <v>2649.8660243399986</v>
      </c>
      <c r="C285" s="23">
        <f t="shared" ref="C285:E285" si="15">SUM(C282:C284)</f>
        <v>1362.7590804700001</v>
      </c>
      <c r="D285" s="23">
        <f t="shared" si="15"/>
        <v>59.183552909999996</v>
      </c>
      <c r="E285" s="23">
        <f t="shared" si="15"/>
        <v>29.106985790000003</v>
      </c>
      <c r="F285" s="24">
        <f>SUM(F282:F284)</f>
        <v>54.024904489999997</v>
      </c>
      <c r="G285" s="78"/>
      <c r="H285" s="43">
        <f>B285-B292</f>
        <v>150.73076268999876</v>
      </c>
      <c r="I285" s="25">
        <f>H285/B292</f>
        <v>6.0313167119446766E-2</v>
      </c>
      <c r="J285" s="23">
        <f t="shared" si="8"/>
        <v>568.38089141999853</v>
      </c>
      <c r="K285" s="25">
        <f t="shared" si="9"/>
        <v>0.27306507379307987</v>
      </c>
      <c r="L285" s="43">
        <f>C285-C292</f>
        <v>44.06391348000011</v>
      </c>
      <c r="M285" s="25">
        <f>L285/C292</f>
        <v>3.3414783479171012E-2</v>
      </c>
      <c r="N285" s="23">
        <f t="shared" si="12"/>
        <v>107.20547533000035</v>
      </c>
      <c r="O285" s="26">
        <f t="shared" si="13"/>
        <v>8.5385024495267553E-2</v>
      </c>
    </row>
    <row r="286" spans="1:16" s="383" customFormat="1" ht="7.5" customHeight="1" outlineLevel="2"/>
    <row r="287" spans="1:16" s="4" customFormat="1" ht="15" customHeight="1" outlineLevel="3" thickBot="1">
      <c r="A287" s="417">
        <v>46022</v>
      </c>
      <c r="B287" s="417"/>
      <c r="C287" s="417"/>
      <c r="D287" s="417"/>
      <c r="E287" s="417"/>
      <c r="F287" s="417"/>
      <c r="G287" s="79"/>
      <c r="H287" s="1"/>
      <c r="I287" s="1"/>
      <c r="J287" s="1"/>
      <c r="K287" s="382"/>
    </row>
    <row r="288" spans="1:16" s="1" customFormat="1" ht="27" customHeight="1" outlineLevel="3" thickBot="1">
      <c r="A288" s="9" t="s">
        <v>9</v>
      </c>
      <c r="B288" s="10" t="s">
        <v>5</v>
      </c>
      <c r="C288" s="10" t="s">
        <v>8</v>
      </c>
      <c r="D288" s="10" t="s">
        <v>6</v>
      </c>
      <c r="E288" s="10" t="s">
        <v>3</v>
      </c>
      <c r="F288" s="11" t="s">
        <v>2</v>
      </c>
      <c r="H288" s="32"/>
      <c r="I288" s="32"/>
      <c r="J288" s="32"/>
      <c r="K288" s="7"/>
      <c r="M288" s="32"/>
      <c r="N288" s="32"/>
      <c r="O288" s="32"/>
      <c r="P288" s="7"/>
    </row>
    <row r="289" spans="1:16" s="1" customFormat="1" ht="16.5" customHeight="1" outlineLevel="3">
      <c r="A289" s="13" t="s">
        <v>1</v>
      </c>
      <c r="B289" s="20">
        <v>2107.5522268200002</v>
      </c>
      <c r="C289" s="20">
        <v>1085.4081767999999</v>
      </c>
      <c r="D289" s="20">
        <v>55.252209989999997</v>
      </c>
      <c r="E289" s="20">
        <v>22.16400209</v>
      </c>
      <c r="F289" s="144">
        <v>42.239112659999989</v>
      </c>
      <c r="G289" s="113"/>
      <c r="M289" s="32"/>
      <c r="N289" s="32"/>
      <c r="O289" s="32"/>
      <c r="P289" s="7"/>
    </row>
    <row r="290" spans="1:16" s="1" customFormat="1" ht="16.5" customHeight="1" outlineLevel="3">
      <c r="A290" s="14" t="s">
        <v>10</v>
      </c>
      <c r="B290" s="20">
        <v>264.60211929999991</v>
      </c>
      <c r="C290" s="20">
        <v>175.37225297000001</v>
      </c>
      <c r="D290" s="20">
        <v>0</v>
      </c>
      <c r="E290" s="20">
        <v>0</v>
      </c>
      <c r="F290" s="144">
        <v>2.1127846200000002</v>
      </c>
      <c r="M290" s="32"/>
      <c r="N290" s="32"/>
      <c r="O290" s="32"/>
      <c r="P290" s="7"/>
    </row>
    <row r="291" spans="1:16" s="1" customFormat="1" ht="16.5" customHeight="1" outlineLevel="3">
      <c r="A291" s="14" t="s">
        <v>11</v>
      </c>
      <c r="B291" s="144">
        <v>126.98091553000005</v>
      </c>
      <c r="C291" s="144">
        <v>57.914737219999999</v>
      </c>
      <c r="D291" s="144">
        <v>0</v>
      </c>
      <c r="E291" s="144">
        <v>7.0059836999999998</v>
      </c>
      <c r="F291" s="144">
        <v>6.9273903500000005</v>
      </c>
      <c r="O291" s="32"/>
      <c r="P291" s="7"/>
    </row>
    <row r="292" spans="1:16" s="7" customFormat="1" ht="16.5" customHeight="1" outlineLevel="3" thickBot="1">
      <c r="A292" s="22" t="s">
        <v>0</v>
      </c>
      <c r="B292" s="23">
        <f>SUM(B289:B291)</f>
        <v>2499.1352616499998</v>
      </c>
      <c r="C292" s="23">
        <f t="shared" ref="C292:E292" si="16">SUM(C289:C291)</f>
        <v>1318.69516699</v>
      </c>
      <c r="D292" s="23">
        <f t="shared" si="16"/>
        <v>55.252209989999997</v>
      </c>
      <c r="E292" s="23">
        <f t="shared" si="16"/>
        <v>29.169985789999998</v>
      </c>
      <c r="F292" s="24">
        <f>SUM(F289:F291)</f>
        <v>51.279287629999992</v>
      </c>
      <c r="G292" s="38"/>
    </row>
    <row r="293" spans="1:16" s="416" customFormat="1" ht="7.5" customHeight="1" outlineLevel="3"/>
    <row r="294" spans="1:16" s="4" customFormat="1" ht="15" customHeight="1" outlineLevel="3" thickBot="1">
      <c r="A294" s="417">
        <v>45747</v>
      </c>
      <c r="B294" s="417"/>
      <c r="C294" s="417"/>
      <c r="D294" s="417"/>
      <c r="E294" s="417"/>
      <c r="F294" s="417"/>
      <c r="G294" s="79"/>
      <c r="H294" s="1"/>
      <c r="I294" s="1"/>
      <c r="J294" s="1"/>
    </row>
    <row r="295" spans="1:16" s="1" customFormat="1" ht="27" customHeight="1" outlineLevel="3" thickBot="1">
      <c r="A295" s="9" t="s">
        <v>9</v>
      </c>
      <c r="B295" s="10" t="s">
        <v>5</v>
      </c>
      <c r="C295" s="10" t="s">
        <v>8</v>
      </c>
      <c r="D295" s="10" t="s">
        <v>6</v>
      </c>
      <c r="E295" s="10" t="s">
        <v>3</v>
      </c>
      <c r="F295" s="11" t="s">
        <v>2</v>
      </c>
      <c r="H295" s="32"/>
      <c r="I295" s="32"/>
      <c r="J295" s="32"/>
      <c r="K295" s="7"/>
      <c r="M295" s="32"/>
      <c r="N295" s="32"/>
      <c r="O295" s="32"/>
      <c r="P295" s="7"/>
    </row>
    <row r="296" spans="1:16" s="1" customFormat="1" ht="16.5" customHeight="1" outlineLevel="3">
      <c r="A296" s="13" t="s">
        <v>1</v>
      </c>
      <c r="B296" s="20">
        <v>1715.85174534</v>
      </c>
      <c r="C296" s="20">
        <v>1023.0438682299998</v>
      </c>
      <c r="D296" s="20">
        <v>37.834680380000002</v>
      </c>
      <c r="E296" s="20">
        <v>22.082581090000001</v>
      </c>
      <c r="F296" s="144">
        <v>55.276352060000001</v>
      </c>
      <c r="G296" s="113"/>
      <c r="M296" s="32"/>
      <c r="N296" s="32"/>
      <c r="O296" s="32"/>
      <c r="P296" s="7"/>
    </row>
    <row r="297" spans="1:16" s="1" customFormat="1" ht="16.5" customHeight="1" outlineLevel="3">
      <c r="A297" s="14" t="s">
        <v>10</v>
      </c>
      <c r="B297" s="20">
        <v>253.99018839000007</v>
      </c>
      <c r="C297" s="20">
        <v>167.84592974</v>
      </c>
      <c r="D297" s="20">
        <v>0</v>
      </c>
      <c r="E297" s="20">
        <v>0</v>
      </c>
      <c r="F297" s="144">
        <v>2.2343943300000002</v>
      </c>
      <c r="M297" s="32"/>
      <c r="N297" s="32"/>
      <c r="O297" s="32"/>
      <c r="P297" s="7"/>
    </row>
    <row r="298" spans="1:16" s="1" customFormat="1" ht="16.5" customHeight="1" outlineLevel="3">
      <c r="A298" s="14" t="s">
        <v>11</v>
      </c>
      <c r="B298" s="144">
        <v>111.64319918999999</v>
      </c>
      <c r="C298" s="144">
        <v>64.663807169999998</v>
      </c>
      <c r="D298" s="144">
        <v>0</v>
      </c>
      <c r="E298" s="144">
        <v>7.0059836999999998</v>
      </c>
      <c r="F298" s="144">
        <v>5.7851107600000011</v>
      </c>
      <c r="O298" s="32"/>
      <c r="P298" s="7"/>
    </row>
    <row r="299" spans="1:16" s="7" customFormat="1" ht="16.5" customHeight="1" outlineLevel="3" thickBot="1">
      <c r="A299" s="22" t="s">
        <v>0</v>
      </c>
      <c r="B299" s="23">
        <f>SUM(B296:B298)</f>
        <v>2081.4851329200001</v>
      </c>
      <c r="C299" s="23">
        <f t="shared" ref="C299:E299" si="17">SUM(C296:C298)</f>
        <v>1255.5536051399997</v>
      </c>
      <c r="D299" s="23">
        <f t="shared" si="17"/>
        <v>37.834680380000002</v>
      </c>
      <c r="E299" s="23">
        <f t="shared" si="17"/>
        <v>29.08856479</v>
      </c>
      <c r="F299" s="24">
        <f>SUM(F296:F298)</f>
        <v>63.295857150000003</v>
      </c>
      <c r="G299" s="78"/>
    </row>
    <row r="300" spans="1:16" s="416" customFormat="1" ht="7.5" customHeight="1" outlineLevel="3" thickBot="1"/>
    <row r="301" spans="1:16" s="41" customFormat="1" ht="36.6" customHeight="1" outlineLevel="3" collapsed="1">
      <c r="A301" s="406" t="s">
        <v>127</v>
      </c>
      <c r="B301" s="406"/>
      <c r="C301" s="406"/>
      <c r="D301" s="406"/>
      <c r="E301" s="406"/>
      <c r="F301" s="406"/>
      <c r="G301" s="1"/>
      <c r="H301" s="103"/>
      <c r="I301" s="39"/>
      <c r="J301" s="39"/>
      <c r="K301" s="39"/>
      <c r="L301" s="40"/>
    </row>
    <row r="302" spans="1:16" s="426" customFormat="1" ht="12" customHeight="1" outlineLevel="2"/>
    <row r="303" spans="1:16" s="5" customFormat="1" ht="14.25" outlineLevel="2">
      <c r="A303" s="423" t="s">
        <v>74</v>
      </c>
      <c r="B303" s="423"/>
      <c r="C303" s="423"/>
      <c r="D303" s="423"/>
      <c r="E303" s="423"/>
      <c r="F303" s="423"/>
      <c r="G303" s="423"/>
      <c r="H303" s="423"/>
    </row>
    <row r="304" spans="1:16" s="1" customFormat="1" ht="12.6" customHeight="1" outlineLevel="2"/>
    <row r="305" s="1" customFormat="1" ht="12.6" customHeight="1" outlineLevel="2"/>
    <row r="306" s="1" customFormat="1" ht="12.6" customHeight="1" outlineLevel="2"/>
    <row r="307" s="1" customFormat="1" ht="12.6" customHeight="1" outlineLevel="2"/>
    <row r="308" s="1" customFormat="1" ht="12.6" customHeight="1" outlineLevel="2"/>
    <row r="309" s="1" customFormat="1" ht="12.6" customHeight="1" outlineLevel="2"/>
    <row r="310" s="1" customFormat="1" ht="12.6" customHeight="1" outlineLevel="2"/>
    <row r="311" s="1" customFormat="1" ht="12.6" customHeight="1" outlineLevel="2"/>
    <row r="312" s="1" customFormat="1" ht="12.6" customHeight="1" outlineLevel="2"/>
    <row r="313" s="1" customFormat="1" ht="12.6" customHeight="1" outlineLevel="2"/>
    <row r="314" s="1" customFormat="1" ht="12.6" customHeight="1" outlineLevel="2"/>
    <row r="315" s="1" customFormat="1" ht="12.6" customHeight="1" outlineLevel="2"/>
    <row r="316" s="1" customFormat="1" ht="12.6" customHeight="1" outlineLevel="2"/>
    <row r="317" s="1" customFormat="1" ht="12.6" customHeight="1" outlineLevel="2"/>
    <row r="318" s="1" customFormat="1" ht="12.6" customHeight="1" outlineLevel="2"/>
    <row r="319" s="1" customFormat="1" ht="12.6" customHeight="1" outlineLevel="2"/>
    <row r="320" s="1" customFormat="1" ht="12.6" customHeight="1" outlineLevel="2"/>
    <row r="321" s="1" customFormat="1" ht="12.6" customHeight="1" outlineLevel="2"/>
    <row r="322" s="1" customFormat="1" ht="12.6" customHeight="1" outlineLevel="2"/>
    <row r="323" s="1" customFormat="1" ht="12.6" customHeight="1" outlineLevel="2"/>
    <row r="324" s="1" customFormat="1" ht="12.6" customHeight="1" outlineLevel="2"/>
    <row r="325" s="1" customFormat="1" ht="12.6" customHeight="1" outlineLevel="2"/>
    <row r="326" s="1" customFormat="1" ht="12.6" customHeight="1" outlineLevel="2"/>
    <row r="327" s="1" customFormat="1" ht="12.6" customHeight="1" outlineLevel="2"/>
    <row r="328" s="1" customFormat="1" ht="12.6" customHeight="1" outlineLevel="2"/>
    <row r="329" s="1" customFormat="1" ht="12.6" customHeight="1" outlineLevel="2"/>
    <row r="330" s="1" customFormat="1" ht="12.6" customHeight="1" outlineLevel="2"/>
    <row r="331" s="1" customFormat="1" ht="12.6" customHeight="1" outlineLevel="2"/>
    <row r="332" s="1" customFormat="1" ht="12.6" customHeight="1" outlineLevel="2"/>
    <row r="333" s="1" customFormat="1" ht="12.6" customHeight="1" outlineLevel="2"/>
    <row r="334" s="1" customFormat="1" ht="12.6" customHeight="1" outlineLevel="2"/>
    <row r="335" s="1" customFormat="1" ht="12.6" customHeight="1" outlineLevel="2"/>
    <row r="336" s="383" customFormat="1" outlineLevel="2" collapsed="1"/>
    <row r="337" spans="1:15" s="405" customFormat="1" ht="21" customHeight="1" outlineLevel="1" thickBot="1">
      <c r="A337" s="405" t="s">
        <v>73</v>
      </c>
    </row>
    <row r="338" spans="1:15" s="5" customFormat="1" ht="29.45" customHeight="1" outlineLevel="2" thickBot="1">
      <c r="A338" s="9" t="s">
        <v>17</v>
      </c>
      <c r="B338" s="10" t="s">
        <v>5</v>
      </c>
      <c r="C338" s="10" t="s">
        <v>8</v>
      </c>
      <c r="D338" s="10" t="s">
        <v>6</v>
      </c>
      <c r="E338" s="10" t="s">
        <v>3</v>
      </c>
      <c r="F338" s="11" t="s">
        <v>2</v>
      </c>
      <c r="G338" s="11" t="s">
        <v>18</v>
      </c>
      <c r="H338" s="3" t="s">
        <v>24</v>
      </c>
    </row>
    <row r="339" spans="1:15" s="5" customFormat="1" ht="18" customHeight="1" outlineLevel="2">
      <c r="A339" s="261">
        <v>45747</v>
      </c>
      <c r="B339" s="262">
        <v>3327.5051329200001</v>
      </c>
      <c r="C339" s="262">
        <v>2482.5946051399997</v>
      </c>
      <c r="D339" s="262">
        <v>37.834680380000002</v>
      </c>
      <c r="E339" s="262">
        <v>29.08856479</v>
      </c>
      <c r="F339" s="263">
        <v>63.295857150000003</v>
      </c>
      <c r="G339" s="264">
        <v>5940.3188403800004</v>
      </c>
      <c r="H339" s="265"/>
      <c r="I339" s="265"/>
      <c r="J339" s="266"/>
      <c r="K339" s="266"/>
      <c r="L339" s="266"/>
      <c r="M339" s="266"/>
      <c r="N339" s="267"/>
      <c r="O339" s="268"/>
    </row>
    <row r="340" spans="1:15" s="5" customFormat="1" ht="18" hidden="1" customHeight="1" outlineLevel="3">
      <c r="A340" s="261">
        <v>45838</v>
      </c>
      <c r="B340" s="262">
        <v>3409.8903699400003</v>
      </c>
      <c r="C340" s="262">
        <v>2652.66513588</v>
      </c>
      <c r="D340" s="262">
        <v>40.486536879999996</v>
      </c>
      <c r="E340" s="262">
        <v>29.065290789999999</v>
      </c>
      <c r="F340" s="263">
        <v>49.659757700000007</v>
      </c>
      <c r="G340" s="264">
        <v>6181.7670911900013</v>
      </c>
      <c r="H340" s="265"/>
      <c r="I340" s="265"/>
      <c r="J340" s="266"/>
      <c r="K340" s="266"/>
      <c r="L340" s="266"/>
      <c r="M340" s="266"/>
      <c r="N340" s="267"/>
      <c r="O340" s="268"/>
    </row>
    <row r="341" spans="1:15" s="5" customFormat="1" ht="18" hidden="1" customHeight="1" outlineLevel="3">
      <c r="A341" s="261">
        <v>45930</v>
      </c>
      <c r="B341" s="262">
        <v>3612.4162324600006</v>
      </c>
      <c r="C341" s="262">
        <v>2691.2607531599997</v>
      </c>
      <c r="D341" s="262">
        <v>46.877054109999989</v>
      </c>
      <c r="E341" s="262">
        <v>29.065290789999999</v>
      </c>
      <c r="F341" s="263">
        <v>54.811476639999995</v>
      </c>
      <c r="G341" s="264">
        <v>6434.4308071600017</v>
      </c>
      <c r="M341" s="266"/>
      <c r="N341" s="267"/>
      <c r="O341" s="268"/>
    </row>
    <row r="342" spans="1:15" s="5" customFormat="1" ht="18" customHeight="1" outlineLevel="2" collapsed="1">
      <c r="A342" s="261">
        <v>46022</v>
      </c>
      <c r="B342" s="262">
        <v>3871.7852616499999</v>
      </c>
      <c r="C342" s="262">
        <v>2717.3371669899998</v>
      </c>
      <c r="D342" s="262">
        <v>55.252209989999997</v>
      </c>
      <c r="E342" s="262">
        <v>29.169985789999998</v>
      </c>
      <c r="F342" s="263">
        <v>51.42328762999999</v>
      </c>
      <c r="G342" s="264">
        <v>6724.9679120499995</v>
      </c>
      <c r="M342" s="266"/>
      <c r="N342" s="267"/>
      <c r="O342" s="268"/>
    </row>
    <row r="343" spans="1:15" s="5" customFormat="1" ht="18" customHeight="1" outlineLevel="2" thickBot="1">
      <c r="A343" s="30">
        <v>46112</v>
      </c>
      <c r="B343" s="326">
        <v>4103.5330243399985</v>
      </c>
      <c r="C343" s="326">
        <v>2822.7550804700004</v>
      </c>
      <c r="D343" s="326">
        <v>59.183552909999996</v>
      </c>
      <c r="E343" s="326">
        <v>29.106985790000003</v>
      </c>
      <c r="F343" s="326">
        <v>54.024904489999997</v>
      </c>
      <c r="G343" s="77">
        <f>SUM(B343:F343)</f>
        <v>7068.6035479999991</v>
      </c>
      <c r="H343" s="265">
        <f>B343/B342-1</f>
        <v>5.9855530983460747E-2</v>
      </c>
      <c r="I343" s="265">
        <f>C343/C342-1</f>
        <v>3.8794565047212126E-2</v>
      </c>
      <c r="J343" s="265">
        <f>D343/D342-1</f>
        <v>7.1152681869404377E-2</v>
      </c>
      <c r="K343" s="265">
        <f>E343/E342-1</f>
        <v>-2.1597542231780453E-3</v>
      </c>
      <c r="L343" s="265">
        <f>F343/F342-1</f>
        <v>5.0592192368545508E-2</v>
      </c>
      <c r="M343" s="118" t="s">
        <v>112</v>
      </c>
      <c r="N343" s="80"/>
      <c r="O343" s="61"/>
    </row>
    <row r="344" spans="1:15" s="41" customFormat="1" outlineLevel="2">
      <c r="A344" s="406" t="s">
        <v>80</v>
      </c>
      <c r="B344" s="406"/>
      <c r="C344" s="406"/>
      <c r="D344" s="406"/>
      <c r="E344" s="406"/>
      <c r="F344" s="406"/>
      <c r="G344" s="406"/>
      <c r="H344" s="119">
        <f>B343/B339-1</f>
        <v>0.23321613654101481</v>
      </c>
      <c r="I344" s="119">
        <f t="shared" ref="I344:K344" si="18">C343/C339-1</f>
        <v>0.13701813200823354</v>
      </c>
      <c r="J344" s="119">
        <f t="shared" si="18"/>
        <v>0.56426728904746715</v>
      </c>
      <c r="K344" s="119">
        <f t="shared" si="18"/>
        <v>6.3327290751513665E-4</v>
      </c>
      <c r="L344" s="119">
        <f>F343/F339-1</f>
        <v>-0.14647013370921713</v>
      </c>
      <c r="M344" s="119" t="s">
        <v>105</v>
      </c>
    </row>
    <row r="345" spans="1:15" s="5" customFormat="1" ht="15" customHeight="1" outlineLevel="2">
      <c r="A345" s="8"/>
      <c r="B345" s="8"/>
      <c r="C345" s="8"/>
      <c r="D345" s="8"/>
      <c r="E345" s="8"/>
      <c r="F345" s="8"/>
      <c r="G345" s="8"/>
      <c r="H345" s="8"/>
      <c r="J345" s="34"/>
    </row>
    <row r="346" spans="1:15" s="5" customFormat="1" ht="15" customHeight="1" outlineLevel="2">
      <c r="A346" s="8"/>
      <c r="B346" s="8"/>
      <c r="C346" s="8"/>
      <c r="D346" s="8"/>
      <c r="E346" s="8"/>
      <c r="F346" s="8"/>
      <c r="G346" s="8"/>
      <c r="H346" s="8"/>
      <c r="L346" s="35"/>
    </row>
    <row r="347" spans="1:15" s="5" customFormat="1" ht="15" customHeight="1" outlineLevel="2">
      <c r="A347" s="8"/>
      <c r="B347" s="8"/>
      <c r="C347" s="8"/>
      <c r="D347" s="8"/>
      <c r="E347" s="8"/>
      <c r="F347" s="8"/>
      <c r="G347" s="8"/>
      <c r="H347" s="8"/>
      <c r="L347" s="35"/>
    </row>
    <row r="348" spans="1:15" s="5" customFormat="1" ht="15" customHeight="1" outlineLevel="2">
      <c r="A348" s="8"/>
      <c r="B348" s="8"/>
      <c r="C348" s="8"/>
      <c r="D348" s="8"/>
      <c r="E348" s="8"/>
      <c r="F348" s="8"/>
      <c r="G348" s="8"/>
      <c r="H348" s="8"/>
    </row>
    <row r="349" spans="1:15" s="5" customFormat="1" ht="15" customHeight="1" outlineLevel="2">
      <c r="A349" s="8"/>
      <c r="B349" s="8"/>
      <c r="C349" s="8"/>
      <c r="D349" s="8"/>
      <c r="E349" s="8"/>
      <c r="F349" s="8"/>
      <c r="G349" s="8"/>
      <c r="H349" s="8"/>
    </row>
    <row r="350" spans="1:15" s="5" customFormat="1" ht="15" customHeight="1" outlineLevel="2">
      <c r="A350" s="8"/>
      <c r="B350" s="8"/>
      <c r="C350" s="8"/>
      <c r="D350" s="8"/>
      <c r="E350" s="8"/>
      <c r="F350" s="8"/>
      <c r="G350" s="8"/>
      <c r="H350" s="8"/>
    </row>
    <row r="351" spans="1:15" s="5" customFormat="1" ht="15" customHeight="1" outlineLevel="2">
      <c r="A351" s="8"/>
      <c r="B351" s="8"/>
      <c r="C351" s="8"/>
      <c r="D351" s="8"/>
      <c r="E351" s="8"/>
      <c r="F351" s="8"/>
      <c r="G351" s="8"/>
      <c r="H351" s="8"/>
    </row>
    <row r="352" spans="1:15" s="5" customFormat="1" ht="15" customHeight="1" outlineLevel="2">
      <c r="A352" s="8"/>
      <c r="B352" s="8"/>
      <c r="C352" s="8"/>
      <c r="D352" s="8"/>
      <c r="E352" s="8"/>
      <c r="F352" s="8"/>
      <c r="G352" s="8"/>
      <c r="H352" s="8"/>
    </row>
    <row r="353" spans="1:8" s="5" customFormat="1" ht="15" customHeight="1" outlineLevel="2">
      <c r="A353" s="8"/>
      <c r="B353" s="8"/>
      <c r="C353" s="8"/>
      <c r="D353" s="8"/>
      <c r="E353" s="8"/>
      <c r="F353" s="8"/>
      <c r="G353" s="8"/>
      <c r="H353" s="8"/>
    </row>
    <row r="354" spans="1:8" s="5" customFormat="1" ht="15" customHeight="1" outlineLevel="2">
      <c r="A354" s="8"/>
      <c r="B354" s="8"/>
      <c r="C354" s="8"/>
      <c r="D354" s="8"/>
      <c r="E354" s="8"/>
      <c r="F354" s="8"/>
      <c r="G354" s="8"/>
      <c r="H354" s="8"/>
    </row>
    <row r="355" spans="1:8" s="5" customFormat="1" ht="15" customHeight="1" outlineLevel="2">
      <c r="A355" s="8"/>
      <c r="B355" s="8"/>
      <c r="C355" s="8"/>
      <c r="D355" s="8"/>
      <c r="E355" s="8"/>
      <c r="F355" s="8"/>
      <c r="G355" s="8"/>
      <c r="H355" s="8"/>
    </row>
    <row r="356" spans="1:8" s="5" customFormat="1" ht="15" customHeight="1" outlineLevel="2">
      <c r="A356" s="8"/>
      <c r="B356" s="8"/>
      <c r="C356" s="8"/>
      <c r="D356" s="8"/>
      <c r="E356" s="8"/>
      <c r="F356" s="8"/>
      <c r="G356" s="8"/>
      <c r="H356" s="8"/>
    </row>
    <row r="357" spans="1:8" s="5" customFormat="1" ht="15" customHeight="1" outlineLevel="2">
      <c r="A357" s="8"/>
      <c r="B357" s="8"/>
      <c r="C357" s="8"/>
      <c r="D357" s="8"/>
      <c r="E357" s="8"/>
      <c r="F357" s="8"/>
      <c r="G357" s="8"/>
      <c r="H357" s="8"/>
    </row>
    <row r="358" spans="1:8" s="5" customFormat="1" ht="15" customHeight="1" outlineLevel="2">
      <c r="A358" s="8"/>
      <c r="B358" s="8"/>
      <c r="C358" s="8"/>
      <c r="D358" s="8"/>
      <c r="E358" s="8"/>
      <c r="F358" s="8"/>
      <c r="G358" s="8"/>
      <c r="H358" s="8"/>
    </row>
    <row r="359" spans="1:8" s="5" customFormat="1" ht="15" customHeight="1" outlineLevel="2">
      <c r="A359" s="8"/>
      <c r="B359" s="8"/>
      <c r="C359" s="8"/>
      <c r="D359" s="8"/>
      <c r="E359" s="8"/>
      <c r="F359" s="8"/>
      <c r="G359" s="8"/>
      <c r="H359" s="8"/>
    </row>
    <row r="360" spans="1:8" s="5" customFormat="1" ht="15" customHeight="1" outlineLevel="2">
      <c r="A360" s="8"/>
      <c r="B360" s="8"/>
      <c r="C360" s="8"/>
      <c r="D360" s="8"/>
      <c r="E360" s="8"/>
      <c r="F360" s="8"/>
      <c r="G360" s="8"/>
      <c r="H360" s="8"/>
    </row>
    <row r="361" spans="1:8" s="5" customFormat="1" ht="15" customHeight="1" outlineLevel="2">
      <c r="A361" s="8"/>
      <c r="B361" s="8"/>
      <c r="C361" s="8"/>
      <c r="D361" s="8"/>
      <c r="E361" s="8"/>
      <c r="F361" s="8"/>
      <c r="G361" s="8"/>
      <c r="H361" s="8"/>
    </row>
    <row r="362" spans="1:8" s="5" customFormat="1" ht="15" customHeight="1" outlineLevel="2">
      <c r="A362" s="8"/>
      <c r="B362" s="8"/>
      <c r="C362" s="8"/>
      <c r="D362" s="8"/>
      <c r="E362" s="8"/>
      <c r="F362" s="8"/>
      <c r="G362" s="8"/>
      <c r="H362" s="8"/>
    </row>
    <row r="363" spans="1:8" s="5" customFormat="1" ht="15" customHeight="1" outlineLevel="2">
      <c r="A363" s="8"/>
      <c r="B363" s="8"/>
      <c r="C363" s="8"/>
      <c r="D363" s="8"/>
      <c r="E363" s="8"/>
      <c r="F363" s="8"/>
      <c r="G363" s="8"/>
      <c r="H363" s="8"/>
    </row>
    <row r="364" spans="1:8" s="5" customFormat="1" ht="15" customHeight="1" outlineLevel="2">
      <c r="A364" s="8"/>
      <c r="B364" s="8"/>
      <c r="C364" s="8"/>
      <c r="D364" s="8"/>
      <c r="E364" s="8"/>
      <c r="F364" s="8"/>
      <c r="G364" s="8"/>
      <c r="H364" s="8"/>
    </row>
    <row r="365" spans="1:8" s="5" customFormat="1" ht="15" customHeight="1" outlineLevel="2">
      <c r="A365" s="8"/>
      <c r="B365" s="8"/>
      <c r="C365" s="8"/>
      <c r="D365" s="8"/>
      <c r="E365" s="8"/>
      <c r="F365" s="8"/>
      <c r="G365" s="8"/>
      <c r="H365" s="8"/>
    </row>
    <row r="366" spans="1:8" s="5" customFormat="1" ht="15" customHeight="1" outlineLevel="2">
      <c r="A366" s="8"/>
      <c r="B366" s="8"/>
      <c r="C366" s="8"/>
      <c r="D366" s="8"/>
      <c r="E366" s="8"/>
      <c r="F366" s="8"/>
      <c r="G366" s="8"/>
      <c r="H366" s="8"/>
    </row>
    <row r="367" spans="1:8" s="5" customFormat="1" ht="15" customHeight="1" outlineLevel="2">
      <c r="A367" s="8"/>
      <c r="B367" s="8"/>
      <c r="C367" s="8"/>
      <c r="D367" s="8"/>
      <c r="E367" s="8"/>
      <c r="F367" s="8"/>
      <c r="G367" s="8"/>
      <c r="H367" s="8"/>
    </row>
    <row r="368" spans="1:8" s="5" customFormat="1" ht="15" customHeight="1" outlineLevel="2">
      <c r="A368" s="8"/>
      <c r="B368" s="8"/>
      <c r="C368" s="8"/>
      <c r="D368" s="8"/>
      <c r="E368" s="8"/>
      <c r="F368" s="8"/>
      <c r="G368" s="8"/>
      <c r="H368" s="8"/>
    </row>
    <row r="369" spans="1:12" s="5" customFormat="1" ht="15" customHeight="1" outlineLevel="2">
      <c r="A369" s="8"/>
      <c r="B369" s="8"/>
      <c r="C369" s="8"/>
      <c r="D369" s="8"/>
      <c r="E369" s="8"/>
      <c r="F369" s="8"/>
      <c r="G369" s="8"/>
      <c r="H369" s="8"/>
    </row>
    <row r="370" spans="1:12" s="5" customFormat="1" ht="15" customHeight="1" outlineLevel="2">
      <c r="A370" s="8"/>
      <c r="B370" s="8"/>
      <c r="C370" s="8"/>
      <c r="D370" s="8"/>
      <c r="E370" s="8"/>
      <c r="F370" s="8"/>
      <c r="G370" s="8"/>
      <c r="H370" s="8"/>
    </row>
    <row r="371" spans="1:12" s="429" customFormat="1" ht="15" customHeight="1" outlineLevel="2" collapsed="1"/>
    <row r="372" spans="1:12" s="415" customFormat="1" ht="24.75" customHeight="1" outlineLevel="1" thickBot="1">
      <c r="A372" s="415" t="s">
        <v>118</v>
      </c>
    </row>
    <row r="373" spans="1:12" s="1" customFormat="1" ht="18.600000000000001" customHeight="1" outlineLevel="2">
      <c r="A373" s="385" t="s">
        <v>13</v>
      </c>
      <c r="B373" s="411" t="s">
        <v>1</v>
      </c>
      <c r="C373" s="411" t="s">
        <v>10</v>
      </c>
      <c r="D373" s="411" t="s">
        <v>11</v>
      </c>
      <c r="E373" s="389" t="s">
        <v>19</v>
      </c>
      <c r="F373" s="413" t="s">
        <v>20</v>
      </c>
      <c r="G373" s="3" t="s">
        <v>24</v>
      </c>
      <c r="H373" s="427" t="s">
        <v>119</v>
      </c>
      <c r="I373" s="428"/>
      <c r="J373" s="410" t="s">
        <v>105</v>
      </c>
      <c r="K373" s="410"/>
    </row>
    <row r="374" spans="1:12" s="1" customFormat="1" ht="36" customHeight="1" outlineLevel="2" thickBot="1">
      <c r="A374" s="386"/>
      <c r="B374" s="412"/>
      <c r="C374" s="412"/>
      <c r="D374" s="412"/>
      <c r="E374" s="390"/>
      <c r="F374" s="414"/>
      <c r="G374" s="3"/>
      <c r="H374" s="272" t="s">
        <v>19</v>
      </c>
      <c r="I374" s="273" t="s">
        <v>20</v>
      </c>
      <c r="J374" s="271" t="s">
        <v>19</v>
      </c>
      <c r="K374" s="271" t="s">
        <v>20</v>
      </c>
    </row>
    <row r="375" spans="1:12" s="1" customFormat="1" ht="18" customHeight="1" outlineLevel="2">
      <c r="A375" s="13" t="s">
        <v>8</v>
      </c>
      <c r="B375" s="316">
        <v>1132.3721561300001</v>
      </c>
      <c r="C375" s="316">
        <v>175.76432770999998</v>
      </c>
      <c r="D375" s="317">
        <v>54.622596630000004</v>
      </c>
      <c r="E375" s="318">
        <v>1362.7590804700001</v>
      </c>
      <c r="F375" s="319">
        <v>2822.7550804700004</v>
      </c>
      <c r="G375" s="37"/>
      <c r="H375" s="287">
        <f>E375/'[12]Адміністрування НПФ'!E379-1</f>
        <v>3.3414783479170929E-2</v>
      </c>
      <c r="I375" s="288">
        <f>F375/'[12]Адміністрування НПФ'!F379-1</f>
        <v>3.8794565047212126E-2</v>
      </c>
      <c r="J375" s="289">
        <f>E375/'[13]Адміністрування НПФ'!E345-1</f>
        <v>8.5385024495267636E-2</v>
      </c>
      <c r="K375" s="289">
        <f>F375/'[13]Адміністрування НПФ'!F345-1</f>
        <v>0.13701813200823354</v>
      </c>
      <c r="L375" s="38"/>
    </row>
    <row r="376" spans="1:12" s="1" customFormat="1" ht="18" customHeight="1" outlineLevel="2">
      <c r="A376" s="14" t="s">
        <v>6</v>
      </c>
      <c r="B376" s="20">
        <v>59.183552909999996</v>
      </c>
      <c r="C376" s="327">
        <v>0</v>
      </c>
      <c r="D376" s="328">
        <v>0</v>
      </c>
      <c r="E376" s="320">
        <v>59.183552909999996</v>
      </c>
      <c r="F376" s="321">
        <v>59.183552909999996</v>
      </c>
      <c r="G376" s="329"/>
      <c r="H376" s="287">
        <f>E376/'[12]Адміністрування НПФ'!E380-1</f>
        <v>7.1152681869404377E-2</v>
      </c>
      <c r="I376" s="288">
        <f>F376/'[12]Адміністрування НПФ'!F380-1</f>
        <v>7.1152681869404377E-2</v>
      </c>
      <c r="J376" s="289">
        <f>E376/'[13]Адміністрування НПФ'!E346-1</f>
        <v>0.56426728904746715</v>
      </c>
      <c r="K376" s="289">
        <f>F376/'[13]Адміністрування НПФ'!F346-1</f>
        <v>0.56426728904746715</v>
      </c>
      <c r="L376" s="38"/>
    </row>
    <row r="377" spans="1:12" s="1" customFormat="1" ht="18" customHeight="1" outlineLevel="2">
      <c r="A377" s="13" t="s">
        <v>3</v>
      </c>
      <c r="B377" s="20">
        <v>22.101002090000001</v>
      </c>
      <c r="C377" s="327">
        <v>0</v>
      </c>
      <c r="D377" s="144">
        <v>7.0059836999999998</v>
      </c>
      <c r="E377" s="320">
        <v>29.106985790000003</v>
      </c>
      <c r="F377" s="321">
        <v>29.106985790000003</v>
      </c>
      <c r="G377" s="132"/>
      <c r="H377" s="287">
        <f>E377/'[12]Адміністрування НПФ'!E381-1</f>
        <v>-2.1597542231780453E-3</v>
      </c>
      <c r="I377" s="288">
        <f>F377/'[12]Адміністрування НПФ'!F381-1</f>
        <v>-2.1597542231780453E-3</v>
      </c>
      <c r="J377" s="289">
        <f>E377/'[13]Адміністрування НПФ'!E347-1</f>
        <v>6.3327290751513665E-4</v>
      </c>
      <c r="K377" s="289">
        <f>F377/'[13]Адміністрування НПФ'!F347-1</f>
        <v>6.3327290751513665E-4</v>
      </c>
      <c r="L377" s="38"/>
    </row>
    <row r="378" spans="1:12" s="1" customFormat="1" ht="18" customHeight="1" outlineLevel="2">
      <c r="A378" s="27" t="s">
        <v>2</v>
      </c>
      <c r="B378" s="144">
        <v>45.591441180000004</v>
      </c>
      <c r="C378" s="144">
        <v>2.11798456</v>
      </c>
      <c r="D378" s="144">
        <v>6.3154787499999987</v>
      </c>
      <c r="E378" s="322">
        <v>54.024904489999997</v>
      </c>
      <c r="F378" s="321">
        <v>54.024904489999997</v>
      </c>
      <c r="G378" s="37"/>
      <c r="H378" s="287">
        <f>E378/'[12]Адміністрування НПФ'!E382-1</f>
        <v>5.354241423575723E-2</v>
      </c>
      <c r="I378" s="288">
        <f>F378/'[12]Адміністрування НПФ'!F382-1</f>
        <v>5.0592192368545508E-2</v>
      </c>
      <c r="J378" s="289">
        <f>E378/'[13]Адміністрування НПФ'!E348-1</f>
        <v>-0.14647013370921713</v>
      </c>
      <c r="K378" s="289">
        <f>F378/'[13]Адміністрування НПФ'!F348-1</f>
        <v>-0.14647013370921713</v>
      </c>
      <c r="L378" s="38"/>
    </row>
    <row r="379" spans="1:12" s="1" customFormat="1" ht="18" customHeight="1" outlineLevel="2">
      <c r="A379" s="28" t="s">
        <v>4</v>
      </c>
      <c r="B379" s="323">
        <v>58.109711759999989</v>
      </c>
      <c r="C379" s="327">
        <v>0</v>
      </c>
      <c r="D379" s="323">
        <v>4.2637999999999998</v>
      </c>
      <c r="E379" s="324">
        <v>62.373511759999985</v>
      </c>
      <c r="F379" s="325">
        <v>72.99651175999999</v>
      </c>
      <c r="G379" s="329"/>
      <c r="H379" s="287">
        <f>E379/'[12]Адміністрування НПФ'!E383-1</f>
        <v>4.3456422712121912E-2</v>
      </c>
      <c r="I379" s="288">
        <f>F379/'[12]Адміністрування НПФ'!F383-1</f>
        <v>3.689896515896196E-2</v>
      </c>
      <c r="J379" s="289">
        <f>E379/'[13]Адміністрування НПФ'!E349-1</f>
        <v>0.30854391091156863</v>
      </c>
      <c r="K379" s="289">
        <f>F379/'[13]Адміністрування НПФ'!F349-1</f>
        <v>0.24991138107219268</v>
      </c>
    </row>
    <row r="380" spans="1:12" s="1" customFormat="1" ht="18" customHeight="1" outlineLevel="2">
      <c r="A380" s="14" t="s">
        <v>78</v>
      </c>
      <c r="B380" s="20">
        <v>479.11796357999998</v>
      </c>
      <c r="C380" s="20">
        <v>50.787267240000006</v>
      </c>
      <c r="D380" s="20">
        <v>33.007556349999994</v>
      </c>
      <c r="E380" s="320">
        <v>562.91278717</v>
      </c>
      <c r="F380" s="321">
        <v>562.91278717</v>
      </c>
      <c r="G380" s="37"/>
      <c r="H380" s="287">
        <f>E380/'[12]Адміністрування НПФ'!E384-1</f>
        <v>0.12663477749313179</v>
      </c>
      <c r="I380" s="288">
        <f>F380/'[12]Адміністрування НПФ'!F384-1</f>
        <v>0.12663477749313179</v>
      </c>
      <c r="J380" s="289">
        <f>E380/'[13]Адміністрування НПФ'!E350-1</f>
        <v>0.85835162965860645</v>
      </c>
      <c r="K380" s="289">
        <f>F380/'[13]Адміністрування НПФ'!F350-1</f>
        <v>0.85835162965860645</v>
      </c>
    </row>
    <row r="381" spans="1:12" s="1" customFormat="1" ht="18" customHeight="1" outlineLevel="2">
      <c r="A381" s="14" t="s">
        <v>103</v>
      </c>
      <c r="B381" s="327">
        <v>0</v>
      </c>
      <c r="C381" s="327">
        <v>0</v>
      </c>
      <c r="D381" s="327">
        <v>0</v>
      </c>
      <c r="E381" s="331">
        <v>0</v>
      </c>
      <c r="F381" s="332">
        <v>0</v>
      </c>
      <c r="G381" s="112"/>
      <c r="H381" s="336" t="s">
        <v>128</v>
      </c>
      <c r="I381" s="337" t="s">
        <v>128</v>
      </c>
      <c r="J381" s="289">
        <f>E381/'[13]Адміністрування НПФ'!E351-1</f>
        <v>-1</v>
      </c>
      <c r="K381" s="289">
        <f>F381/'[13]Адміністрування НПФ'!F351-1</f>
        <v>-1</v>
      </c>
    </row>
    <row r="382" spans="1:12" s="1" customFormat="1" ht="30" customHeight="1" outlineLevel="2">
      <c r="A382" s="14" t="s">
        <v>15</v>
      </c>
      <c r="B382" s="20">
        <v>1700.9503876999986</v>
      </c>
      <c r="C382" s="20">
        <v>225.30828185999997</v>
      </c>
      <c r="D382" s="20">
        <v>98.321055850000008</v>
      </c>
      <c r="E382" s="320">
        <v>2024.5797254099984</v>
      </c>
      <c r="F382" s="321">
        <v>3467.6237254099988</v>
      </c>
      <c r="G382" s="37"/>
      <c r="H382" s="287">
        <f>E382/'[12]Адміністрування НПФ'!E386-1</f>
        <v>4.3749237515656514E-2</v>
      </c>
      <c r="I382" s="288">
        <f>F382/'[12]Адміністрування НПФ'!F386-1</f>
        <v>5.0239549124970306E-2</v>
      </c>
      <c r="J382" s="289">
        <f>E382/'[13]Адміністрування НПФ'!E352-1</f>
        <v>0.18406318643355557</v>
      </c>
      <c r="K382" s="289">
        <f>F382/'[13]Адміністрування НПФ'!F352-1</f>
        <v>0.17740425873396481</v>
      </c>
    </row>
    <row r="383" spans="1:12" s="1" customFormat="1" ht="18" customHeight="1" outlineLevel="2" thickBot="1">
      <c r="A383" s="15" t="s">
        <v>5</v>
      </c>
      <c r="B383" s="33">
        <f>SUM(B379:B382)</f>
        <v>2238.1780630399985</v>
      </c>
      <c r="C383" s="33">
        <f>SUM(C379:C382)</f>
        <v>276.09554909999997</v>
      </c>
      <c r="D383" s="33">
        <f>SUM(D379:D382)</f>
        <v>135.59241220000001</v>
      </c>
      <c r="E383" s="23">
        <f t="shared" ref="E383" si="19">SUM(B383:D383)</f>
        <v>2649.8660243399986</v>
      </c>
      <c r="F383" s="24">
        <f>SUM(F379:F382)</f>
        <v>4103.5330243399985</v>
      </c>
      <c r="G383" s="38"/>
      <c r="H383" s="287">
        <f>E383/'[12]Адміністрування НПФ'!E387-1</f>
        <v>6.0313167119446787E-2</v>
      </c>
      <c r="I383" s="288">
        <f>F383/'[12]Адміністрування НПФ'!F387-1</f>
        <v>5.9855530983460747E-2</v>
      </c>
      <c r="J383" s="289">
        <f>E383/'[13]Адміністрування НПФ'!E353-1</f>
        <v>0.27306507379307998</v>
      </c>
      <c r="K383" s="289">
        <f>F383/'[13]Адміністрування НПФ'!F353-1</f>
        <v>0.23321613654101481</v>
      </c>
    </row>
    <row r="384" spans="1:12" s="1" customFormat="1" ht="18" customHeight="1" outlineLevel="3">
      <c r="A384" s="3" t="s">
        <v>21</v>
      </c>
      <c r="B384" s="6">
        <f>B383/B385</f>
        <v>0.63995004475484463</v>
      </c>
      <c r="C384" s="6">
        <f>C383/C385</f>
        <v>0.60816963247240208</v>
      </c>
      <c r="D384" s="6">
        <f>D383/D385</f>
        <v>0.66618238661251494</v>
      </c>
      <c r="E384" s="6">
        <f>E383/E385</f>
        <v>0.63776268125317093</v>
      </c>
      <c r="F384" s="6">
        <f>F383/F385</f>
        <v>0.58052951993623381</v>
      </c>
      <c r="H384" s="290">
        <f>E384/'[12]Адміністрування НПФ'!E388-1</f>
        <v>8.9150240648734336E-3</v>
      </c>
      <c r="I384" s="291">
        <f>F384/'[12]Адміністрування НПФ'!F388-1</f>
        <v>8.3313328966019284E-3</v>
      </c>
      <c r="J384" s="292">
        <f>E384/'[13]Адміністрування НПФ'!E354-1</f>
        <v>6.2360533786150585E-2</v>
      </c>
      <c r="K384" s="292">
        <f>F384/'[13]Адміністрування НПФ'!F354-1</f>
        <v>3.6371187096490676E-2</v>
      </c>
    </row>
    <row r="385" spans="1:11" s="1" customFormat="1" ht="18" customHeight="1" outlineLevel="2" thickBot="1">
      <c r="A385" s="29" t="s">
        <v>18</v>
      </c>
      <c r="B385" s="31">
        <f>SUM(B375:B382)</f>
        <v>3497.4262153499985</v>
      </c>
      <c r="C385" s="31">
        <f>SUM(C375:C382)</f>
        <v>453.97786136999991</v>
      </c>
      <c r="D385" s="31">
        <f>SUM(D375:D382)</f>
        <v>203.53647128</v>
      </c>
      <c r="E385" s="31">
        <f>SUM(B385:D385)</f>
        <v>4154.9405479999987</v>
      </c>
      <c r="F385" s="12">
        <f>SUM(F375:F382)</f>
        <v>7068.6035479999991</v>
      </c>
      <c r="G385" s="104"/>
      <c r="H385" s="293">
        <f>E385/'[12]Адміністрування НПФ'!E389-1</f>
        <v>5.0943976280076075E-2</v>
      </c>
      <c r="I385" s="294">
        <f>F385/'[12]Адміністрування НПФ'!F389-1</f>
        <v>5.1098479642447403E-2</v>
      </c>
      <c r="J385" s="295">
        <f>E385/'[13]Адміністрування НПФ'!E355-1</f>
        <v>0.19833618936878095</v>
      </c>
      <c r="K385" s="295">
        <f>F385/'[13]Адміністрування НПФ'!F355-1</f>
        <v>0.18993672527312078</v>
      </c>
    </row>
    <row r="386" spans="1:11" s="41" customFormat="1" ht="18" customHeight="1" outlineLevel="2">
      <c r="A386" s="406" t="s">
        <v>71</v>
      </c>
      <c r="B386" s="406"/>
      <c r="C386" s="406"/>
      <c r="D386" s="406"/>
      <c r="E386" s="406"/>
      <c r="F386" s="406"/>
      <c r="G386" s="1"/>
      <c r="H386" s="39"/>
      <c r="I386" s="39"/>
      <c r="J386" s="39"/>
      <c r="K386" s="39"/>
    </row>
    <row r="387" spans="1:11" s="1" customFormat="1" ht="12.6" customHeight="1" outlineLevel="2"/>
    <row r="388" spans="1:11" s="1" customFormat="1" ht="12.6" customHeight="1" outlineLevel="2"/>
    <row r="389" spans="1:11" s="1" customFormat="1" ht="12.6" customHeight="1" outlineLevel="2"/>
    <row r="390" spans="1:11" s="1" customFormat="1" ht="12.6" customHeight="1" outlineLevel="2"/>
    <row r="391" spans="1:11" s="1" customFormat="1" ht="12.6" customHeight="1" outlineLevel="2"/>
    <row r="392" spans="1:11" s="1" customFormat="1" ht="12.6" customHeight="1" outlineLevel="2"/>
    <row r="393" spans="1:11" s="1" customFormat="1" ht="12.6" customHeight="1" outlineLevel="2"/>
    <row r="394" spans="1:11" s="1" customFormat="1" ht="12.6" customHeight="1" outlineLevel="2"/>
    <row r="395" spans="1:11" s="1" customFormat="1" ht="12.6" customHeight="1" outlineLevel="2"/>
    <row r="396" spans="1:11" s="1" customFormat="1" ht="12.6" customHeight="1" outlineLevel="2"/>
    <row r="397" spans="1:11" s="1" customFormat="1" ht="12.6" customHeight="1" outlineLevel="2"/>
    <row r="398" spans="1:11" s="1" customFormat="1" ht="12.6" customHeight="1" outlineLevel="2"/>
    <row r="399" spans="1:11" s="1" customFormat="1" ht="12.6" customHeight="1" outlineLevel="2"/>
    <row r="400" spans="1:11" s="1" customFormat="1" ht="12.6" customHeight="1" outlineLevel="2"/>
    <row r="401" spans="5:5" s="1" customFormat="1" ht="12.6" customHeight="1" outlineLevel="2"/>
    <row r="402" spans="5:5" s="1" customFormat="1" ht="12.6" customHeight="1" outlineLevel="2"/>
    <row r="403" spans="5:5" s="1" customFormat="1" ht="12.6" customHeight="1" outlineLevel="2"/>
    <row r="404" spans="5:5" s="1" customFormat="1" ht="12.6" customHeight="1" outlineLevel="2"/>
    <row r="405" spans="5:5" s="1" customFormat="1" ht="12.6" customHeight="1" outlineLevel="2"/>
    <row r="406" spans="5:5" s="1" customFormat="1" ht="12.6" customHeight="1" outlineLevel="2"/>
    <row r="407" spans="5:5" s="1" customFormat="1" ht="12.6" customHeight="1" outlineLevel="2"/>
    <row r="408" spans="5:5" s="1" customFormat="1" ht="12.6" customHeight="1" outlineLevel="2"/>
    <row r="409" spans="5:5" s="1" customFormat="1" ht="12.6" customHeight="1" outlineLevel="2"/>
    <row r="410" spans="5:5" s="1" customFormat="1" ht="12.6" customHeight="1" outlineLevel="2"/>
    <row r="411" spans="5:5" s="1" customFormat="1" ht="12.6" customHeight="1" outlineLevel="2"/>
    <row r="412" spans="5:5" s="1" customFormat="1" ht="12.6" customHeight="1" outlineLevel="2"/>
    <row r="413" spans="5:5" s="1" customFormat="1" ht="12.6" customHeight="1" outlineLevel="2"/>
    <row r="414" spans="5:5" s="1" customFormat="1" ht="12.6" customHeight="1" outlineLevel="2"/>
    <row r="415" spans="5:5" s="1" customFormat="1" ht="12.6" customHeight="1" outlineLevel="2"/>
    <row r="416" spans="5:5" s="1" customFormat="1" outlineLevel="2">
      <c r="E416" s="2"/>
    </row>
    <row r="417" s="1" customFormat="1" outlineLevel="2"/>
    <row r="418" s="1" customFormat="1" outlineLevel="2"/>
    <row r="419" s="1" customFormat="1" outlineLevel="2"/>
    <row r="420" s="1" customFormat="1" outlineLevel="2"/>
    <row r="421" s="1" customFormat="1" outlineLevel="2"/>
    <row r="422" s="1" customFormat="1" outlineLevel="2"/>
    <row r="423" s="1" customFormat="1" outlineLevel="2"/>
    <row r="424" s="1" customFormat="1" outlineLevel="2"/>
    <row r="425" s="1" customFormat="1" outlineLevel="2"/>
    <row r="426" s="1" customFormat="1" outlineLevel="2"/>
    <row r="427" s="1" customFormat="1" outlineLevel="2"/>
    <row r="428" s="1" customFormat="1" outlineLevel="2"/>
    <row r="429" s="1" customFormat="1" outlineLevel="2"/>
    <row r="430" s="1" customFormat="1" outlineLevel="2"/>
    <row r="431" s="1" customFormat="1" outlineLevel="2"/>
    <row r="432" s="1" customFormat="1" outlineLevel="2"/>
    <row r="433" s="1" customFormat="1" outlineLevel="2"/>
    <row r="434" s="1" customFormat="1" outlineLevel="2"/>
    <row r="435" s="1" customFormat="1" outlineLevel="2"/>
    <row r="436" s="1" customFormat="1" outlineLevel="2"/>
    <row r="437" outlineLevel="1"/>
  </sheetData>
  <mergeCells count="93">
    <mergeCell ref="A294:F294"/>
    <mergeCell ref="E271:G271"/>
    <mergeCell ref="B264:D264"/>
    <mergeCell ref="E264:G264"/>
    <mergeCell ref="B265:D265"/>
    <mergeCell ref="E265:G265"/>
    <mergeCell ref="A279:XFD279"/>
    <mergeCell ref="A277:XFD277"/>
    <mergeCell ref="B275:D275"/>
    <mergeCell ref="E275:G275"/>
    <mergeCell ref="B267:D267"/>
    <mergeCell ref="E267:G267"/>
    <mergeCell ref="B269:D269"/>
    <mergeCell ref="E269:G269"/>
    <mergeCell ref="B271:D271"/>
    <mergeCell ref="B270:D270"/>
    <mergeCell ref="E270:G270"/>
    <mergeCell ref="B261:D261"/>
    <mergeCell ref="E261:G261"/>
    <mergeCell ref="B263:D263"/>
    <mergeCell ref="E263:G263"/>
    <mergeCell ref="B259:D259"/>
    <mergeCell ref="B257:D257"/>
    <mergeCell ref="E257:G257"/>
    <mergeCell ref="B258:D258"/>
    <mergeCell ref="E258:G258"/>
    <mergeCell ref="A203:E203"/>
    <mergeCell ref="A205:XFD205"/>
    <mergeCell ref="A138:XFD138"/>
    <mergeCell ref="A253:XFD253"/>
    <mergeCell ref="B254:D254"/>
    <mergeCell ref="A251:E251"/>
    <mergeCell ref="E254:G254"/>
    <mergeCell ref="A252:XFD252"/>
    <mergeCell ref="A229:XFD229"/>
    <mergeCell ref="A204:XFD204"/>
    <mergeCell ref="A1:XFD1"/>
    <mergeCell ref="A2:XFD2"/>
    <mergeCell ref="A3:XFD3"/>
    <mergeCell ref="A47:XFD47"/>
    <mergeCell ref="A93:XFD93"/>
    <mergeCell ref="A26:L26"/>
    <mergeCell ref="A91:E91"/>
    <mergeCell ref="A92:XFD92"/>
    <mergeCell ref="A46:XFD46"/>
    <mergeCell ref="A137:D137"/>
    <mergeCell ref="A162:L162"/>
    <mergeCell ref="A386:F386"/>
    <mergeCell ref="A303:H303"/>
    <mergeCell ref="A278:XFD278"/>
    <mergeCell ref="A280:F280"/>
    <mergeCell ref="H280:O280"/>
    <mergeCell ref="A286:XFD286"/>
    <mergeCell ref="A302:XFD302"/>
    <mergeCell ref="H373:I373"/>
    <mergeCell ref="A336:XFD336"/>
    <mergeCell ref="A371:XFD371"/>
    <mergeCell ref="A228:E228"/>
    <mergeCell ref="A139:XFD139"/>
    <mergeCell ref="B255:D255"/>
    <mergeCell ref="E255:G255"/>
    <mergeCell ref="B256:D256"/>
    <mergeCell ref="E256:G256"/>
    <mergeCell ref="A276:G276"/>
    <mergeCell ref="B274:D274"/>
    <mergeCell ref="E274:G274"/>
    <mergeCell ref="E259:G259"/>
    <mergeCell ref="B262:D262"/>
    <mergeCell ref="E262:G262"/>
    <mergeCell ref="E266:G266"/>
    <mergeCell ref="B266:D266"/>
    <mergeCell ref="B268:D268"/>
    <mergeCell ref="E268:G268"/>
    <mergeCell ref="B260:D260"/>
    <mergeCell ref="E260:G260"/>
    <mergeCell ref="B273:D273"/>
    <mergeCell ref="E273:G273"/>
    <mergeCell ref="A337:XFD337"/>
    <mergeCell ref="A344:G344"/>
    <mergeCell ref="B272:D272"/>
    <mergeCell ref="E272:G272"/>
    <mergeCell ref="J373:K373"/>
    <mergeCell ref="A373:A374"/>
    <mergeCell ref="B373:B374"/>
    <mergeCell ref="C373:C374"/>
    <mergeCell ref="D373:D374"/>
    <mergeCell ref="E373:E374"/>
    <mergeCell ref="F373:F374"/>
    <mergeCell ref="A372:XFD372"/>
    <mergeCell ref="A301:F301"/>
    <mergeCell ref="A300:XFD300"/>
    <mergeCell ref="A287:F287"/>
    <mergeCell ref="A293:XFD293"/>
  </mergeCells>
  <conditionalFormatting sqref="A3 C94:D94">
    <cfRule type="cellIs" dxfId="13" priority="27" stopIfTrue="1" operator="lessThan">
      <formula>0</formula>
    </cfRule>
  </conditionalFormatting>
  <conditionalFormatting sqref="A47">
    <cfRule type="cellIs" dxfId="12" priority="26" stopIfTrue="1" operator="lessThan">
      <formula>0</formula>
    </cfRule>
  </conditionalFormatting>
  <conditionalFormatting sqref="A93">
    <cfRule type="cellIs" dxfId="11" priority="23" stopIfTrue="1" operator="lessThan">
      <formula>0</formula>
    </cfRule>
  </conditionalFormatting>
  <conditionalFormatting sqref="A139">
    <cfRule type="cellIs" dxfId="10" priority="22" stopIfTrue="1" operator="lessThan">
      <formula>0</formula>
    </cfRule>
  </conditionalFormatting>
  <conditionalFormatting sqref="A205">
    <cfRule type="cellIs" dxfId="9" priority="20" stopIfTrue="1" operator="lessThan">
      <formula>0</formula>
    </cfRule>
  </conditionalFormatting>
  <conditionalFormatting sqref="A253">
    <cfRule type="cellIs" dxfId="8" priority="19" stopIfTrue="1" operator="lessThan">
      <formula>0</formula>
    </cfRule>
  </conditionalFormatting>
  <conditionalFormatting sqref="C48:E48">
    <cfRule type="cellIs" dxfId="7" priority="25" stopIfTrue="1" operator="lessThan">
      <formula>0</formula>
    </cfRule>
  </conditionalFormatting>
  <conditionalFormatting sqref="C182:E182">
    <cfRule type="cellIs" dxfId="6" priority="13" stopIfTrue="1" operator="lessThan">
      <formula>0</formula>
    </cfRule>
  </conditionalFormatting>
  <conditionalFormatting sqref="C206:E206">
    <cfRule type="cellIs" dxfId="5" priority="21" stopIfTrue="1" operator="lessThan">
      <formula>0</formula>
    </cfRule>
  </conditionalFormatting>
  <conditionalFormatting sqref="C230:E230">
    <cfRule type="cellIs" dxfId="4" priority="4" stopIfTrue="1" operator="lessThan">
      <formula>0</formula>
    </cfRule>
  </conditionalFormatting>
  <conditionalFormatting sqref="C4:L4">
    <cfRule type="cellIs" dxfId="3" priority="24" stopIfTrue="1" operator="lessThan">
      <formula>0</formula>
    </cfRule>
  </conditionalFormatting>
  <conditionalFormatting sqref="C140:L140">
    <cfRule type="cellIs" dxfId="2" priority="17" stopIfTrue="1" operator="lessThan">
      <formula>0</formula>
    </cfRule>
  </conditionalFormatting>
  <conditionalFormatting sqref="H375:K385">
    <cfRule type="cellIs" dxfId="1" priority="1" operator="lessThan">
      <formula>0</formula>
    </cfRule>
  </conditionalFormatting>
  <conditionalFormatting sqref="H282:O285">
    <cfRule type="cellIs" dxfId="0" priority="3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2026-06-18T17:05:16Z</dcterms:modified>
</cp:coreProperties>
</file>