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1895" windowHeight="769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_типи фондів" sheetId="8" r:id="rId8"/>
    <sheet name="Структура_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<sst xmlns="http://schemas.openxmlformats.org/spreadsheetml/2006/main" count="298" uniqueCount="148">
  <si>
    <t>Кіл-ть фондів, щодо яких наявні дані за місяць</t>
  </si>
  <si>
    <t>Відкриті ІСІ</t>
  </si>
  <si>
    <t>Інтервальні ІСІ</t>
  </si>
  <si>
    <t>Усі (невенчурні)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</si>
  <si>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</si>
  <si>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</si>
  <si>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</si>
  <si>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</si>
  <si>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</si>
  <si>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>Закриті (невенчурні)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</si>
  <si>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</si>
  <si>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</si>
  <si>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</si>
  <si>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</si>
  <si>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</si>
  <si>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Ощадні сертифікати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</si>
  <si>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</si>
  <si>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</si>
  <si>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</si>
  <si>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</si>
  <si>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</si>
  <si>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</si>
  <si>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</si>
  <si>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</si>
  <si>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</si>
  <si>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</si>
  <si>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</si>
  <si>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</si>
  <si>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</si>
  <si>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</si>
  <si>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</si>
  <si>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</si>
  <si>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</si>
  <si>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</si>
  <si>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</si>
  <si>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</si>
  <si>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</si>
  <si>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</si>
  <si>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</si>
  <si>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</si>
  <si>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</si>
  <si>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</si>
  <si>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</si>
  <si>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</si>
  <si>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</si>
  <si>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</si>
  <si>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</si>
  <si>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</si>
  <si>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</si>
  <si>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</si>
  <si>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</si>
  <si>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</si>
  <si>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</si>
  <si>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</si>
  <si>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</si>
  <si>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</si>
  <si>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</si>
  <si>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</si>
  <si>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</si>
  <si>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</si>
  <si>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</si>
  <si>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</si>
  <si>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</si>
  <si>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</si>
  <si>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</si>
  <si>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</si>
  <si>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</si>
  <si>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</si>
  <si>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</si>
  <si>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Заставні цінні папери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</si>
  <si>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</si>
  <si>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</si>
  <si>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</si>
  <si>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</si>
  <si>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</si>
  <si>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</si>
  <si>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</si>
  <si>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Запорізька область</t>
  </si>
  <si>
    <t>Період</t>
  </si>
  <si>
    <t>Чистий притік/відтік за місяць (ліва шкала)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</si>
  <si>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</si>
  <si>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</si>
  <si>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</si>
  <si>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</si>
  <si>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Інші</t>
  </si>
  <si>
    <t>Облігації державні зовнішні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</si>
  <si>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</si>
  <si>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</si>
  <si>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</si>
  <si>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</si>
  <si>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</si>
  <si>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Зміна за 1-й квартал 2012 року</t>
  </si>
  <si>
    <t>HANG SENG (Гонконг)</t>
  </si>
  <si>
    <t>червень '11</t>
  </si>
  <si>
    <t>липень '11</t>
  </si>
  <si>
    <t>серпень '11</t>
  </si>
  <si>
    <t>вересень '11</t>
  </si>
  <si>
    <t>жовтень '11</t>
  </si>
  <si>
    <t>листопад '11</t>
  </si>
  <si>
    <t>грудень '11</t>
  </si>
  <si>
    <t>січень '12</t>
  </si>
  <si>
    <t>лютий  '12</t>
  </si>
  <si>
    <t>березень '12</t>
  </si>
  <si>
    <t>2 кв. 2011</t>
  </si>
  <si>
    <t>3 кв. 2011</t>
  </si>
  <si>
    <t>4 кв. 2011</t>
  </si>
  <si>
    <t>1 кв. 2012</t>
  </si>
  <si>
    <t xml:space="preserve">За рік </t>
  </si>
  <si>
    <t>За рік</t>
  </si>
  <si>
    <t>Закриті невенчурні</t>
  </si>
  <si>
    <t>Щомісячний чистий притік/відтік капіталу відкритих ІСІ (за щоденними даними)</t>
  </si>
  <si>
    <t>Усі невенчурні</t>
  </si>
  <si>
    <t>Зміна за 2-й квартал 2012 року</t>
  </si>
  <si>
    <t>Зміна з початку року</t>
  </si>
  <si>
    <t>Зміна з початку 2012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</si>
  <si>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</si>
  <si>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Зміна за 2-й квартал 2012</t>
  </si>
  <si>
    <t xml:space="preserve">Зміна з початку 2012 року </t>
  </si>
  <si>
    <t>Опціонний сертифікат</t>
  </si>
  <si>
    <t>Деривативи</t>
  </si>
  <si>
    <t>Розподіл вартості зведеного портфеля цінних паперів ІСІ за типами інструментів станом на 30.06.2012 р.</t>
  </si>
  <si>
    <t>Розподіл вартості зведеного портфеля цінних паперів невенчурних ІСІ за типами інструментів станом на 30.06.2012 р.</t>
  </si>
  <si>
    <t>З початку 2012 року</t>
  </si>
  <si>
    <t>Закриті (невенчурні) ІСІ</t>
  </si>
  <si>
    <t>2 кв. 2012</t>
  </si>
  <si>
    <t>квітень '12</t>
  </si>
  <si>
    <t>травень  '12</t>
  </si>
  <si>
    <t>червень '12</t>
  </si>
  <si>
    <t>Фонди акцій</t>
  </si>
  <si>
    <t>Фонди облігацій</t>
  </si>
  <si>
    <t>Інші фонди</t>
  </si>
  <si>
    <t>* ПІФ - пайові інвестиційні фонди, КІФ - корпоративні; В – відкриті, І – інтервальні, ЗД – закриті диверсифіковані, ЗН - закриті недиверсифіковані невенчурні, ЗВ - венчурні.</t>
  </si>
  <si>
    <t>* Фонди, що подали звітність. ** Мають і акції, і облігації, і грошові кошти у своїх портфелях.</t>
  </si>
  <si>
    <t>Диверсифіковані ІСІ з публічною емісією за класами фондів*</t>
  </si>
  <si>
    <t>Фонди змішаних інвестицій**</t>
  </si>
  <si>
    <t>31.03.2012</t>
  </si>
  <si>
    <t>31.12.2011</t>
  </si>
  <si>
    <t>30.06.2012</t>
  </si>
  <si>
    <t>1 квартал 2012 року</t>
  </si>
  <si>
    <t>2 квартал 2012 року</t>
  </si>
  <si>
    <t>Чистий притік/відтік капіталу у 2-му кв. 2011-2012, тис. грн.</t>
  </si>
  <si>
    <t>Розподіл ВЧА ІСІ за категоріями інвесторів станом на 30.06.2012 р., частка у ВЧА</t>
  </si>
  <si>
    <t>Розподіл ВЧА ІСІ за категоріями інвесторів станом на 31.03.2012 р., частка у ВЧА</t>
  </si>
  <si>
    <t>Закриті ІСІ (крім венчурних)</t>
  </si>
  <si>
    <t>Усі ІСІ (крім венчурних)</t>
  </si>
  <si>
    <t xml:space="preserve">Усі ІСІ, що досягли нормативу мінімального обсягу активів, за типами, видами та правовими формами фондів </t>
  </si>
  <si>
    <t>Детальніше про класи фондів - див.:</t>
  </si>
  <si>
    <t>http://www.uaib.com.ua/rankings_/byclass.html</t>
  </si>
</sst>
</file>

<file path=xl/styles.xml><?xml version="1.0" encoding="utf-8"?>
<styleSheet xmlns="http://schemas.openxmlformats.org/spreadsheetml/2006/main">
  <numFmts count="3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10.1"/>
      <color indexed="8"/>
      <name val="Arial Cyr"/>
      <family val="0"/>
    </font>
    <font>
      <b/>
      <sz val="9.2"/>
      <color indexed="18"/>
      <name val="Arial Cyr"/>
      <family val="0"/>
    </font>
    <font>
      <b/>
      <sz val="10"/>
      <color indexed="27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b/>
      <i/>
      <sz val="11"/>
      <color indexed="8"/>
      <name val="Arial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8.5"/>
      <color indexed="8"/>
      <name val="Arial"/>
      <family val="2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75" fillId="7" borderId="1" applyNumberFormat="0" applyAlignment="0" applyProtection="0"/>
    <xf numFmtId="0" fontId="76" fillId="20" borderId="2" applyNumberFormat="0" applyAlignment="0" applyProtection="0"/>
    <xf numFmtId="0" fontId="77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21" borderId="8" applyNumberFormat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9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297">
    <xf numFmtId="0" fontId="0" fillId="0" borderId="0" xfId="0" applyAlignment="1">
      <alignment/>
    </xf>
    <xf numFmtId="10" fontId="2" fillId="0" borderId="0" xfId="73" applyNumberFormat="1" applyFont="1" applyBorder="1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2" fillId="0" borderId="12" xfId="64" applyFont="1" applyBorder="1" applyAlignment="1">
      <alignment vertical="center"/>
      <protection/>
    </xf>
    <xf numFmtId="169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10" fontId="9" fillId="0" borderId="13" xfId="73" applyNumberFormat="1" applyFont="1" applyBorder="1" applyAlignment="1">
      <alignment vertical="center"/>
    </xf>
    <xf numFmtId="167" fontId="2" fillId="0" borderId="0" xfId="78" applyFont="1" applyBorder="1" applyAlignment="1">
      <alignment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64" applyNumberFormat="1" applyFill="1" applyBorder="1">
      <alignment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vertical="center"/>
      <protection/>
    </xf>
    <xf numFmtId="10" fontId="0" fillId="0" borderId="17" xfId="64" applyNumberFormat="1" applyFont="1" applyFill="1" applyBorder="1" applyAlignment="1" applyProtection="1">
      <alignment/>
      <protection/>
    </xf>
    <xf numFmtId="0" fontId="4" fillId="0" borderId="18" xfId="64" applyFont="1" applyBorder="1" applyAlignment="1">
      <alignment vertical="center"/>
      <protection/>
    </xf>
    <xf numFmtId="10" fontId="8" fillId="0" borderId="0" xfId="73" applyNumberFormat="1" applyFont="1" applyBorder="1" applyAlignment="1">
      <alignment vertical="center"/>
    </xf>
    <xf numFmtId="10" fontId="9" fillId="0" borderId="0" xfId="73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vertical="center"/>
      <protection/>
    </xf>
    <xf numFmtId="2" fontId="9" fillId="0" borderId="0" xfId="62" applyNumberFormat="1" applyFont="1">
      <alignment/>
      <protection/>
    </xf>
    <xf numFmtId="0" fontId="9" fillId="0" borderId="12" xfId="62" applyFont="1" applyBorder="1" applyAlignment="1">
      <alignment vertical="center"/>
      <protection/>
    </xf>
    <xf numFmtId="0" fontId="8" fillId="0" borderId="18" xfId="62" applyFont="1" applyBorder="1" applyAlignment="1">
      <alignment vertical="center"/>
      <protection/>
    </xf>
    <xf numFmtId="4" fontId="8" fillId="0" borderId="14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67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10" fontId="9" fillId="0" borderId="22" xfId="73" applyNumberFormat="1" applyFont="1" applyBorder="1" applyAlignment="1">
      <alignment vertical="center"/>
    </xf>
    <xf numFmtId="0" fontId="4" fillId="0" borderId="19" xfId="62" applyFont="1" applyBorder="1" applyAlignment="1">
      <alignment horizontal="center" vertical="center" wrapText="1"/>
      <protection/>
    </xf>
    <xf numFmtId="14" fontId="4" fillId="0" borderId="23" xfId="62" applyNumberFormat="1" applyFont="1" applyBorder="1" applyAlignment="1">
      <alignment horizontal="center" vertical="center" wrapText="1"/>
      <protection/>
    </xf>
    <xf numFmtId="0" fontId="13" fillId="0" borderId="12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4" fontId="2" fillId="0" borderId="17" xfId="62" applyNumberFormat="1" applyFont="1" applyBorder="1" applyAlignment="1">
      <alignment horizontal="right" vertical="center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10" fontId="2" fillId="0" borderId="0" xfId="64" applyNumberFormat="1">
      <alignment/>
      <protection/>
    </xf>
    <xf numFmtId="0" fontId="9" fillId="0" borderId="18" xfId="62" applyFont="1" applyBorder="1" applyAlignment="1">
      <alignment vertical="center"/>
      <protection/>
    </xf>
    <xf numFmtId="0" fontId="19" fillId="0" borderId="18" xfId="62" applyFont="1" applyBorder="1" applyAlignment="1">
      <alignment vertical="center"/>
      <protection/>
    </xf>
    <xf numFmtId="0" fontId="19" fillId="0" borderId="12" xfId="62" applyFont="1" applyBorder="1" applyAlignment="1">
      <alignment vertical="center"/>
      <protection/>
    </xf>
    <xf numFmtId="4" fontId="9" fillId="0" borderId="17" xfId="62" applyNumberFormat="1" applyFont="1" applyBorder="1" applyAlignment="1">
      <alignment vertical="center"/>
      <protection/>
    </xf>
    <xf numFmtId="4" fontId="19" fillId="0" borderId="17" xfId="62" applyNumberFormat="1" applyFont="1" applyBorder="1" applyAlignment="1">
      <alignment vertical="center"/>
      <protection/>
    </xf>
    <xf numFmtId="4" fontId="9" fillId="0" borderId="24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10" fontId="5" fillId="0" borderId="14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14" fontId="2" fillId="0" borderId="12" xfId="67" applyNumberFormat="1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13" fillId="0" borderId="12" xfId="67" applyFont="1" applyBorder="1" applyAlignment="1">
      <alignment horizontal="center" vertical="center" wrapText="1"/>
      <protection/>
    </xf>
    <xf numFmtId="10" fontId="9" fillId="0" borderId="25" xfId="62" applyNumberFormat="1" applyFont="1" applyBorder="1" applyAlignment="1">
      <alignment horizontal="right" vertical="center"/>
      <protection/>
    </xf>
    <xf numFmtId="10" fontId="19" fillId="0" borderId="25" xfId="62" applyNumberFormat="1" applyFont="1" applyBorder="1" applyAlignment="1">
      <alignment horizontal="right" vertical="center"/>
      <protection/>
    </xf>
    <xf numFmtId="10" fontId="0" fillId="0" borderId="0" xfId="0" applyNumberFormat="1" applyBorder="1" applyAlignment="1">
      <alignment/>
    </xf>
    <xf numFmtId="0" fontId="5" fillId="0" borderId="20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9" xfId="62" applyFont="1" applyBorder="1" applyAlignment="1">
      <alignment horizontal="center" vertical="center" wrapText="1"/>
      <protection/>
    </xf>
    <xf numFmtId="4" fontId="2" fillId="0" borderId="24" xfId="62" applyNumberFormat="1" applyFont="1" applyBorder="1" applyAlignment="1">
      <alignment horizontal="right" vertical="center" wrapText="1"/>
      <protection/>
    </xf>
    <xf numFmtId="0" fontId="15" fillId="0" borderId="0" xfId="62" applyFont="1">
      <alignment/>
      <protection/>
    </xf>
    <xf numFmtId="0" fontId="0" fillId="0" borderId="21" xfId="62" applyFont="1" applyBorder="1" applyAlignment="1">
      <alignment vertical="center"/>
      <protection/>
    </xf>
    <xf numFmtId="10" fontId="15" fillId="0" borderId="17" xfId="62" applyNumberFormat="1" applyFont="1" applyBorder="1" applyAlignment="1">
      <alignment horizontal="right" vertical="center"/>
      <protection/>
    </xf>
    <xf numFmtId="10" fontId="15" fillId="0" borderId="25" xfId="62" applyNumberFormat="1" applyFont="1" applyBorder="1" applyAlignment="1">
      <alignment horizontal="right" vertical="center"/>
      <protection/>
    </xf>
    <xf numFmtId="4" fontId="2" fillId="0" borderId="17" xfId="62" applyNumberFormat="1" applyFont="1" applyBorder="1" applyAlignment="1">
      <alignment horizontal="right" vertical="center" wrapText="1"/>
      <protection/>
    </xf>
    <xf numFmtId="0" fontId="0" fillId="0" borderId="12" xfId="62" applyFont="1" applyBorder="1" applyAlignment="1">
      <alignment vertical="center"/>
      <protection/>
    </xf>
    <xf numFmtId="10" fontId="15" fillId="0" borderId="14" xfId="62" applyNumberFormat="1" applyFont="1" applyBorder="1" applyAlignment="1">
      <alignment horizontal="right" vertical="center"/>
      <protection/>
    </xf>
    <xf numFmtId="10" fontId="15" fillId="0" borderId="15" xfId="62" applyNumberFormat="1" applyFont="1" applyBorder="1" applyAlignment="1">
      <alignment horizontal="right" vertical="center"/>
      <protection/>
    </xf>
    <xf numFmtId="0" fontId="0" fillId="0" borderId="18" xfId="62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10" fontId="8" fillId="0" borderId="26" xfId="73" applyNumberFormat="1" applyFont="1" applyFill="1" applyBorder="1" applyAlignment="1">
      <alignment vertical="center"/>
    </xf>
    <xf numFmtId="0" fontId="25" fillId="0" borderId="0" xfId="64" applyFont="1">
      <alignment/>
      <protection/>
    </xf>
    <xf numFmtId="0" fontId="25" fillId="0" borderId="0" xfId="64" applyFont="1" applyFill="1" applyBorder="1" applyAlignment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73" applyNumberFormat="1" applyFont="1" applyFill="1" applyBorder="1" applyAlignment="1">
      <alignment/>
    </xf>
    <xf numFmtId="10" fontId="25" fillId="0" borderId="0" xfId="64" applyNumberFormat="1" applyFont="1" applyFill="1" applyBorder="1">
      <alignment/>
      <protection/>
    </xf>
    <xf numFmtId="0" fontId="26" fillId="0" borderId="0" xfId="64" applyFont="1" applyFill="1" applyBorder="1">
      <alignment/>
      <protection/>
    </xf>
    <xf numFmtId="10" fontId="26" fillId="0" borderId="0" xfId="64" applyNumberFormat="1" applyFont="1" applyFill="1" applyBorder="1">
      <alignment/>
      <protection/>
    </xf>
    <xf numFmtId="0" fontId="1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10" fontId="0" fillId="0" borderId="25" xfId="64" applyNumberFormat="1" applyFont="1" applyFill="1" applyBorder="1" applyAlignment="1" applyProtection="1">
      <alignment/>
      <protection/>
    </xf>
    <xf numFmtId="10" fontId="5" fillId="0" borderId="15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2" fontId="2" fillId="0" borderId="0" xfId="62" applyNumberFormat="1">
      <alignment/>
      <protection/>
    </xf>
    <xf numFmtId="10" fontId="15" fillId="0" borderId="27" xfId="62" applyNumberFormat="1" applyFont="1" applyBorder="1" applyAlignment="1">
      <alignment horizontal="right" vertical="center"/>
      <protection/>
    </xf>
    <xf numFmtId="10" fontId="9" fillId="0" borderId="25" xfId="73" applyNumberFormat="1" applyFont="1" applyBorder="1" applyAlignment="1">
      <alignment vertical="center"/>
    </xf>
    <xf numFmtId="10" fontId="8" fillId="0" borderId="28" xfId="73" applyNumberFormat="1" applyFont="1" applyFill="1" applyBorder="1" applyAlignment="1">
      <alignment vertical="center"/>
    </xf>
    <xf numFmtId="1" fontId="0" fillId="0" borderId="17" xfId="67" applyNumberFormat="1" applyFont="1" applyFill="1" applyBorder="1" applyAlignment="1">
      <alignment horizontal="center" vertical="center" wrapText="1"/>
      <protection/>
    </xf>
    <xf numFmtId="1" fontId="2" fillId="0" borderId="17" xfId="67" applyNumberFormat="1" applyFont="1" applyFill="1" applyBorder="1" applyAlignment="1">
      <alignment horizontal="center" vertical="center" wrapText="1"/>
      <protection/>
    </xf>
    <xf numFmtId="1" fontId="2" fillId="0" borderId="17" xfId="67" applyNumberFormat="1" applyFont="1" applyBorder="1" applyAlignment="1">
      <alignment horizontal="center" vertical="center" wrapText="1"/>
      <protection/>
    </xf>
    <xf numFmtId="1" fontId="0" fillId="0" borderId="17" xfId="67" applyNumberFormat="1" applyFont="1" applyBorder="1" applyAlignment="1">
      <alignment horizontal="center" vertical="center" wrapText="1"/>
      <protection/>
    </xf>
    <xf numFmtId="1" fontId="0" fillId="0" borderId="25" xfId="67" applyNumberFormat="1" applyFont="1" applyBorder="1" applyAlignment="1">
      <alignment horizontal="center" vertical="center" wrapText="1"/>
      <protection/>
    </xf>
    <xf numFmtId="173" fontId="25" fillId="0" borderId="0" xfId="73" applyNumberFormat="1" applyFont="1" applyFill="1" applyBorder="1" applyAlignment="1">
      <alignment/>
    </xf>
    <xf numFmtId="174" fontId="2" fillId="0" borderId="0" xfId="64" applyNumberFormat="1">
      <alignment/>
      <protection/>
    </xf>
    <xf numFmtId="2" fontId="8" fillId="0" borderId="0" xfId="73" applyNumberFormat="1" applyFont="1" applyBorder="1" applyAlignment="1">
      <alignment vertical="center"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10" fontId="29" fillId="0" borderId="0" xfId="73" applyNumberFormat="1" applyFont="1" applyFill="1" applyBorder="1" applyAlignment="1">
      <alignment/>
    </xf>
    <xf numFmtId="4" fontId="2" fillId="0" borderId="14" xfId="62" applyNumberFormat="1" applyFont="1" applyBorder="1" applyAlignment="1">
      <alignment horizontal="right" vertical="center" wrapText="1"/>
      <protection/>
    </xf>
    <xf numFmtId="4" fontId="13" fillId="0" borderId="17" xfId="62" applyNumberFormat="1" applyFont="1" applyBorder="1" applyAlignment="1">
      <alignment horizontal="right" vertical="center" wrapText="1"/>
      <protection/>
    </xf>
    <xf numFmtId="0" fontId="2" fillId="0" borderId="18" xfId="62" applyFont="1" applyBorder="1" applyAlignment="1">
      <alignment vertical="center"/>
      <protection/>
    </xf>
    <xf numFmtId="10" fontId="4" fillId="0" borderId="17" xfId="67" applyNumberFormat="1" applyFont="1" applyBorder="1" applyAlignment="1">
      <alignment horizontal="center" vertical="center" wrapText="1"/>
      <protection/>
    </xf>
    <xf numFmtId="10" fontId="2" fillId="0" borderId="17" xfId="67" applyNumberFormat="1" applyFont="1" applyBorder="1" applyAlignment="1">
      <alignment horizontal="center" vertical="center" wrapText="1"/>
      <protection/>
    </xf>
    <xf numFmtId="10" fontId="2" fillId="0" borderId="25" xfId="67" applyNumberFormat="1" applyFont="1" applyBorder="1" applyAlignment="1">
      <alignment horizontal="center" vertical="center" wrapText="1"/>
      <protection/>
    </xf>
    <xf numFmtId="14" fontId="8" fillId="0" borderId="20" xfId="62" applyNumberFormat="1" applyFont="1" applyBorder="1" applyAlignment="1">
      <alignment horizontal="center" vertical="center" wrapText="1"/>
      <protection/>
    </xf>
    <xf numFmtId="10" fontId="9" fillId="0" borderId="27" xfId="73" applyNumberFormat="1" applyFont="1" applyBorder="1" applyAlignment="1">
      <alignment horizontal="right" vertical="center"/>
    </xf>
    <xf numFmtId="10" fontId="9" fillId="0" borderId="22" xfId="73" applyNumberFormat="1" applyFont="1" applyBorder="1" applyAlignment="1">
      <alignment horizontal="right" vertical="center"/>
    </xf>
    <xf numFmtId="10" fontId="19" fillId="0" borderId="28" xfId="73" applyNumberFormat="1" applyFont="1" applyBorder="1" applyAlignment="1">
      <alignment horizontal="right" vertical="center"/>
    </xf>
    <xf numFmtId="10" fontId="9" fillId="0" borderId="22" xfId="73" applyNumberFormat="1" applyFont="1" applyBorder="1" applyAlignment="1">
      <alignment horizontal="center" vertical="center"/>
    </xf>
    <xf numFmtId="10" fontId="9" fillId="0" borderId="28" xfId="73" applyNumberFormat="1" applyFont="1" applyBorder="1" applyAlignment="1">
      <alignment horizontal="center" vertical="center"/>
    </xf>
    <xf numFmtId="0" fontId="2" fillId="0" borderId="0" xfId="66">
      <alignment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55" fillId="0" borderId="0" xfId="62" applyFont="1" applyFill="1" applyAlignment="1">
      <alignment horizontal="right"/>
      <protection/>
    </xf>
    <xf numFmtId="0" fontId="2" fillId="20" borderId="0" xfId="62" applyFill="1">
      <alignment/>
      <protection/>
    </xf>
    <xf numFmtId="0" fontId="10" fillId="20" borderId="0" xfId="62" applyFont="1" applyFill="1" applyBorder="1" applyAlignment="1">
      <alignment/>
      <protection/>
    </xf>
    <xf numFmtId="0" fontId="2" fillId="20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9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left" vertical="center"/>
      <protection/>
    </xf>
    <xf numFmtId="3" fontId="0" fillId="0" borderId="17" xfId="61" applyNumberFormat="1" applyFont="1" applyBorder="1" applyAlignment="1">
      <alignment horizontal="right" vertical="center"/>
      <protection/>
    </xf>
    <xf numFmtId="10" fontId="2" fillId="0" borderId="25" xfId="61" applyNumberFormat="1" applyFont="1" applyBorder="1" applyAlignment="1">
      <alignment horizontal="right" vertical="center"/>
      <protection/>
    </xf>
    <xf numFmtId="3" fontId="0" fillId="0" borderId="17" xfId="60" applyNumberFormat="1" applyBorder="1" applyAlignment="1">
      <alignment vertical="center"/>
      <protection/>
    </xf>
    <xf numFmtId="0" fontId="13" fillId="0" borderId="12" xfId="61" applyFont="1" applyBorder="1" applyAlignment="1">
      <alignment horizontal="left" vertical="center"/>
      <protection/>
    </xf>
    <xf numFmtId="3" fontId="15" fillId="0" borderId="17" xfId="61" applyNumberFormat="1" applyFont="1" applyBorder="1" applyAlignment="1">
      <alignment horizontal="right" vertical="center"/>
      <protection/>
    </xf>
    <xf numFmtId="10" fontId="13" fillId="0" borderId="25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0" borderId="14" xfId="61" applyNumberFormat="1" applyFont="1" applyBorder="1" applyAlignment="1">
      <alignment horizontal="right" vertical="center"/>
      <protection/>
    </xf>
    <xf numFmtId="3" fontId="2" fillId="0" borderId="17" xfId="61" applyNumberFormat="1" applyFont="1" applyBorder="1" applyAlignment="1">
      <alignment horizontal="right" vertical="center"/>
      <protection/>
    </xf>
    <xf numFmtId="0" fontId="2" fillId="0" borderId="16" xfId="61" applyFont="1" applyBorder="1" applyAlignment="1">
      <alignment horizontal="left" vertical="center"/>
      <protection/>
    </xf>
    <xf numFmtId="10" fontId="2" fillId="0" borderId="27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left" wrapText="1"/>
      <protection/>
    </xf>
    <xf numFmtId="10" fontId="4" fillId="0" borderId="15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0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2" fillId="0" borderId="21" xfId="64" applyFont="1" applyBorder="1" applyAlignment="1">
      <alignment vertical="center"/>
      <protection/>
    </xf>
    <xf numFmtId="10" fontId="0" fillId="0" borderId="13" xfId="64" applyNumberFormat="1" applyFont="1" applyFill="1" applyBorder="1" applyAlignment="1" applyProtection="1">
      <alignment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7" xfId="64" applyNumberFormat="1" applyFont="1" applyFill="1" applyBorder="1" applyAlignment="1" applyProtection="1">
      <alignment/>
      <protection/>
    </xf>
    <xf numFmtId="0" fontId="22" fillId="0" borderId="29" xfId="64" applyFont="1" applyBorder="1" applyAlignment="1">
      <alignment vertical="center"/>
      <protection/>
    </xf>
    <xf numFmtId="10" fontId="23" fillId="0" borderId="30" xfId="64" applyNumberFormat="1" applyFont="1" applyFill="1" applyBorder="1" applyAlignment="1" applyProtection="1">
      <alignment/>
      <protection/>
    </xf>
    <xf numFmtId="10" fontId="23" fillId="0" borderId="31" xfId="64" applyNumberFormat="1" applyFont="1" applyFill="1" applyBorder="1" applyAlignment="1" applyProtection="1">
      <alignment/>
      <protection/>
    </xf>
    <xf numFmtId="175" fontId="2" fillId="0" borderId="0" xfId="62" applyNumberFormat="1">
      <alignment/>
      <protection/>
    </xf>
    <xf numFmtId="0" fontId="8" fillId="0" borderId="19" xfId="64" applyFont="1" applyBorder="1" applyAlignment="1">
      <alignment horizontal="center" vertical="center" wrapText="1"/>
      <protection/>
    </xf>
    <xf numFmtId="0" fontId="8" fillId="0" borderId="23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27" fillId="0" borderId="18" xfId="64" applyFont="1" applyFill="1" applyBorder="1" applyAlignment="1">
      <alignment vertical="center" wrapText="1"/>
      <protection/>
    </xf>
    <xf numFmtId="3" fontId="27" fillId="0" borderId="14" xfId="64" applyNumberFormat="1" applyFont="1" applyFill="1" applyBorder="1" applyAlignment="1">
      <alignment horizontal="right" vertical="center"/>
      <protection/>
    </xf>
    <xf numFmtId="10" fontId="27" fillId="0" borderId="15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2" fillId="0" borderId="12" xfId="62" applyFont="1" applyBorder="1" applyAlignment="1">
      <alignment vertical="center"/>
      <protection/>
    </xf>
    <xf numFmtId="0" fontId="20" fillId="0" borderId="16" xfId="64" applyFont="1" applyFill="1" applyBorder="1" applyAlignment="1">
      <alignment vertical="center" wrapText="1"/>
      <protection/>
    </xf>
    <xf numFmtId="0" fontId="20" fillId="0" borderId="24" xfId="64" applyFont="1" applyFill="1" applyBorder="1" applyAlignment="1">
      <alignment horizontal="right" vertical="center" wrapText="1"/>
      <protection/>
    </xf>
    <xf numFmtId="10" fontId="20" fillId="0" borderId="27" xfId="64" applyNumberFormat="1" applyFont="1" applyFill="1" applyBorder="1" applyAlignment="1">
      <alignment horizontal="right" vertical="center" wrapText="1"/>
      <protection/>
    </xf>
    <xf numFmtId="10" fontId="20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20" fillId="0" borderId="12" xfId="64" applyFont="1" applyFill="1" applyBorder="1" applyAlignment="1">
      <alignment vertical="center" wrapText="1"/>
      <protection/>
    </xf>
    <xf numFmtId="0" fontId="20" fillId="0" borderId="17" xfId="64" applyFont="1" applyFill="1" applyBorder="1" applyAlignment="1">
      <alignment horizontal="right" vertical="center" wrapText="1"/>
      <protection/>
    </xf>
    <xf numFmtId="10" fontId="20" fillId="0" borderId="25" xfId="64" applyNumberFormat="1" applyFont="1" applyFill="1" applyBorder="1" applyAlignment="1">
      <alignment horizontal="right" vertical="center" wrapText="1"/>
      <protection/>
    </xf>
    <xf numFmtId="10" fontId="20" fillId="0" borderId="32" xfId="64" applyNumberFormat="1" applyFont="1" applyFill="1" applyBorder="1" applyAlignment="1">
      <alignment horizontal="right" vertical="center" wrapText="1"/>
      <protection/>
    </xf>
    <xf numFmtId="10" fontId="20" fillId="0" borderId="9" xfId="64" applyNumberFormat="1" applyFont="1" applyFill="1" applyBorder="1" applyAlignment="1">
      <alignment horizontal="right" vertical="center" wrapText="1"/>
      <protection/>
    </xf>
    <xf numFmtId="10" fontId="27" fillId="0" borderId="32" xfId="64" applyNumberFormat="1" applyFont="1" applyFill="1" applyBorder="1" applyAlignment="1">
      <alignment horizontal="right" vertical="center" wrapText="1"/>
      <protection/>
    </xf>
    <xf numFmtId="10" fontId="27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33" xfId="0" applyFont="1" applyFill="1" applyBorder="1" applyAlignment="1">
      <alignment horizontal="center" vertical="center"/>
    </xf>
    <xf numFmtId="0" fontId="5" fillId="0" borderId="17" xfId="67" applyFont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25" xfId="67" applyFont="1" applyBorder="1" applyAlignment="1">
      <alignment horizontal="center" vertical="center" wrapText="1"/>
      <protection/>
    </xf>
    <xf numFmtId="10" fontId="19" fillId="0" borderId="22" xfId="73" applyNumberFormat="1" applyFont="1" applyBorder="1" applyAlignment="1">
      <alignment vertical="center"/>
    </xf>
    <xf numFmtId="10" fontId="9" fillId="0" borderId="27" xfId="73" applyNumberFormat="1" applyFont="1" applyBorder="1" applyAlignment="1">
      <alignment vertical="center"/>
    </xf>
    <xf numFmtId="4" fontId="2" fillId="0" borderId="34" xfId="62" applyNumberFormat="1" applyFont="1" applyFill="1" applyBorder="1" applyAlignment="1">
      <alignment horizontal="center" vertical="center"/>
      <protection/>
    </xf>
    <xf numFmtId="4" fontId="2" fillId="0" borderId="35" xfId="62" applyNumberFormat="1" applyFont="1" applyFill="1" applyBorder="1" applyAlignment="1">
      <alignment horizontal="center" vertical="center"/>
      <protection/>
    </xf>
    <xf numFmtId="4" fontId="2" fillId="0" borderId="18" xfId="62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4" fontId="2" fillId="0" borderId="17" xfId="62" applyNumberFormat="1" applyFont="1" applyFill="1" applyBorder="1" applyAlignment="1">
      <alignment horizontal="right" vertical="center" indent="1"/>
      <protection/>
    </xf>
    <xf numFmtId="4" fontId="2" fillId="0" borderId="14" xfId="62" applyNumberFormat="1" applyFont="1" applyFill="1" applyBorder="1" applyAlignment="1">
      <alignment horizontal="right" vertical="center" indent="1"/>
      <protection/>
    </xf>
    <xf numFmtId="4" fontId="2" fillId="0" borderId="27" xfId="62" applyNumberFormat="1" applyFont="1" applyFill="1" applyBorder="1" applyAlignment="1">
      <alignment horizontal="right" vertical="center" indent="1"/>
      <protection/>
    </xf>
    <xf numFmtId="4" fontId="2" fillId="0" borderId="25" xfId="62" applyNumberFormat="1" applyFont="1" applyFill="1" applyBorder="1" applyAlignment="1">
      <alignment horizontal="right" vertical="center" indent="1"/>
      <protection/>
    </xf>
    <xf numFmtId="4" fontId="2" fillId="0" borderId="15" xfId="62" applyNumberFormat="1" applyFont="1" applyFill="1" applyBorder="1" applyAlignment="1">
      <alignment horizontal="right" vertical="center" indent="1"/>
      <protection/>
    </xf>
    <xf numFmtId="10" fontId="2" fillId="0" borderId="16" xfId="73" applyNumberFormat="1" applyFont="1" applyFill="1" applyBorder="1" applyAlignment="1">
      <alignment horizontal="left" vertical="center" indent="1"/>
    </xf>
    <xf numFmtId="10" fontId="2" fillId="0" borderId="12" xfId="73" applyNumberFormat="1" applyFont="1" applyFill="1" applyBorder="1" applyAlignment="1">
      <alignment horizontal="left" vertical="center" indent="1"/>
    </xf>
    <xf numFmtId="2" fontId="2" fillId="0" borderId="12" xfId="62" applyNumberFormat="1" applyFont="1" applyFill="1" applyBorder="1" applyAlignment="1">
      <alignment horizontal="left" vertical="center" indent="1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2" fillId="0" borderId="18" xfId="62" applyFont="1" applyFill="1" applyBorder="1" applyAlignment="1">
      <alignment horizontal="left" vertical="center" indent="1"/>
      <protection/>
    </xf>
    <xf numFmtId="0" fontId="8" fillId="0" borderId="36" xfId="62" applyFont="1" applyBorder="1" applyAlignment="1">
      <alignment vertical="center"/>
      <protection/>
    </xf>
    <xf numFmtId="0" fontId="25" fillId="0" borderId="0" xfId="64" applyFont="1" applyBorder="1">
      <alignment/>
      <protection/>
    </xf>
    <xf numFmtId="10" fontId="0" fillId="0" borderId="17" xfId="73" applyNumberFormat="1" applyFont="1" applyFill="1" applyBorder="1" applyAlignment="1">
      <alignment/>
    </xf>
    <xf numFmtId="10" fontId="0" fillId="0" borderId="24" xfId="0" applyNumberFormat="1" applyFont="1" applyBorder="1" applyAlignment="1">
      <alignment/>
    </xf>
    <xf numFmtId="4" fontId="4" fillId="0" borderId="0" xfId="66" applyNumberFormat="1" applyFont="1" applyAlignment="1">
      <alignment horizontal="right" indent="1"/>
      <protection/>
    </xf>
    <xf numFmtId="10" fontId="0" fillId="0" borderId="27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25" xfId="73" applyNumberFormat="1" applyFont="1" applyFill="1" applyBorder="1" applyAlignment="1">
      <alignment/>
    </xf>
    <xf numFmtId="0" fontId="4" fillId="0" borderId="24" xfId="67" applyFont="1" applyBorder="1" applyAlignment="1">
      <alignment horizontal="center" vertical="center" wrapText="1"/>
      <protection/>
    </xf>
    <xf numFmtId="0" fontId="13" fillId="0" borderId="16" xfId="62" applyFont="1" applyBorder="1" applyAlignment="1">
      <alignment vertical="center"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7" xfId="64" applyNumberFormat="1" applyFont="1" applyFill="1" applyBorder="1" applyAlignment="1" applyProtection="1">
      <alignment/>
      <protection/>
    </xf>
    <xf numFmtId="10" fontId="0" fillId="0" borderId="17" xfId="64" applyNumberFormat="1" applyFont="1" applyFill="1" applyBorder="1" applyAlignment="1" applyProtection="1">
      <alignment/>
      <protection/>
    </xf>
    <xf numFmtId="10" fontId="0" fillId="0" borderId="25" xfId="64" applyNumberFormat="1" applyFont="1" applyFill="1" applyBorder="1" applyAlignment="1" applyProtection="1">
      <alignment/>
      <protection/>
    </xf>
    <xf numFmtId="10" fontId="0" fillId="0" borderId="13" xfId="64" applyNumberFormat="1" applyFont="1" applyFill="1" applyBorder="1" applyAlignment="1" applyProtection="1">
      <alignment/>
      <protection/>
    </xf>
    <xf numFmtId="10" fontId="0" fillId="0" borderId="22" xfId="64" applyNumberFormat="1" applyFont="1" applyFill="1" applyBorder="1" applyAlignment="1" applyProtection="1">
      <alignment/>
      <protection/>
    </xf>
    <xf numFmtId="0" fontId="5" fillId="0" borderId="37" xfId="62" applyFont="1" applyBorder="1" applyAlignment="1">
      <alignment horizontal="center" vertical="center" wrapText="1"/>
      <protection/>
    </xf>
    <xf numFmtId="10" fontId="0" fillId="0" borderId="14" xfId="0" applyNumberFormat="1" applyFont="1" applyBorder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64" fillId="0" borderId="0" xfId="67" applyFont="1">
      <alignment/>
      <protection/>
    </xf>
    <xf numFmtId="0" fontId="63" fillId="0" borderId="37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center" vertical="center" wrapText="1"/>
      <protection/>
    </xf>
    <xf numFmtId="0" fontId="6" fillId="0" borderId="37" xfId="67" applyBorder="1" applyAlignment="1">
      <alignment horizontal="center" vertical="center" wrapText="1"/>
      <protection/>
    </xf>
    <xf numFmtId="0" fontId="6" fillId="0" borderId="37" xfId="67" applyFont="1" applyBorder="1" applyAlignment="1">
      <alignment horizontal="center" vertical="center" wrapText="1"/>
      <protection/>
    </xf>
    <xf numFmtId="14" fontId="2" fillId="0" borderId="16" xfId="67" applyNumberFormat="1" applyFont="1" applyBorder="1" applyAlignment="1">
      <alignment horizontal="center" vertical="center" wrapText="1"/>
      <protection/>
    </xf>
    <xf numFmtId="14" fontId="2" fillId="0" borderId="18" xfId="67" applyNumberFormat="1" applyFont="1" applyBorder="1" applyAlignment="1">
      <alignment horizontal="center" vertical="center" wrapText="1"/>
      <protection/>
    </xf>
    <xf numFmtId="0" fontId="6" fillId="0" borderId="24" xfId="67" applyBorder="1" applyAlignment="1">
      <alignment horizontal="center" vertical="center"/>
      <protection/>
    </xf>
    <xf numFmtId="1" fontId="6" fillId="0" borderId="24" xfId="67" applyNumberFormat="1" applyBorder="1" applyAlignment="1">
      <alignment horizontal="center" vertical="center"/>
      <protection/>
    </xf>
    <xf numFmtId="1" fontId="6" fillId="0" borderId="27" xfId="67" applyNumberFormat="1" applyBorder="1" applyAlignment="1">
      <alignment horizontal="center" vertical="center"/>
      <protection/>
    </xf>
    <xf numFmtId="0" fontId="6" fillId="0" borderId="17" xfId="67" applyBorder="1" applyAlignment="1">
      <alignment horizontal="center" vertical="center"/>
      <protection/>
    </xf>
    <xf numFmtId="0" fontId="6" fillId="0" borderId="25" xfId="67" applyBorder="1" applyAlignment="1">
      <alignment horizontal="center" vertical="center"/>
      <protection/>
    </xf>
    <xf numFmtId="0" fontId="6" fillId="0" borderId="14" xfId="67" applyBorder="1" applyAlignment="1">
      <alignment horizontal="center" vertical="center"/>
      <protection/>
    </xf>
    <xf numFmtId="0" fontId="6" fillId="0" borderId="15" xfId="67" applyBorder="1" applyAlignment="1">
      <alignment horizontal="center" vertical="center"/>
      <protection/>
    </xf>
    <xf numFmtId="49" fontId="8" fillId="0" borderId="20" xfId="62" applyNumberFormat="1" applyFont="1" applyBorder="1" applyAlignment="1">
      <alignment horizontal="center" vertical="center" wrapText="1"/>
      <protection/>
    </xf>
    <xf numFmtId="3" fontId="2" fillId="0" borderId="25" xfId="62" applyNumberFormat="1" applyFont="1" applyBorder="1" applyAlignment="1">
      <alignment horizontal="right" vertical="center" indent="1"/>
      <protection/>
    </xf>
    <xf numFmtId="0" fontId="2" fillId="0" borderId="25" xfId="68" applyBorder="1" applyAlignment="1">
      <alignment horizontal="right" vertical="center" indent="1"/>
      <protection/>
    </xf>
    <xf numFmtId="0" fontId="2" fillId="0" borderId="15" xfId="68" applyBorder="1" applyAlignment="1">
      <alignment horizontal="right" vertical="center" indent="1"/>
      <protection/>
    </xf>
    <xf numFmtId="185" fontId="2" fillId="0" borderId="25" xfId="61" applyNumberFormat="1" applyFont="1" applyBorder="1" applyAlignment="1">
      <alignment horizontal="right" vertical="center"/>
      <protection/>
    </xf>
    <xf numFmtId="10" fontId="2" fillId="0" borderId="17" xfId="61" applyNumberFormat="1" applyFont="1" applyBorder="1" applyAlignment="1">
      <alignment horizontal="right" vertical="center"/>
      <protection/>
    </xf>
    <xf numFmtId="2" fontId="0" fillId="0" borderId="0" xfId="0" applyNumberFormat="1" applyAlignment="1">
      <alignment/>
    </xf>
    <xf numFmtId="0" fontId="90" fillId="0" borderId="0" xfId="45" applyFont="1" applyAlignment="1" applyProtection="1">
      <alignment/>
      <protection/>
    </xf>
    <xf numFmtId="0" fontId="91" fillId="0" borderId="36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24" fillId="20" borderId="0" xfId="62" applyFont="1" applyFill="1" applyAlignment="1">
      <alignment horizontal="left"/>
      <protection/>
    </xf>
    <xf numFmtId="0" fontId="21" fillId="0" borderId="36" xfId="62" applyFont="1" applyBorder="1" applyAlignment="1">
      <alignment horizontal="left"/>
      <protection/>
    </xf>
    <xf numFmtId="0" fontId="2" fillId="0" borderId="0" xfId="62" applyAlignment="1">
      <alignment horizontal="center"/>
      <protection/>
    </xf>
    <xf numFmtId="0" fontId="8" fillId="0" borderId="36" xfId="62" applyFont="1" applyBorder="1" applyAlignment="1">
      <alignment horizontal="left" vertical="center"/>
      <protection/>
    </xf>
    <xf numFmtId="0" fontId="16" fillId="0" borderId="36" xfId="0" applyFont="1" applyBorder="1" applyAlignment="1">
      <alignment horizontal="left"/>
    </xf>
    <xf numFmtId="0" fontId="4" fillId="0" borderId="35" xfId="64" applyFont="1" applyBorder="1" applyAlignment="1">
      <alignment horizontal="center" vertical="center" wrapText="1"/>
      <protection/>
    </xf>
    <xf numFmtId="0" fontId="4" fillId="0" borderId="39" xfId="64" applyFont="1" applyBorder="1" applyAlignment="1">
      <alignment horizontal="center" vertical="center" wrapText="1"/>
      <protection/>
    </xf>
    <xf numFmtId="0" fontId="4" fillId="0" borderId="27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40" xfId="64" applyFont="1" applyBorder="1" applyAlignment="1">
      <alignment horizontal="center" vertical="center"/>
      <protection/>
    </xf>
    <xf numFmtId="0" fontId="7" fillId="0" borderId="37" xfId="64" applyFont="1" applyBorder="1" applyAlignment="1">
      <alignment horizontal="center" vertical="center" wrapText="1"/>
      <protection/>
    </xf>
    <xf numFmtId="0" fontId="18" fillId="0" borderId="36" xfId="63" applyFont="1" applyBorder="1" applyAlignment="1">
      <alignment horizontal="center" vertical="center" wrapText="1"/>
      <protection/>
    </xf>
  </cellXfs>
  <cellStyles count="68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MM95 (3)" xfId="76"/>
    <cellStyle name="Тысячи_MM95 (3)" xfId="77"/>
    <cellStyle name="Comma" xfId="78"/>
    <cellStyle name="Comma [0]" xfId="79"/>
    <cellStyle name="Хороший" xfId="80"/>
    <cellStyle name="Шапка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55"/>
          <c:w val="0.92"/>
          <c:h val="0.9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Індекси!$K$1</c:f>
              <c:strCache>
                <c:ptCount val="1"/>
                <c:pt idx="0">
                  <c:v>Зміна за 2-й квартал 2012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Індекси!$J$2:$J$14</c:f>
              <c:strCache/>
            </c:strRef>
          </c:cat>
          <c:val>
            <c:numRef>
              <c:f>Індекси!$K$2:$K$14</c:f>
              <c:numCache/>
            </c:numRef>
          </c:val>
        </c:ser>
        <c:ser>
          <c:idx val="1"/>
          <c:order val="1"/>
          <c:tx>
            <c:strRef>
              <c:f>Індекси!$L$1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Індекси!$J$2:$J$14</c:f>
              <c:strCache/>
            </c:strRef>
          </c:cat>
          <c:val>
            <c:numRef>
              <c:f>Індекси!$L$2:$L$14</c:f>
              <c:numCache/>
            </c:numRef>
          </c:val>
        </c:ser>
        <c:overlap val="-20"/>
        <c:gapWidth val="120"/>
        <c:axId val="19412484"/>
        <c:axId val="40494629"/>
      </c:barChart>
      <c:catAx>
        <c:axId val="1941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0494629"/>
        <c:crosses val="autoZero"/>
        <c:auto val="1"/>
        <c:lblOffset val="0"/>
        <c:tickLblSkip val="1"/>
        <c:noMultiLvlLbl val="0"/>
      </c:catAx>
      <c:valAx>
        <c:axId val="40494629"/>
        <c:scaling>
          <c:orientation val="minMax"/>
          <c:max val="0.1"/>
          <c:min val="-0.3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At val="1"/>
        <c:crossBetween val="between"/>
        <c:dispUnits/>
        <c:majorUnit val="0.04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25"/>
          <c:w val="0.790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1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Активи!$A$68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Активи!$B$67:$D$67</c:f>
              <c:strCache/>
            </c:strRef>
          </c:cat>
          <c:val>
            <c:numRef>
              <c:f>Активи!$B$68:$D$68</c:f>
              <c:numCache/>
            </c:numRef>
          </c:val>
        </c:ser>
        <c:ser>
          <c:idx val="1"/>
          <c:order val="1"/>
          <c:tx>
            <c:strRef>
              <c:f>Активи!$A$69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Активи!$B$67:$D$67</c:f>
              <c:strCache/>
            </c:strRef>
          </c:cat>
          <c:val>
            <c:numRef>
              <c:f>Активи!$B$69:$D$69</c:f>
              <c:numCache/>
            </c:numRef>
          </c:val>
        </c:ser>
        <c:ser>
          <c:idx val="2"/>
          <c:order val="2"/>
          <c:tx>
            <c:strRef>
              <c:f>Активи!$A$70</c:f>
              <c:strCache>
                <c:ptCount val="1"/>
                <c:pt idx="0">
                  <c:v>Закриті невенчурні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Активи!$B$67:$D$67</c:f>
              <c:strCache/>
            </c:strRef>
          </c:cat>
          <c:val>
            <c:numRef>
              <c:f>Активи!$B$70:$D$70</c:f>
              <c:numCache/>
            </c:numRef>
          </c:val>
        </c:ser>
        <c:overlap val="100"/>
        <c:axId val="14665063"/>
        <c:axId val="64876704"/>
      </c:barChart>
      <c:catAx>
        <c:axId val="14665063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895"/>
          <c:w val="0.86925"/>
          <c:h val="0.0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-0.005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43225"/>
          <c:w val="0.4305"/>
          <c:h val="0.48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Активи!$B$98</c:f>
              <c:strCache>
                <c:ptCount val="1"/>
                <c:pt idx="0">
                  <c:v>30.06.2012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7.65%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Активи!$A$99:$A$102</c:f>
              <c:strCache/>
            </c:strRef>
          </c:cat>
          <c:val>
            <c:numRef>
              <c:f>Активи!$B$99:$B$102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2025"/>
          <c:y val="0.05075"/>
          <c:w val="0.97975"/>
          <c:h val="0.97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невенчурні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Активи!$B$7:$D$7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Активи!$B$8:$D$8</c:f>
              <c:numCache/>
            </c:numRef>
          </c:val>
          <c:shape val="box"/>
        </c:ser>
        <c:gapWidth val="200"/>
        <c:gapDepth val="230"/>
        <c:shape val="box"/>
        <c:axId val="47019425"/>
        <c:axId val="20521642"/>
        <c:axId val="50477051"/>
      </c:bar3DChart>
      <c:catAx>
        <c:axId val="4701942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975"/>
              <c:y val="-0.4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019425"/>
        <c:crossesAt val="1"/>
        <c:crossBetween val="between"/>
        <c:dispUnits/>
        <c:majorUnit val="20000"/>
        <c:minorUnit val="400"/>
      </c:valAx>
      <c:ser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5216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7"/>
          <c:w val="0.97225"/>
          <c:h val="0.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місяць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1640276"/>
        <c:axId val="62109301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місяць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2112798"/>
        <c:axId val="64797455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9301"/>
        <c:crosses val="autoZero"/>
        <c:auto val="0"/>
        <c:lblOffset val="0"/>
        <c:tickLblSkip val="1"/>
        <c:noMultiLvlLbl val="0"/>
      </c:catAx>
      <c:valAx>
        <c:axId val="62109301"/>
        <c:scaling>
          <c:orientation val="minMax"/>
          <c:max val="17500"/>
          <c:min val="-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1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  <c:majorUnit val="5000"/>
      </c:valAx>
      <c:catAx>
        <c:axId val="22112798"/>
        <c:scaling>
          <c:orientation val="minMax"/>
        </c:scaling>
        <c:axPos val="b"/>
        <c:delete val="1"/>
        <c:majorTickMark val="out"/>
        <c:minorTickMark val="none"/>
        <c:tickLblPos val="nextTo"/>
        <c:crossAx val="64797455"/>
        <c:crosses val="autoZero"/>
        <c:auto val="0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90775"/>
          <c:w val="0.8447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0375"/>
          <c:w val="0.97225"/>
          <c:h val="0.7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у 2-му кв. 2011-2012,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2473"/>
        <c:crossesAt val="0"/>
        <c:auto val="0"/>
        <c:lblOffset val="100"/>
        <c:tickLblSkip val="1"/>
        <c:noMultiLvlLbl val="0"/>
      </c:catAx>
      <c:valAx>
        <c:axId val="14102473"/>
        <c:scaling>
          <c:orientation val="minMax"/>
          <c:max val="2000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1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6184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922"/>
          <c:w val="0.8102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59813394"/>
        <c:axId val="1449635"/>
      </c:bar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981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13046716"/>
        <c:axId val="50311581"/>
      </c:bar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50151046"/>
        <c:axId val="48706231"/>
      </c:bar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 val="autoZero"/>
        <c:auto val="0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815"/>
          <c:w val="0.99075"/>
          <c:h val="0.9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ІСІ'!$A$2:$A$20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'КУА та ІСІ'!$B$2:$B$20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28907342"/>
        <c:axId val="58839487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ІСІ'!$A$2:$A$20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'КУА та ІСІ'!$C$2:$C$20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9793336"/>
        <c:axId val="1269113"/>
      </c:lineChart>
      <c:catAx>
        <c:axId val="28907342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0"/>
        <c:lblOffset val="0"/>
        <c:tickLblSkip val="1"/>
        <c:noMultiLvlLbl val="0"/>
      </c:catAx>
      <c:valAx>
        <c:axId val="588394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At val="1"/>
        <c:crossBetween val="between"/>
        <c:dispUnits/>
      </c:valAx>
      <c:catAx>
        <c:axId val="59793336"/>
        <c:scaling>
          <c:orientation val="minMax"/>
        </c:scaling>
        <c:axPos val="b"/>
        <c:delete val="1"/>
        <c:majorTickMark val="out"/>
        <c:minorTickMark val="none"/>
        <c:tickLblPos val="nextTo"/>
        <c:crossAx val="1269113"/>
        <c:crosses val="autoZero"/>
        <c:auto val="0"/>
        <c:lblOffset val="100"/>
        <c:tickLblSkip val="1"/>
        <c:noMultiLvlLbl val="0"/>
      </c:catAx>
      <c:valAx>
        <c:axId val="12691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7933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075"/>
          <c:y val="0"/>
          <c:w val="0.50075"/>
          <c:h val="0.1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5225"/>
          <c:w val="0.49075"/>
          <c:h val="0.55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70.82%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22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342"/>
          <c:w val="0.51375"/>
          <c:h val="0.535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60.56%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фондів'!$H$2:$H$11</c:f>
              <c:strCache/>
            </c:strRef>
          </c:cat>
          <c:val>
            <c:numRef>
              <c:f>'Структура_типи фондів'!$I$2:$I$11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5"/>
          <c:y val="0.28325"/>
          <c:w val="0.5185"/>
          <c:h val="0.556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62.04%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фондів'!$B$2:$B$9</c:f>
              <c:strCache/>
            </c:strRef>
          </c:cat>
          <c:val>
            <c:numRef>
              <c:f>'Структура_типи фондів'!$C$2:$C$9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5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34425"/>
          <c:w val="0.53975"/>
          <c:h val="0.54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60.77%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фондів'!$K$2:$K$11</c:f>
              <c:strCache/>
            </c:strRef>
          </c:cat>
          <c:val>
            <c:numRef>
              <c:f>'Структура_типи фондів'!$L$2:$L$11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25"/>
          <c:y val="0.432"/>
          <c:w val="0.39375"/>
          <c:h val="0.4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32.8%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Заставні 
0.30%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фондів'!$B$70:$B$81</c:f>
              <c:strCache/>
            </c:strRef>
          </c:cat>
          <c:val>
            <c:numRef>
              <c:f>'Структура_типи фондів'!$C$70:$C$81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570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5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9589"/>
        <c:crosses val="autoZero"/>
        <c:auto val="0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ІСІ, що досягли нормативу, на 30.06.2012
за типами, видами, правовими формами фондів</a:t>
            </a:r>
          </a:p>
        </c:rich>
      </c:tx>
      <c:layout>
        <c:manualLayout>
          <c:xMode val="factor"/>
          <c:yMode val="factor"/>
          <c:x val="0.004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201"/>
      <c:depthPercent val="100"/>
      <c:rAngAx val="1"/>
    </c:view3D>
    <c:plotArea>
      <c:layout>
        <c:manualLayout>
          <c:xMode val="edge"/>
          <c:yMode val="edge"/>
          <c:x val="0.211"/>
          <c:y val="0.39475"/>
          <c:w val="0.64525"/>
          <c:h val="0.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'Динаміка видів фондів'!$C$3:$J$3</c:f>
              <c:strCache/>
            </c:strRef>
          </c:cat>
          <c:val>
            <c:numRef>
              <c:f>'Динаміка видів фондів'!$C$6:$J$6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2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526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92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Доходність!$C$1</c:f>
              <c:strCache>
                <c:ptCount val="1"/>
                <c:pt idx="0">
                  <c:v>2 квартал 2012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Доходність!$A$2:$A$12</c:f>
              <c:strCache/>
            </c:strRef>
          </c:cat>
          <c:val>
            <c:numRef>
              <c:f>Доходність!$C$2:$C$12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Доходність!$D$1</c:f>
              <c:strCache>
                <c:ptCount val="1"/>
                <c:pt idx="0">
                  <c:v>З початку 2012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Доходність!$A$2:$A$12</c:f>
              <c:strCache/>
            </c:strRef>
          </c:cat>
          <c:val>
            <c:numRef>
              <c:f>Доходність!$D$2:$D$12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20"/>
        <c:gapWidth val="180"/>
        <c:axId val="33230680"/>
        <c:axId val="30640665"/>
      </c:barChart>
      <c:cat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0.12"/>
          <c:min val="-0.3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30680"/>
        <c:crossesAt val="1"/>
        <c:crossBetween val="between"/>
        <c:dispUnits/>
        <c:majorUnit val="0.04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3475"/>
          <c:w val="0.609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Диверсифіковані ІСІ з публічною емісією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 30.06.2012 за класами фондів</a:t>
            </a:r>
          </a:p>
        </c:rich>
      </c:tx>
      <c:layout>
        <c:manualLayout>
          <c:xMode val="factor"/>
          <c:yMode val="factor"/>
          <c:x val="-0.022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89"/>
          <c:y val="0.30675"/>
          <c:w val="0.64675"/>
          <c:h val="0.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'Динаміка видів фондів'!$C$11:$F$11</c:f>
              <c:strCache/>
            </c:strRef>
          </c:cat>
          <c:val>
            <c:numRef>
              <c:f>'Динаміка видів фондів'!$C$14:$F$14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136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4975"/>
          <c:y val="0.156"/>
          <c:w val="0.20425"/>
          <c:h val="0.48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Регіони!$H$20:$H$25</c:f>
              <c:strCache/>
            </c:strRef>
          </c:cat>
          <c:val>
            <c:numRef>
              <c:f>Регіони!$I$20:$I$25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5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065"/>
          <c:w val="0.21"/>
          <c:h val="0.50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Регіони!$E$20:$E$25</c:f>
              <c:strCache/>
            </c:strRef>
          </c:cat>
          <c:val>
            <c:numRef>
              <c:f>Регіони!$F$20:$F$25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515"/>
          <c:w val="1"/>
          <c:h val="0.94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Активи!$B$4:$D$4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Активи!$B$5:$D$5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невенчурні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Активи!$B$6:$D$6</c:f>
              <c:numCache/>
            </c:numRef>
          </c:val>
          <c:shape val="box"/>
        </c:ser>
        <c:gapWidth val="200"/>
        <c:gapDepth val="230"/>
        <c:shape val="box"/>
        <c:axId val="11422018"/>
        <c:axId val="35689299"/>
        <c:axId val="52768236"/>
      </c:bar3DChart>
      <c:catAx>
        <c:axId val="1142201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302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1"/>
        <c:crossBetween val="between"/>
        <c:dispUnits/>
        <c:majorUnit val="1000"/>
        <c:minorUnit val="400"/>
      </c:valAx>
      <c:ser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525"/>
          <c:h val="0.8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Активи!$B$13:$D$13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Активи!$B$14:$D$14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невенчурні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Активи!$B$15:$D$15</c:f>
              <c:numCache/>
            </c:numRef>
          </c:val>
        </c:ser>
        <c:overlap val="100"/>
        <c:gapWidth val="160"/>
        <c:axId val="5152077"/>
        <c:axId val="46368694"/>
      </c:barChart>
      <c:catAx>
        <c:axId val="51520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2077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75"/>
          <c:y val="0.876"/>
          <c:w val="0.809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03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26525"/>
          <c:w val="0.5065"/>
          <c:h val="0.5882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30.06.2012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7.21%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0</xdr:row>
      <xdr:rowOff>0</xdr:rowOff>
    </xdr:from>
    <xdr:to>
      <xdr:col>12</xdr:col>
      <xdr:colOff>1266825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5257800" y="0"/>
        <a:ext cx="51339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38100</xdr:rowOff>
    </xdr:from>
    <xdr:to>
      <xdr:col>16</xdr:col>
      <xdr:colOff>571500</xdr:colOff>
      <xdr:row>9</xdr:row>
      <xdr:rowOff>0</xdr:rowOff>
    </xdr:to>
    <xdr:graphicFrame>
      <xdr:nvGraphicFramePr>
        <xdr:cNvPr id="1" name="Диаграмма 1"/>
        <xdr:cNvGraphicFramePr/>
      </xdr:nvGraphicFramePr>
      <xdr:xfrm>
        <a:off x="8277225" y="38100"/>
        <a:ext cx="4219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9</xdr:row>
      <xdr:rowOff>161925</xdr:rowOff>
    </xdr:from>
    <xdr:to>
      <xdr:col>11</xdr:col>
      <xdr:colOff>600075</xdr:colOff>
      <xdr:row>21</xdr:row>
      <xdr:rowOff>152400</xdr:rowOff>
    </xdr:to>
    <xdr:graphicFrame>
      <xdr:nvGraphicFramePr>
        <xdr:cNvPr id="2" name="Диаграмма 16"/>
        <xdr:cNvGraphicFramePr/>
      </xdr:nvGraphicFramePr>
      <xdr:xfrm>
        <a:off x="5172075" y="2533650"/>
        <a:ext cx="43053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629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1752600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581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9029700" y="266700"/>
        <a:ext cx="8572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67150"/>
        <a:ext cx="70104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1076325</xdr:colOff>
      <xdr:row>53</xdr:row>
      <xdr:rowOff>228600</xdr:rowOff>
    </xdr:to>
    <xdr:graphicFrame>
      <xdr:nvGraphicFramePr>
        <xdr:cNvPr id="3" name="Диаграмма 16"/>
        <xdr:cNvGraphicFramePr/>
      </xdr:nvGraphicFramePr>
      <xdr:xfrm>
        <a:off x="2543175" y="7877175"/>
        <a:ext cx="55435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76200</xdr:rowOff>
    </xdr:from>
    <xdr:to>
      <xdr:col>6</xdr:col>
      <xdr:colOff>0</xdr:colOff>
      <xdr:row>95</xdr:row>
      <xdr:rowOff>95250</xdr:rowOff>
    </xdr:to>
    <xdr:graphicFrame>
      <xdr:nvGraphicFramePr>
        <xdr:cNvPr id="4" name="Диаграмма 20"/>
        <xdr:cNvGraphicFramePr/>
      </xdr:nvGraphicFramePr>
      <xdr:xfrm>
        <a:off x="0" y="14887575"/>
        <a:ext cx="70104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95</xdr:row>
      <xdr:rowOff>142875</xdr:rowOff>
    </xdr:from>
    <xdr:to>
      <xdr:col>6</xdr:col>
      <xdr:colOff>1076325</xdr:colOff>
      <xdr:row>109</xdr:row>
      <xdr:rowOff>0</xdr:rowOff>
    </xdr:to>
    <xdr:graphicFrame>
      <xdr:nvGraphicFramePr>
        <xdr:cNvPr id="5" name="Диаграмма 21"/>
        <xdr:cNvGraphicFramePr/>
      </xdr:nvGraphicFramePr>
      <xdr:xfrm>
        <a:off x="2543175" y="18869025"/>
        <a:ext cx="554355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76200</xdr:colOff>
      <xdr:row>25</xdr:row>
      <xdr:rowOff>104775</xdr:rowOff>
    </xdr:from>
    <xdr:to>
      <xdr:col>13</xdr:col>
      <xdr:colOff>1304925</xdr:colOff>
      <xdr:row>50</xdr:row>
      <xdr:rowOff>142875</xdr:rowOff>
    </xdr:to>
    <xdr:graphicFrame>
      <xdr:nvGraphicFramePr>
        <xdr:cNvPr id="6" name="Диаграмма 23"/>
        <xdr:cNvGraphicFramePr/>
      </xdr:nvGraphicFramePr>
      <xdr:xfrm>
        <a:off x="9077325" y="5391150"/>
        <a:ext cx="8582025" cy="4676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13</xdr:col>
      <xdr:colOff>695325</xdr:colOff>
      <xdr:row>15</xdr:row>
      <xdr:rowOff>19050</xdr:rowOff>
    </xdr:to>
    <xdr:graphicFrame>
      <xdr:nvGraphicFramePr>
        <xdr:cNvPr id="1" name="Диаграмма 5"/>
        <xdr:cNvGraphicFramePr/>
      </xdr:nvGraphicFramePr>
      <xdr:xfrm>
        <a:off x="5619750" y="209550"/>
        <a:ext cx="9105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30</xdr:row>
      <xdr:rowOff>152400</xdr:rowOff>
    </xdr:to>
    <xdr:graphicFrame>
      <xdr:nvGraphicFramePr>
        <xdr:cNvPr id="2" name="Диаграмма 131"/>
        <xdr:cNvGraphicFramePr/>
      </xdr:nvGraphicFramePr>
      <xdr:xfrm>
        <a:off x="5629275" y="3095625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14</xdr:row>
      <xdr:rowOff>0</xdr:rowOff>
    </xdr:from>
    <xdr:to>
      <xdr:col>12</xdr:col>
      <xdr:colOff>0</xdr:colOff>
      <xdr:row>40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686050"/>
        <a:ext cx="77438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142875</xdr:rowOff>
    </xdr:from>
    <xdr:to>
      <xdr:col>6</xdr:col>
      <xdr:colOff>142875</xdr:colOff>
      <xdr:row>68</xdr:row>
      <xdr:rowOff>0</xdr:rowOff>
    </xdr:to>
    <xdr:graphicFrame>
      <xdr:nvGraphicFramePr>
        <xdr:cNvPr id="2" name="Диаграмма 7"/>
        <xdr:cNvGraphicFramePr/>
      </xdr:nvGraphicFramePr>
      <xdr:xfrm>
        <a:off x="0" y="6915150"/>
        <a:ext cx="76485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600075</xdr:colOff>
      <xdr:row>40</xdr:row>
      <xdr:rowOff>104775</xdr:rowOff>
    </xdr:to>
    <xdr:graphicFrame>
      <xdr:nvGraphicFramePr>
        <xdr:cNvPr id="3" name="Диаграмма 8"/>
        <xdr:cNvGraphicFramePr/>
      </xdr:nvGraphicFramePr>
      <xdr:xfrm>
        <a:off x="0" y="2686050"/>
        <a:ext cx="743902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40</xdr:row>
      <xdr:rowOff>47625</xdr:rowOff>
    </xdr:from>
    <xdr:to>
      <xdr:col>12</xdr:col>
      <xdr:colOff>0</xdr:colOff>
      <xdr:row>68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981825"/>
        <a:ext cx="74390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54175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10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609600</xdr:colOff>
      <xdr:row>0</xdr:row>
      <xdr:rowOff>0</xdr:rowOff>
    </xdr:from>
    <xdr:to>
      <xdr:col>35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8869025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466725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0296525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390525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1953875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95250</xdr:colOff>
      <xdr:row>0</xdr:row>
      <xdr:rowOff>0</xdr:rowOff>
    </xdr:from>
    <xdr:to>
      <xdr:col>24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4697075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771525</xdr:colOff>
      <xdr:row>0</xdr:row>
      <xdr:rowOff>0</xdr:rowOff>
    </xdr:from>
    <xdr:to>
      <xdr:col>24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1468100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0</xdr:row>
      <xdr:rowOff>0</xdr:rowOff>
    </xdr:from>
    <xdr:to>
      <xdr:col>11</xdr:col>
      <xdr:colOff>819150</xdr:colOff>
      <xdr:row>20</xdr:row>
      <xdr:rowOff>38100</xdr:rowOff>
    </xdr:to>
    <xdr:graphicFrame>
      <xdr:nvGraphicFramePr>
        <xdr:cNvPr id="7" name="Диаграмма 7"/>
        <xdr:cNvGraphicFramePr/>
      </xdr:nvGraphicFramePr>
      <xdr:xfrm>
        <a:off x="4457700" y="0"/>
        <a:ext cx="5324475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2.00390625" style="26" customWidth="1"/>
    <col min="2" max="3" width="13.57421875" style="26" hidden="1" customWidth="1" outlineLevel="1"/>
    <col min="4" max="4" width="13.57421875" style="26" customWidth="1" collapsed="1"/>
    <col min="5" max="5" width="13.57421875" style="26" customWidth="1"/>
    <col min="6" max="6" width="18.00390625" style="26" hidden="1" customWidth="1" outlineLevel="1"/>
    <col min="7" max="7" width="18.00390625" style="26" customWidth="1" collapsed="1"/>
    <col min="8" max="8" width="18.00390625" style="26" hidden="1" customWidth="1" outlineLevel="1"/>
    <col min="9" max="9" width="1.8515625" style="26" customWidth="1" collapsed="1"/>
    <col min="10" max="13" width="19.28125" style="26" customWidth="1"/>
    <col min="14" max="16384" width="9.140625" style="26" customWidth="1"/>
  </cols>
  <sheetData>
    <row r="1" spans="1:12" ht="35.25" customHeight="1" thickBot="1">
      <c r="A1" s="82" t="s">
        <v>18</v>
      </c>
      <c r="B1" s="52">
        <v>40724</v>
      </c>
      <c r="C1" s="52">
        <v>40908</v>
      </c>
      <c r="D1" s="52">
        <v>40999</v>
      </c>
      <c r="E1" s="52">
        <v>41090</v>
      </c>
      <c r="F1" s="80" t="s">
        <v>91</v>
      </c>
      <c r="G1" s="80" t="s">
        <v>112</v>
      </c>
      <c r="H1" s="80" t="s">
        <v>113</v>
      </c>
      <c r="I1" s="81"/>
      <c r="J1" s="82" t="s">
        <v>18</v>
      </c>
      <c r="K1" s="80" t="s">
        <v>112</v>
      </c>
      <c r="L1" s="80" t="s">
        <v>113</v>
      </c>
    </row>
    <row r="2" spans="1:12" s="29" customFormat="1" ht="18" customHeight="1">
      <c r="A2" s="243" t="s">
        <v>33</v>
      </c>
      <c r="B2" s="83">
        <v>2802.01</v>
      </c>
      <c r="C2" s="83">
        <v>2144.48</v>
      </c>
      <c r="D2" s="83">
        <v>2286.53</v>
      </c>
      <c r="E2" s="83">
        <v>2282.22</v>
      </c>
      <c r="F2" s="119">
        <f aca="true" t="shared" si="0" ref="F2:F14">D2/C2-1</f>
        <v>0.06623983436544068</v>
      </c>
      <c r="G2" s="119">
        <f aca="true" t="shared" si="1" ref="G2:G14">E2/D2-1</f>
        <v>-0.0018849523076454044</v>
      </c>
      <c r="H2" s="119">
        <f>E2/C2-1</f>
        <v>0.06423002312915016</v>
      </c>
      <c r="I2" s="84"/>
      <c r="J2" s="85" t="s">
        <v>31</v>
      </c>
      <c r="K2" s="87">
        <v>-0.3199383935918083</v>
      </c>
      <c r="L2" s="86">
        <v>-0.3371582114924564</v>
      </c>
    </row>
    <row r="3" spans="1:12" s="29" customFormat="1" ht="18" customHeight="1">
      <c r="A3" s="54" t="s">
        <v>38</v>
      </c>
      <c r="B3" s="88">
        <v>2762.076</v>
      </c>
      <c r="C3" s="88">
        <v>2199.42</v>
      </c>
      <c r="D3" s="88">
        <v>2262.79</v>
      </c>
      <c r="E3" s="88">
        <v>2225.43</v>
      </c>
      <c r="F3" s="87">
        <f t="shared" si="0"/>
        <v>0.02881214138272803</v>
      </c>
      <c r="G3" s="87">
        <f t="shared" si="1"/>
        <v>-0.016510590907684808</v>
      </c>
      <c r="H3" s="87">
        <f aca="true" t="shared" si="2" ref="H3:H12">E3/C3-1</f>
        <v>0.011825844995498658</v>
      </c>
      <c r="I3" s="84"/>
      <c r="J3" s="89" t="s">
        <v>17</v>
      </c>
      <c r="K3" s="87">
        <v>-0.3185050033857497</v>
      </c>
      <c r="L3" s="86">
        <v>-0.3220627584529311</v>
      </c>
    </row>
    <row r="4" spans="1:12" ht="18" customHeight="1">
      <c r="A4" s="54" t="s">
        <v>37</v>
      </c>
      <c r="B4" s="88">
        <v>12414.34</v>
      </c>
      <c r="C4" s="88">
        <v>12217.56</v>
      </c>
      <c r="D4" s="88">
        <v>13212.04</v>
      </c>
      <c r="E4" s="88">
        <v>12880.09</v>
      </c>
      <c r="F4" s="87">
        <f t="shared" si="0"/>
        <v>0.08139759493712351</v>
      </c>
      <c r="G4" s="87">
        <f t="shared" si="1"/>
        <v>-0.02512481040021075</v>
      </c>
      <c r="H4" s="87">
        <f t="shared" si="2"/>
        <v>0.054227685397084224</v>
      </c>
      <c r="I4" s="81"/>
      <c r="J4" s="89" t="s">
        <v>16</v>
      </c>
      <c r="K4" s="87">
        <v>-0.1753768936271547</v>
      </c>
      <c r="L4" s="86">
        <v>-0.022693885821386872</v>
      </c>
    </row>
    <row r="5" spans="1:12" ht="18" customHeight="1">
      <c r="A5" s="54" t="s">
        <v>21</v>
      </c>
      <c r="B5" s="55">
        <v>1320.64</v>
      </c>
      <c r="C5" s="55">
        <v>1257.6</v>
      </c>
      <c r="D5" s="55">
        <v>1408.47</v>
      </c>
      <c r="E5" s="88">
        <v>1362.16</v>
      </c>
      <c r="F5" s="87">
        <f t="shared" si="0"/>
        <v>0.1199666030534352</v>
      </c>
      <c r="G5" s="87">
        <f t="shared" si="1"/>
        <v>-0.03287964954880118</v>
      </c>
      <c r="H5" s="87">
        <f t="shared" si="2"/>
        <v>0.0831424936386771</v>
      </c>
      <c r="I5" s="81"/>
      <c r="J5" s="89" t="s">
        <v>22</v>
      </c>
      <c r="K5" s="87">
        <v>-0.10678569870164889</v>
      </c>
      <c r="L5" s="86">
        <v>0.06521669712075795</v>
      </c>
    </row>
    <row r="6" spans="1:12" ht="18" customHeight="1">
      <c r="A6" s="54" t="s">
        <v>35</v>
      </c>
      <c r="B6" s="88">
        <v>5945.71</v>
      </c>
      <c r="C6" s="88">
        <v>5572.28</v>
      </c>
      <c r="D6" s="88">
        <v>5768.45</v>
      </c>
      <c r="E6" s="88">
        <v>5571.15</v>
      </c>
      <c r="F6" s="87">
        <f t="shared" si="0"/>
        <v>0.035204620011916044</v>
      </c>
      <c r="G6" s="87">
        <f t="shared" si="1"/>
        <v>-0.03420329551265944</v>
      </c>
      <c r="H6" s="87">
        <f t="shared" si="2"/>
        <v>-0.000202789522421698</v>
      </c>
      <c r="I6" s="81"/>
      <c r="J6" s="89" t="s">
        <v>32</v>
      </c>
      <c r="K6" s="87">
        <v>-0.08555762057284455</v>
      </c>
      <c r="L6" s="86">
        <v>-0.010490433095854512</v>
      </c>
    </row>
    <row r="7" spans="1:12" ht="18" customHeight="1">
      <c r="A7" s="54" t="s">
        <v>92</v>
      </c>
      <c r="B7" s="88">
        <v>22398.1</v>
      </c>
      <c r="C7" s="88">
        <v>18434.39</v>
      </c>
      <c r="D7" s="88">
        <v>20555.58</v>
      </c>
      <c r="E7" s="88">
        <v>19441.46</v>
      </c>
      <c r="F7" s="87">
        <f t="shared" si="0"/>
        <v>0.11506700248828428</v>
      </c>
      <c r="G7" s="87">
        <f t="shared" si="1"/>
        <v>-0.05420036797794092</v>
      </c>
      <c r="H7" s="87">
        <f t="shared" si="2"/>
        <v>0.054629960633359786</v>
      </c>
      <c r="I7" s="81"/>
      <c r="J7" s="89" t="s">
        <v>34</v>
      </c>
      <c r="K7" s="87">
        <v>-0.07637296435928331</v>
      </c>
      <c r="L7" s="86">
        <v>0.08780930260157493</v>
      </c>
    </row>
    <row r="8" spans="1:12" ht="18" customHeight="1">
      <c r="A8" s="54" t="s">
        <v>36</v>
      </c>
      <c r="B8" s="88">
        <v>3878.65</v>
      </c>
      <c r="C8" s="88">
        <v>3159.81</v>
      </c>
      <c r="D8" s="88">
        <v>3423.81</v>
      </c>
      <c r="E8" s="88">
        <v>3196.65</v>
      </c>
      <c r="F8" s="87">
        <f t="shared" si="0"/>
        <v>0.0835493273329726</v>
      </c>
      <c r="G8" s="87">
        <f t="shared" si="1"/>
        <v>-0.06634713959010574</v>
      </c>
      <c r="H8" s="87">
        <f t="shared" si="2"/>
        <v>0.0116589288596467</v>
      </c>
      <c r="I8" s="81"/>
      <c r="J8" s="89" t="s">
        <v>36</v>
      </c>
      <c r="K8" s="87">
        <v>-0.06634713959010574</v>
      </c>
      <c r="L8" s="86">
        <v>0.0116589288596467</v>
      </c>
    </row>
    <row r="9" spans="1:12" ht="18" customHeight="1">
      <c r="A9" s="199" t="s">
        <v>34</v>
      </c>
      <c r="B9" s="88">
        <v>7376.24</v>
      </c>
      <c r="C9" s="88">
        <v>5898.35</v>
      </c>
      <c r="D9" s="88">
        <v>6946.83</v>
      </c>
      <c r="E9" s="88">
        <v>6416.28</v>
      </c>
      <c r="F9" s="87">
        <f t="shared" si="0"/>
        <v>0.17775818661150988</v>
      </c>
      <c r="G9" s="87">
        <f t="shared" si="1"/>
        <v>-0.07637296435928331</v>
      </c>
      <c r="H9" s="87">
        <f t="shared" si="2"/>
        <v>0.08780930260157493</v>
      </c>
      <c r="I9" s="81"/>
      <c r="J9" s="89" t="s">
        <v>92</v>
      </c>
      <c r="K9" s="87">
        <v>-0.05420036797794092</v>
      </c>
      <c r="L9" s="86">
        <v>0.054629960633359786</v>
      </c>
    </row>
    <row r="10" spans="1:12" ht="18" customHeight="1">
      <c r="A10" s="54" t="s">
        <v>32</v>
      </c>
      <c r="B10" s="88">
        <v>1666.59</v>
      </c>
      <c r="C10" s="88">
        <v>1402.23</v>
      </c>
      <c r="D10" s="88">
        <v>1517.34</v>
      </c>
      <c r="E10" s="88">
        <v>1387.52</v>
      </c>
      <c r="F10" s="87">
        <f t="shared" si="0"/>
        <v>0.08209066986157754</v>
      </c>
      <c r="G10" s="87">
        <f t="shared" si="1"/>
        <v>-0.08555762057284455</v>
      </c>
      <c r="H10" s="87">
        <f t="shared" si="2"/>
        <v>-0.010490433095854512</v>
      </c>
      <c r="I10" s="81"/>
      <c r="J10" s="89" t="s">
        <v>35</v>
      </c>
      <c r="K10" s="87">
        <v>-0.03420329551265944</v>
      </c>
      <c r="L10" s="86">
        <v>-0.000202789522421698</v>
      </c>
    </row>
    <row r="11" spans="1:12" ht="18" customHeight="1">
      <c r="A11" s="54" t="s">
        <v>22</v>
      </c>
      <c r="B11" s="88">
        <v>9816.09</v>
      </c>
      <c r="C11" s="88">
        <v>8455.35</v>
      </c>
      <c r="D11" s="88">
        <v>10083.56</v>
      </c>
      <c r="E11" s="55">
        <v>9006.78</v>
      </c>
      <c r="F11" s="87">
        <f t="shared" si="0"/>
        <v>0.19256565369854584</v>
      </c>
      <c r="G11" s="87">
        <f t="shared" si="1"/>
        <v>-0.10678569870164889</v>
      </c>
      <c r="H11" s="87">
        <f t="shared" si="2"/>
        <v>0.06521669712075795</v>
      </c>
      <c r="I11" s="81"/>
      <c r="J11" s="89" t="s">
        <v>21</v>
      </c>
      <c r="K11" s="87">
        <v>-0.03287964954880118</v>
      </c>
      <c r="L11" s="86">
        <v>0.0831424936386771</v>
      </c>
    </row>
    <row r="12" spans="1:12" ht="18" customHeight="1">
      <c r="A12" s="53" t="s">
        <v>16</v>
      </c>
      <c r="B12" s="134">
        <v>1906.71</v>
      </c>
      <c r="C12" s="134">
        <v>1381.87</v>
      </c>
      <c r="D12" s="134">
        <v>1637.73</v>
      </c>
      <c r="E12" s="134">
        <v>1350.51</v>
      </c>
      <c r="F12" s="87">
        <f t="shared" si="0"/>
        <v>0.18515489879655833</v>
      </c>
      <c r="G12" s="87">
        <f t="shared" si="1"/>
        <v>-0.1753768936271547</v>
      </c>
      <c r="H12" s="87">
        <f t="shared" si="2"/>
        <v>-0.022693885821386872</v>
      </c>
      <c r="I12" s="81"/>
      <c r="J12" s="89" t="s">
        <v>37</v>
      </c>
      <c r="K12" s="87">
        <v>-0.02512481040021075</v>
      </c>
      <c r="L12" s="86">
        <v>0.054227685397084224</v>
      </c>
    </row>
    <row r="13" spans="1:12" ht="18" customHeight="1">
      <c r="A13" s="54" t="s">
        <v>17</v>
      </c>
      <c r="B13" s="88">
        <v>895.01</v>
      </c>
      <c r="C13" s="88">
        <v>534.43</v>
      </c>
      <c r="D13" s="88">
        <v>531.64</v>
      </c>
      <c r="E13" s="88">
        <v>362.31</v>
      </c>
      <c r="F13" s="87">
        <f t="shared" si="0"/>
        <v>-0.005220515315382701</v>
      </c>
      <c r="G13" s="87">
        <f t="shared" si="1"/>
        <v>-0.3185050033857497</v>
      </c>
      <c r="H13" s="87">
        <f>E13/C13-1</f>
        <v>-0.3220627584529311</v>
      </c>
      <c r="I13" s="81"/>
      <c r="J13" s="89" t="s">
        <v>38</v>
      </c>
      <c r="K13" s="87">
        <v>-0.016510590907684808</v>
      </c>
      <c r="L13" s="86">
        <v>0.011825844995498658</v>
      </c>
    </row>
    <row r="14" spans="1:12" ht="18" customHeight="1" thickBot="1">
      <c r="A14" s="135" t="s">
        <v>31</v>
      </c>
      <c r="B14" s="133">
        <v>2311.87</v>
      </c>
      <c r="C14" s="133">
        <v>1458.87</v>
      </c>
      <c r="D14" s="133">
        <v>1421.93</v>
      </c>
      <c r="E14" s="133">
        <v>967</v>
      </c>
      <c r="F14" s="91">
        <f t="shared" si="0"/>
        <v>-0.025320967598209454</v>
      </c>
      <c r="G14" s="91">
        <f t="shared" si="1"/>
        <v>-0.3199383935918083</v>
      </c>
      <c r="H14" s="91">
        <f>E14/C14-1</f>
        <v>-0.3371582114924564</v>
      </c>
      <c r="I14" s="81"/>
      <c r="J14" s="92" t="s">
        <v>33</v>
      </c>
      <c r="K14" s="91">
        <v>-0.0018849523076454044</v>
      </c>
      <c r="L14" s="90">
        <v>0.06423002312915016</v>
      </c>
    </row>
    <row r="15" spans="4:11" ht="12.75">
      <c r="D15" s="81"/>
      <c r="E15" s="81"/>
      <c r="F15" s="81"/>
      <c r="G15" s="81"/>
      <c r="H15" s="81"/>
      <c r="I15" s="81"/>
      <c r="J15" s="81"/>
      <c r="K15" s="81"/>
    </row>
    <row r="16" ht="12.75">
      <c r="A16" s="93" t="s">
        <v>70</v>
      </c>
    </row>
    <row r="17" ht="16.5" customHeight="1"/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38.8515625" style="0" customWidth="1"/>
    <col min="2" max="2" width="13.00390625" style="0" hidden="1" customWidth="1" outlineLevel="1"/>
    <col min="3" max="3" width="13.00390625" style="0" customWidth="1" collapsed="1"/>
    <col min="4" max="4" width="13.00390625" style="0" customWidth="1"/>
    <col min="5" max="5" width="12.7109375" style="0" hidden="1" customWidth="1" outlineLevel="1"/>
    <col min="6" max="6" width="2.140625" style="0" customWidth="1" collapsed="1"/>
    <col min="7" max="7" width="15.421875" style="0" customWidth="1"/>
    <col min="8" max="15" width="13.00390625" style="0" customWidth="1"/>
    <col min="16" max="16" width="8.8515625" style="22" customWidth="1"/>
    <col min="17" max="18" width="11.8515625" style="22" customWidth="1"/>
    <col min="19" max="29" width="9.140625" style="22" customWidth="1"/>
    <col min="30" max="30" width="16.8515625" style="22" customWidth="1"/>
    <col min="31" max="16384" width="9.140625" style="22" customWidth="1"/>
  </cols>
  <sheetData>
    <row r="1" spans="1:15" ht="36" customHeight="1" thickBot="1">
      <c r="A1" s="213" t="s">
        <v>80</v>
      </c>
      <c r="B1" s="82" t="s">
        <v>138</v>
      </c>
      <c r="C1" s="82" t="s">
        <v>139</v>
      </c>
      <c r="D1" s="250" t="s">
        <v>122</v>
      </c>
      <c r="E1" s="80" t="s">
        <v>108</v>
      </c>
      <c r="F1" s="196"/>
      <c r="G1" s="102"/>
      <c r="H1" s="102"/>
      <c r="I1" s="103"/>
      <c r="J1" s="71"/>
      <c r="K1" s="22"/>
      <c r="L1" s="22"/>
      <c r="M1" s="22"/>
      <c r="N1" s="22"/>
      <c r="O1" s="22"/>
    </row>
    <row r="2" spans="1:15" ht="15" customHeight="1">
      <c r="A2" s="177" t="s">
        <v>54</v>
      </c>
      <c r="B2" s="237">
        <v>-0.025320967598209454</v>
      </c>
      <c r="C2" s="237">
        <v>-0.3199383935918083</v>
      </c>
      <c r="D2" s="239">
        <v>-0.3371582114924564</v>
      </c>
      <c r="E2" s="239">
        <v>-0.5817238858586339</v>
      </c>
      <c r="F2" s="197"/>
      <c r="G2" s="105"/>
      <c r="H2" s="105"/>
      <c r="I2" s="105"/>
      <c r="J2" s="71"/>
      <c r="K2" s="22"/>
      <c r="L2" s="22"/>
      <c r="M2" s="22"/>
      <c r="N2" s="22"/>
      <c r="O2" s="22"/>
    </row>
    <row r="3" spans="1:15" ht="15" customHeight="1">
      <c r="A3" s="178" t="s">
        <v>55</v>
      </c>
      <c r="B3" s="179">
        <v>-0.005220515315382701</v>
      </c>
      <c r="C3" s="179">
        <v>-0.3185050033857497</v>
      </c>
      <c r="D3" s="240">
        <v>-0.3220627584529311</v>
      </c>
      <c r="E3" s="240">
        <v>-0.5951888805711668</v>
      </c>
      <c r="F3" s="197"/>
      <c r="G3" s="105"/>
      <c r="H3" s="105"/>
      <c r="I3" s="105"/>
      <c r="J3" s="71"/>
      <c r="K3" s="22"/>
      <c r="L3" s="22"/>
      <c r="M3" s="22"/>
      <c r="N3" s="22"/>
      <c r="O3" s="22"/>
    </row>
    <row r="4" spans="1:15" ht="15" customHeight="1">
      <c r="A4" s="178" t="s">
        <v>1</v>
      </c>
      <c r="B4" s="179">
        <v>0.0081119002188562</v>
      </c>
      <c r="C4" s="179">
        <v>-0.09552821245671997</v>
      </c>
      <c r="D4" s="240">
        <v>0.015173236094454534</v>
      </c>
      <c r="E4" s="240">
        <v>-0.06490276201989909</v>
      </c>
      <c r="F4" s="197"/>
      <c r="G4" s="79"/>
      <c r="H4" s="79"/>
      <c r="I4" s="79"/>
      <c r="J4" s="106"/>
      <c r="K4" s="107"/>
      <c r="L4" s="23"/>
      <c r="M4" s="22"/>
      <c r="N4" s="22"/>
      <c r="O4" s="22"/>
    </row>
    <row r="5" spans="1:15" ht="15" customHeight="1">
      <c r="A5" s="178" t="s">
        <v>2</v>
      </c>
      <c r="B5" s="179">
        <v>-0.009589514138987922</v>
      </c>
      <c r="C5" s="179">
        <v>-0.07611830871308388</v>
      </c>
      <c r="D5" s="240">
        <v>-0.01908706949655392</v>
      </c>
      <c r="E5" s="240">
        <v>0.07874975700395082</v>
      </c>
      <c r="F5" s="197"/>
      <c r="G5" s="79"/>
      <c r="H5" s="79"/>
      <c r="I5" s="79"/>
      <c r="J5" s="106"/>
      <c r="K5" s="107"/>
      <c r="L5" s="23"/>
      <c r="M5" s="22"/>
      <c r="N5" s="22"/>
      <c r="O5" s="22"/>
    </row>
    <row r="6" spans="1:15" ht="15" customHeight="1">
      <c r="A6" s="178" t="s">
        <v>123</v>
      </c>
      <c r="B6" s="179">
        <v>-0.04059080736635332</v>
      </c>
      <c r="C6" s="179">
        <v>-0.04659286945451352</v>
      </c>
      <c r="D6" s="240">
        <v>-0.006637488283014137</v>
      </c>
      <c r="E6" s="254">
        <v>-0.02631578947368407</v>
      </c>
      <c r="F6" s="197"/>
      <c r="G6" s="23"/>
      <c r="H6" s="23"/>
      <c r="I6" s="79"/>
      <c r="J6" s="71"/>
      <c r="K6" s="22"/>
      <c r="L6" s="22"/>
      <c r="M6" s="22"/>
      <c r="N6" s="22"/>
      <c r="O6" s="22"/>
    </row>
    <row r="7" spans="1:15" ht="15" customHeight="1">
      <c r="A7" s="178" t="s">
        <v>57</v>
      </c>
      <c r="B7" s="179">
        <v>0.05697454154976733</v>
      </c>
      <c r="C7" s="179">
        <v>-0.04639600432126456</v>
      </c>
      <c r="D7" s="240">
        <v>0.007935146152557637</v>
      </c>
      <c r="E7" s="240">
        <v>-0.1278299473333916</v>
      </c>
      <c r="F7" s="197"/>
      <c r="G7" s="79"/>
      <c r="H7" s="79"/>
      <c r="I7" s="79"/>
      <c r="J7" s="71"/>
      <c r="K7" s="22"/>
      <c r="L7" s="22"/>
      <c r="M7" s="22"/>
      <c r="N7" s="22"/>
      <c r="O7" s="22"/>
    </row>
    <row r="8" spans="1:15" ht="15" customHeight="1">
      <c r="A8" s="178" t="s">
        <v>58</v>
      </c>
      <c r="B8" s="179">
        <v>0.05093359053334612</v>
      </c>
      <c r="C8" s="179">
        <v>-0.037205112172821186</v>
      </c>
      <c r="D8" s="240">
        <v>0.011833488411367332</v>
      </c>
      <c r="E8" s="241">
        <v>-0.012040685119400707</v>
      </c>
      <c r="F8" s="197"/>
      <c r="G8" s="79"/>
      <c r="H8" s="79"/>
      <c r="I8" s="79"/>
      <c r="J8" s="71"/>
      <c r="K8" s="22"/>
      <c r="L8" s="22"/>
      <c r="M8" s="22"/>
      <c r="N8" s="22"/>
      <c r="O8" s="22"/>
    </row>
    <row r="9" spans="1:15" ht="15" customHeight="1">
      <c r="A9" s="178" t="s">
        <v>6</v>
      </c>
      <c r="B9" s="252">
        <v>-0.004366812227074357</v>
      </c>
      <c r="C9" s="252">
        <v>-0.02631578947368407</v>
      </c>
      <c r="D9" s="254">
        <v>-0.03056768558951961</v>
      </c>
      <c r="E9" s="240">
        <v>-0.1377422463513719</v>
      </c>
      <c r="F9" s="197"/>
      <c r="G9" s="79"/>
      <c r="H9" s="79"/>
      <c r="I9" s="79"/>
      <c r="J9" s="71"/>
      <c r="K9" s="22"/>
      <c r="L9" s="22"/>
      <c r="M9" s="22"/>
      <c r="N9" s="22"/>
      <c r="O9" s="22"/>
    </row>
    <row r="10" spans="1:15" ht="15" customHeight="1">
      <c r="A10" s="178" t="s">
        <v>61</v>
      </c>
      <c r="B10" s="236">
        <v>0.007016011999999794</v>
      </c>
      <c r="C10" s="236">
        <v>-0.005990999999999969</v>
      </c>
      <c r="D10" s="241">
        <v>0.0009829790721078702</v>
      </c>
      <c r="E10" s="240">
        <v>0.08741976034088528</v>
      </c>
      <c r="F10" s="197"/>
      <c r="G10" s="108"/>
      <c r="H10" s="108"/>
      <c r="I10" s="79"/>
      <c r="J10" s="71"/>
      <c r="K10" s="71"/>
      <c r="L10" s="71"/>
      <c r="O10" s="22"/>
    </row>
    <row r="11" spans="1:15" ht="15" customHeight="1">
      <c r="A11" s="178" t="s">
        <v>56</v>
      </c>
      <c r="B11" s="179">
        <v>0.022245667532025948</v>
      </c>
      <c r="C11" s="179">
        <v>0.01640002681650632</v>
      </c>
      <c r="D11" s="240">
        <v>0.03901052389260862</v>
      </c>
      <c r="E11" s="240">
        <v>-0.07845310044686904</v>
      </c>
      <c r="F11" s="197"/>
      <c r="G11" s="79"/>
      <c r="H11" s="79"/>
      <c r="I11" s="79"/>
      <c r="J11" s="71"/>
      <c r="K11" s="22"/>
      <c r="L11" s="22"/>
      <c r="M11" s="22"/>
      <c r="N11" s="22"/>
      <c r="O11" s="22"/>
    </row>
    <row r="12" spans="1:15" ht="15" customHeight="1" thickBot="1">
      <c r="A12" s="180" t="s">
        <v>4</v>
      </c>
      <c r="B12" s="251">
        <v>0.04511372132796221</v>
      </c>
      <c r="C12" s="251">
        <v>0.0429547633221683</v>
      </c>
      <c r="D12" s="253">
        <v>0.09000633387235535</v>
      </c>
      <c r="E12" s="253">
        <v>0.18046583286536988</v>
      </c>
      <c r="F12" s="197"/>
      <c r="G12" s="79"/>
      <c r="H12" s="79"/>
      <c r="I12" s="79"/>
      <c r="J12" s="71"/>
      <c r="K12" s="22"/>
      <c r="L12" s="23"/>
      <c r="M12" s="22"/>
      <c r="N12" s="22"/>
      <c r="O12" s="22"/>
    </row>
    <row r="13" spans="1:12" ht="12.75">
      <c r="A13" s="111" t="s">
        <v>74</v>
      </c>
      <c r="B13" s="110"/>
      <c r="C13" s="110"/>
      <c r="D13" s="110"/>
      <c r="E13" s="110"/>
      <c r="F13" s="110"/>
      <c r="G13" s="71"/>
      <c r="H13" s="71"/>
      <c r="I13" s="71"/>
      <c r="J13" s="71"/>
      <c r="K13" s="71"/>
      <c r="L13" s="71"/>
    </row>
    <row r="14" spans="8:12" ht="12.75">
      <c r="H14" s="71"/>
      <c r="I14" s="71"/>
      <c r="J14" s="71"/>
      <c r="K14" s="71"/>
      <c r="L14" s="71"/>
    </row>
    <row r="15" spans="8:12" ht="12.75">
      <c r="H15" s="71"/>
      <c r="I15" s="71"/>
      <c r="J15" s="71"/>
      <c r="K15" s="71"/>
      <c r="L15" s="71"/>
    </row>
    <row r="16" spans="3:12" ht="12.75">
      <c r="C16" s="275"/>
      <c r="H16" s="71"/>
      <c r="I16" s="71"/>
      <c r="J16" s="71"/>
      <c r="K16" s="71"/>
      <c r="L16" s="71"/>
    </row>
    <row r="17" spans="8:12" ht="12.75">
      <c r="H17" s="71"/>
      <c r="I17" s="71"/>
      <c r="J17" s="71"/>
      <c r="K17" s="71"/>
      <c r="L17" s="71"/>
    </row>
    <row r="18" spans="8:12" ht="12.75">
      <c r="H18" s="71"/>
      <c r="I18" s="71"/>
      <c r="J18" s="71"/>
      <c r="K18" s="71"/>
      <c r="L18" s="71"/>
    </row>
    <row r="19" spans="8:12" ht="12.75">
      <c r="H19" s="71"/>
      <c r="I19" s="71"/>
      <c r="J19" s="71"/>
      <c r="K19" s="71"/>
      <c r="L19" s="71"/>
    </row>
    <row r="20" spans="8:12" ht="12.75">
      <c r="H20" s="71"/>
      <c r="I20" s="71"/>
      <c r="J20" s="71"/>
      <c r="K20" s="71"/>
      <c r="L20" s="71"/>
    </row>
    <row r="21" spans="8:12" ht="12.75">
      <c r="H21" s="71"/>
      <c r="I21" s="71"/>
      <c r="J21" s="71"/>
      <c r="K21" s="71"/>
      <c r="L21" s="71"/>
    </row>
    <row r="22" spans="8:12" ht="12.75">
      <c r="H22" s="71"/>
      <c r="I22" s="71"/>
      <c r="J22" s="71"/>
      <c r="K22" s="71"/>
      <c r="L22" s="71"/>
    </row>
    <row r="23" spans="8:12" ht="12.75">
      <c r="H23" s="71"/>
      <c r="I23" s="71"/>
      <c r="J23" s="71"/>
      <c r="K23" s="71"/>
      <c r="L23" s="71"/>
    </row>
    <row r="24" spans="8:12" ht="12.75">
      <c r="H24" s="71"/>
      <c r="I24" s="71"/>
      <c r="J24" s="71"/>
      <c r="K24" s="71"/>
      <c r="L24" s="71"/>
    </row>
    <row r="25" spans="8:12" ht="12.75">
      <c r="H25" s="71"/>
      <c r="I25" s="71"/>
      <c r="J25" s="71"/>
      <c r="K25" s="71"/>
      <c r="L25" s="71"/>
    </row>
    <row r="26" spans="8:12" ht="12.75">
      <c r="H26" s="71"/>
      <c r="I26" s="71"/>
      <c r="J26" s="71"/>
      <c r="K26" s="71"/>
      <c r="L26" s="71"/>
    </row>
    <row r="27" spans="8:12" ht="12.75">
      <c r="H27" s="71"/>
      <c r="I27" s="71"/>
      <c r="J27" s="71"/>
      <c r="K27" s="71"/>
      <c r="L27" s="71"/>
    </row>
    <row r="28" ht="12.75">
      <c r="J28" s="10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24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15.8515625" style="8" customWidth="1"/>
    <col min="2" max="3" width="25.57421875" style="2" customWidth="1"/>
    <col min="4" max="4" width="2.140625" style="2" customWidth="1"/>
    <col min="5" max="5" width="10.57421875" style="2" customWidth="1"/>
    <col min="6" max="6" width="9.140625" style="2" customWidth="1"/>
    <col min="7" max="7" width="8.8515625" style="2" customWidth="1"/>
    <col min="8" max="8" width="9.140625" style="2" customWidth="1"/>
    <col min="9" max="9" width="11.28125" style="2" customWidth="1"/>
    <col min="10" max="10" width="11.57421875" style="2" customWidth="1"/>
    <col min="11" max="13" width="9.140625" style="2" customWidth="1"/>
    <col min="14" max="14" width="10.421875" style="2" bestFit="1" customWidth="1"/>
    <col min="15" max="16384" width="9.140625" style="2" customWidth="1"/>
  </cols>
  <sheetData>
    <row r="1" spans="1:4" ht="28.5" customHeight="1" thickBot="1">
      <c r="A1" s="51"/>
      <c r="B1" s="80" t="s">
        <v>39</v>
      </c>
      <c r="C1" s="80" t="s">
        <v>40</v>
      </c>
      <c r="D1" s="196"/>
    </row>
    <row r="2" spans="1:5" ht="12.75" hidden="1" outlineLevel="1">
      <c r="A2" s="49">
        <v>39447</v>
      </c>
      <c r="B2" s="2">
        <v>334</v>
      </c>
      <c r="C2" s="5">
        <v>2.5</v>
      </c>
      <c r="D2" s="5"/>
      <c r="E2" s="114"/>
    </row>
    <row r="3" spans="1:5" ht="12.75" hidden="1" outlineLevel="1">
      <c r="A3" s="49">
        <v>39538</v>
      </c>
      <c r="B3" s="2">
        <v>356</v>
      </c>
      <c r="C3" s="5">
        <v>2.8</v>
      </c>
      <c r="D3" s="5"/>
      <c r="E3" s="114"/>
    </row>
    <row r="4" spans="1:5" ht="12.75" collapsed="1">
      <c r="A4" s="49">
        <v>39629</v>
      </c>
      <c r="B4" s="2">
        <v>394</v>
      </c>
      <c r="C4" s="5">
        <v>2.8</v>
      </c>
      <c r="D4" s="5"/>
      <c r="E4" s="114"/>
    </row>
    <row r="5" spans="1:5" ht="12.75" hidden="1" outlineLevel="1">
      <c r="A5" s="49">
        <v>39721</v>
      </c>
      <c r="B5" s="2">
        <v>404</v>
      </c>
      <c r="C5" s="6">
        <v>2.87</v>
      </c>
      <c r="D5" s="6"/>
      <c r="E5" s="114"/>
    </row>
    <row r="6" spans="1:5" ht="12.75" hidden="1" outlineLevel="1">
      <c r="A6" s="49">
        <v>39813</v>
      </c>
      <c r="B6" s="2">
        <v>409</v>
      </c>
      <c r="C6" s="6">
        <v>3.04</v>
      </c>
      <c r="D6" s="6"/>
      <c r="E6" s="114"/>
    </row>
    <row r="7" spans="1:5" ht="12.75" hidden="1" outlineLevel="1">
      <c r="A7" s="49">
        <v>39903</v>
      </c>
      <c r="B7" s="2">
        <v>409</v>
      </c>
      <c r="C7" s="6">
        <v>3.09</v>
      </c>
      <c r="D7" s="6"/>
      <c r="E7" s="114"/>
    </row>
    <row r="8" spans="1:5" ht="12.75" collapsed="1">
      <c r="A8" s="49">
        <v>39994</v>
      </c>
      <c r="B8" s="2">
        <v>397</v>
      </c>
      <c r="C8" s="6">
        <v>3.17</v>
      </c>
      <c r="D8" s="6"/>
      <c r="E8" s="114"/>
    </row>
    <row r="9" spans="1:5" ht="12.75" hidden="1" outlineLevel="1">
      <c r="A9" s="49">
        <v>40086</v>
      </c>
      <c r="B9" s="2">
        <v>391</v>
      </c>
      <c r="C9" s="6">
        <v>3.2</v>
      </c>
      <c r="D9" s="6"/>
      <c r="E9" s="114"/>
    </row>
    <row r="10" spans="1:5" ht="12.75" hidden="1" outlineLevel="1">
      <c r="A10" s="49">
        <v>40178</v>
      </c>
      <c r="B10" s="2">
        <v>380</v>
      </c>
      <c r="C10" s="6">
        <v>3.16</v>
      </c>
      <c r="D10" s="6"/>
      <c r="E10" s="114"/>
    </row>
    <row r="11" spans="1:5" ht="12.75" hidden="1" outlineLevel="1">
      <c r="A11" s="49">
        <v>40268</v>
      </c>
      <c r="B11" s="2">
        <v>366</v>
      </c>
      <c r="C11" s="6">
        <v>3.29</v>
      </c>
      <c r="D11" s="6"/>
      <c r="E11" s="114"/>
    </row>
    <row r="12" spans="1:5" ht="12.75" collapsed="1">
      <c r="A12" s="49">
        <v>40359</v>
      </c>
      <c r="B12" s="66">
        <v>357</v>
      </c>
      <c r="C12" s="67">
        <v>3.48</v>
      </c>
      <c r="D12" s="67"/>
      <c r="E12" s="114"/>
    </row>
    <row r="13" spans="1:6" ht="12.75" hidden="1" outlineLevel="1">
      <c r="A13" s="49">
        <v>40451</v>
      </c>
      <c r="B13" s="2">
        <v>348</v>
      </c>
      <c r="C13" s="67">
        <v>3.64</v>
      </c>
      <c r="D13" s="67"/>
      <c r="E13" s="114"/>
      <c r="F13" s="114">
        <f>C13*B13</f>
        <v>1266.72</v>
      </c>
    </row>
    <row r="14" spans="1:7" ht="12.75" hidden="1" outlineLevel="1">
      <c r="A14" s="49">
        <v>40543</v>
      </c>
      <c r="B14" s="2">
        <v>339</v>
      </c>
      <c r="C14" s="6">
        <v>3.62</v>
      </c>
      <c r="D14" s="6"/>
      <c r="E14" s="114"/>
      <c r="F14" s="114"/>
      <c r="G14" s="114"/>
    </row>
    <row r="15" spans="1:7" ht="12.75" hidden="1" outlineLevel="1">
      <c r="A15" s="49">
        <v>40633</v>
      </c>
      <c r="B15" s="2">
        <v>344</v>
      </c>
      <c r="C15" s="6">
        <f>1328/B15</f>
        <v>3.86046511627907</v>
      </c>
      <c r="D15" s="6"/>
      <c r="E15" s="114"/>
      <c r="G15" s="114"/>
    </row>
    <row r="16" spans="1:7" ht="12.75" collapsed="1">
      <c r="A16" s="49">
        <v>40724</v>
      </c>
      <c r="B16" s="2">
        <v>347</v>
      </c>
      <c r="C16" s="6">
        <f>1375/B16</f>
        <v>3.962536023054755</v>
      </c>
      <c r="D16" s="6"/>
      <c r="E16" s="114"/>
      <c r="G16" s="114"/>
    </row>
    <row r="17" spans="1:7" ht="12.75" outlineLevel="1">
      <c r="A17" s="49">
        <v>40816</v>
      </c>
      <c r="B17" s="114">
        <v>345</v>
      </c>
      <c r="C17" s="131">
        <f>1415/B17</f>
        <v>4.101449275362318</v>
      </c>
      <c r="D17" s="131"/>
      <c r="E17" s="114"/>
      <c r="G17" s="114"/>
    </row>
    <row r="18" spans="1:7" ht="12.75" outlineLevel="1">
      <c r="A18" s="49">
        <v>40908</v>
      </c>
      <c r="B18" s="114">
        <v>341</v>
      </c>
      <c r="C18" s="6">
        <f>1451/B18</f>
        <v>4.255131964809384</v>
      </c>
      <c r="D18" s="6"/>
      <c r="E18" s="114"/>
      <c r="G18" s="114"/>
    </row>
    <row r="19" spans="1:4" ht="12.75" outlineLevel="1">
      <c r="A19" s="49">
        <v>40999</v>
      </c>
      <c r="B19" s="114">
        <v>344</v>
      </c>
      <c r="C19" s="6">
        <f>1464/B19</f>
        <v>4.255813953488372</v>
      </c>
      <c r="D19" s="128"/>
    </row>
    <row r="20" spans="1:4" ht="12.75">
      <c r="A20" s="49">
        <v>41090</v>
      </c>
      <c r="B20" s="114">
        <v>340</v>
      </c>
      <c r="C20" s="6">
        <f>1497/B20</f>
        <v>4.402941176470589</v>
      </c>
      <c r="D20" s="128"/>
    </row>
    <row r="21" spans="2:4" ht="12.75">
      <c r="B21" s="114"/>
      <c r="C21" s="128"/>
      <c r="D21" s="128"/>
    </row>
    <row r="22" spans="2:4" ht="12.75">
      <c r="B22" s="114"/>
      <c r="C22" s="128"/>
      <c r="D22" s="128"/>
    </row>
    <row r="23" spans="3:4" ht="12.75">
      <c r="C23" s="128"/>
      <c r="D23" s="128"/>
    </row>
    <row r="24" spans="3:4" ht="12.75">
      <c r="C24" s="128"/>
      <c r="D24" s="1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1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140625" style="7" customWidth="1"/>
    <col min="2" max="2" width="12.140625" style="7" customWidth="1"/>
    <col min="3" max="10" width="11.7109375" style="7" customWidth="1"/>
    <col min="11" max="16384" width="9.140625" style="7" customWidth="1"/>
  </cols>
  <sheetData>
    <row r="1" spans="1:10" ht="13.5" customHeight="1" thickBot="1">
      <c r="A1" s="277" t="s">
        <v>145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7.25" customHeight="1">
      <c r="A2" s="280"/>
      <c r="B2" s="282" t="s">
        <v>12</v>
      </c>
      <c r="C2" s="282" t="s">
        <v>19</v>
      </c>
      <c r="D2" s="282"/>
      <c r="E2" s="282"/>
      <c r="F2" s="282"/>
      <c r="G2" s="282"/>
      <c r="H2" s="282" t="s">
        <v>20</v>
      </c>
      <c r="I2" s="282"/>
      <c r="J2" s="284"/>
    </row>
    <row r="3" spans="1:10" ht="17.25" customHeight="1" thickBot="1">
      <c r="A3" s="281"/>
      <c r="B3" s="283"/>
      <c r="C3" s="72" t="s">
        <v>46</v>
      </c>
      <c r="D3" s="72" t="s">
        <v>47</v>
      </c>
      <c r="E3" s="72" t="s">
        <v>48</v>
      </c>
      <c r="F3" s="72" t="s">
        <v>49</v>
      </c>
      <c r="G3" s="72" t="s">
        <v>50</v>
      </c>
      <c r="H3" s="72" t="s">
        <v>47</v>
      </c>
      <c r="I3" s="72" t="s">
        <v>49</v>
      </c>
      <c r="J3" s="73" t="s">
        <v>50</v>
      </c>
    </row>
    <row r="4" spans="1:10" ht="18.75" customHeight="1">
      <c r="A4" s="74">
        <v>40908</v>
      </c>
      <c r="B4" s="75">
        <v>1125</v>
      </c>
      <c r="C4" s="123">
        <v>43</v>
      </c>
      <c r="D4" s="123">
        <v>40</v>
      </c>
      <c r="E4" s="124">
        <v>10</v>
      </c>
      <c r="F4" s="124">
        <v>35</v>
      </c>
      <c r="G4" s="122">
        <v>772</v>
      </c>
      <c r="H4" s="125">
        <v>2</v>
      </c>
      <c r="I4" s="125">
        <v>128</v>
      </c>
      <c r="J4" s="126">
        <v>95</v>
      </c>
    </row>
    <row r="5" spans="1:10" ht="18.75" customHeight="1">
      <c r="A5" s="74">
        <v>40999</v>
      </c>
      <c r="B5" s="75">
        <v>1158</v>
      </c>
      <c r="C5" s="123">
        <v>42</v>
      </c>
      <c r="D5" s="123">
        <v>38</v>
      </c>
      <c r="E5" s="124">
        <v>13</v>
      </c>
      <c r="F5" s="124">
        <v>39</v>
      </c>
      <c r="G5" s="122">
        <v>791</v>
      </c>
      <c r="H5" s="125">
        <v>2</v>
      </c>
      <c r="I5" s="125">
        <v>124</v>
      </c>
      <c r="J5" s="126">
        <v>109</v>
      </c>
    </row>
    <row r="6" spans="1:10" ht="18.75" customHeight="1">
      <c r="A6" s="74">
        <v>41090</v>
      </c>
      <c r="B6" s="214">
        <v>1179</v>
      </c>
      <c r="C6" s="215">
        <v>42</v>
      </c>
      <c r="D6" s="215">
        <v>38</v>
      </c>
      <c r="E6" s="216">
        <v>13</v>
      </c>
      <c r="F6" s="216">
        <v>41</v>
      </c>
      <c r="G6" s="215">
        <v>805</v>
      </c>
      <c r="H6" s="216">
        <v>2</v>
      </c>
      <c r="I6" s="216">
        <v>119</v>
      </c>
      <c r="J6" s="217">
        <v>119</v>
      </c>
    </row>
    <row r="7" spans="1:10" ht="30" customHeight="1">
      <c r="A7" s="76" t="s">
        <v>112</v>
      </c>
      <c r="B7" s="136">
        <v>0.0181347150259068</v>
      </c>
      <c r="C7" s="137">
        <v>0</v>
      </c>
      <c r="D7" s="137">
        <v>0</v>
      </c>
      <c r="E7" s="137">
        <v>0</v>
      </c>
      <c r="F7" s="137">
        <v>0.05128205128205132</v>
      </c>
      <c r="G7" s="137">
        <v>0.017699115044247815</v>
      </c>
      <c r="H7" s="137">
        <v>0</v>
      </c>
      <c r="I7" s="137">
        <v>-0.040322580645161255</v>
      </c>
      <c r="J7" s="138">
        <v>0.09174311926605494</v>
      </c>
    </row>
    <row r="8" spans="1:10" ht="30" customHeight="1" thickBot="1">
      <c r="A8" s="76" t="s">
        <v>114</v>
      </c>
      <c r="B8" s="136">
        <v>0.04800000000000004</v>
      </c>
      <c r="C8" s="137">
        <v>-0.023255813953488413</v>
      </c>
      <c r="D8" s="137">
        <v>-0.050000000000000044</v>
      </c>
      <c r="E8" s="137">
        <v>0.30000000000000004</v>
      </c>
      <c r="F8" s="137">
        <v>0.17142857142857149</v>
      </c>
      <c r="G8" s="137">
        <v>0.042746113989637236</v>
      </c>
      <c r="H8" s="137">
        <v>0</v>
      </c>
      <c r="I8" s="137">
        <v>-0.0703125</v>
      </c>
      <c r="J8" s="138">
        <v>0.2526315789473683</v>
      </c>
    </row>
    <row r="9" spans="1:10" ht="22.5" customHeight="1">
      <c r="A9" s="279" t="s">
        <v>131</v>
      </c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5" thickBot="1">
      <c r="A10" s="278" t="s">
        <v>133</v>
      </c>
      <c r="B10" s="278"/>
      <c r="C10" s="278"/>
      <c r="D10" s="278"/>
      <c r="E10" s="278"/>
      <c r="F10" s="278"/>
      <c r="G10" s="109"/>
      <c r="H10" s="109"/>
      <c r="I10" s="109"/>
      <c r="J10" s="109"/>
    </row>
    <row r="11" spans="1:11" ht="40.5" customHeight="1" thickBot="1">
      <c r="A11" s="256"/>
      <c r="B11" s="257" t="s">
        <v>12</v>
      </c>
      <c r="C11" s="258" t="s">
        <v>128</v>
      </c>
      <c r="D11" s="258" t="s">
        <v>129</v>
      </c>
      <c r="E11" s="259" t="s">
        <v>134</v>
      </c>
      <c r="F11" s="258" t="s">
        <v>130</v>
      </c>
      <c r="G11" s="115"/>
      <c r="H11" s="116"/>
      <c r="I11" s="116"/>
      <c r="J11" s="115"/>
      <c r="K11" s="117"/>
    </row>
    <row r="12" spans="1:11" ht="18.75" customHeight="1">
      <c r="A12" s="260">
        <v>40908</v>
      </c>
      <c r="B12" s="242">
        <f>SUM(C12:F12)</f>
        <v>77</v>
      </c>
      <c r="C12" s="262">
        <v>9</v>
      </c>
      <c r="D12" s="262">
        <v>1</v>
      </c>
      <c r="E12" s="263">
        <v>8</v>
      </c>
      <c r="F12" s="264">
        <v>59</v>
      </c>
      <c r="G12" s="115"/>
      <c r="H12" s="116"/>
      <c r="I12" s="116"/>
      <c r="J12" s="115"/>
      <c r="K12" s="117"/>
    </row>
    <row r="13" spans="1:6" ht="18.75" customHeight="1">
      <c r="A13" s="74">
        <v>40999</v>
      </c>
      <c r="B13" s="75">
        <f>SUM(C13:F13)</f>
        <v>75</v>
      </c>
      <c r="C13" s="265">
        <v>9</v>
      </c>
      <c r="D13" s="265">
        <v>1</v>
      </c>
      <c r="E13" s="265">
        <v>10</v>
      </c>
      <c r="F13" s="266">
        <v>55</v>
      </c>
    </row>
    <row r="14" spans="1:6" ht="18.75" customHeight="1" thickBot="1">
      <c r="A14" s="261">
        <v>41090</v>
      </c>
      <c r="B14" s="72">
        <f>SUM(C14:F14)</f>
        <v>77</v>
      </c>
      <c r="C14" s="267">
        <v>4</v>
      </c>
      <c r="D14" s="267">
        <v>1</v>
      </c>
      <c r="E14" s="267">
        <v>9</v>
      </c>
      <c r="F14" s="268">
        <v>63</v>
      </c>
    </row>
    <row r="15" ht="12.75">
      <c r="A15" s="255" t="s">
        <v>132</v>
      </c>
    </row>
    <row r="16" ht="12.75">
      <c r="A16" s="255" t="s">
        <v>146</v>
      </c>
    </row>
    <row r="17" ht="12.75">
      <c r="A17" s="276" t="s">
        <v>147</v>
      </c>
    </row>
  </sheetData>
  <sheetProtection/>
  <mergeCells count="7">
    <mergeCell ref="A1:J1"/>
    <mergeCell ref="A10:F10"/>
    <mergeCell ref="A9:J9"/>
    <mergeCell ref="A2:A3"/>
    <mergeCell ref="B2:B3"/>
    <mergeCell ref="C2:G2"/>
    <mergeCell ref="H2:J2"/>
  </mergeCells>
  <hyperlinks>
    <hyperlink ref="A17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9:I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2" customWidth="1"/>
    <col min="2" max="2" width="19.7109375" style="2" customWidth="1"/>
    <col min="3" max="3" width="18.8515625" style="2" customWidth="1"/>
    <col min="4" max="4" width="4.8515625" style="2" customWidth="1"/>
    <col min="5" max="5" width="29.421875" style="2" customWidth="1"/>
    <col min="6" max="6" width="18.7109375" style="2" customWidth="1"/>
    <col min="7" max="7" width="4.8515625" style="2" customWidth="1"/>
    <col min="8" max="8" width="29.421875" style="2" customWidth="1"/>
    <col min="9" max="9" width="21.7109375" style="2" customWidth="1"/>
    <col min="10" max="14" width="10.140625" style="2" customWidth="1"/>
    <col min="15" max="16384" width="9.140625" style="2" customWidth="1"/>
  </cols>
  <sheetData>
    <row r="18" ht="13.5" thickBot="1"/>
    <row r="19" spans="1:9" ht="30.75" customHeight="1" thickBot="1">
      <c r="A19" s="190" t="s">
        <v>115</v>
      </c>
      <c r="B19" s="191" t="s">
        <v>39</v>
      </c>
      <c r="C19" s="192" t="s">
        <v>87</v>
      </c>
      <c r="D19" s="176"/>
      <c r="E19" s="190" t="s">
        <v>51</v>
      </c>
      <c r="F19" s="192" t="s">
        <v>86</v>
      </c>
      <c r="G19" s="176"/>
      <c r="H19" s="190" t="s">
        <v>51</v>
      </c>
      <c r="I19" s="192" t="s">
        <v>88</v>
      </c>
    </row>
    <row r="20" spans="1:9" s="204" customFormat="1" ht="18.75" customHeight="1">
      <c r="A20" s="200" t="s">
        <v>45</v>
      </c>
      <c r="B20" s="201">
        <v>239</v>
      </c>
      <c r="C20" s="202">
        <v>0.7029411764705882</v>
      </c>
      <c r="D20" s="203"/>
      <c r="E20" s="200" t="s">
        <v>45</v>
      </c>
      <c r="F20" s="202">
        <v>0.7034482758620689</v>
      </c>
      <c r="G20" s="203"/>
      <c r="H20" s="200" t="s">
        <v>45</v>
      </c>
      <c r="I20" s="202">
        <v>0.7368005576547679</v>
      </c>
    </row>
    <row r="21" spans="1:9" s="204" customFormat="1" ht="18.75" customHeight="1">
      <c r="A21" s="205" t="s">
        <v>41</v>
      </c>
      <c r="B21" s="206">
        <v>24</v>
      </c>
      <c r="C21" s="207">
        <v>0.07058823529411765</v>
      </c>
      <c r="D21" s="208"/>
      <c r="E21" s="205" t="s">
        <v>41</v>
      </c>
      <c r="F21" s="207">
        <v>0.08045977011494253</v>
      </c>
      <c r="G21" s="209"/>
      <c r="H21" s="205" t="s">
        <v>41</v>
      </c>
      <c r="I21" s="207">
        <v>0.09771591097277284</v>
      </c>
    </row>
    <row r="22" spans="1:9" s="204" customFormat="1" ht="18.75" customHeight="1">
      <c r="A22" s="205" t="s">
        <v>44</v>
      </c>
      <c r="B22" s="206">
        <v>21</v>
      </c>
      <c r="C22" s="207">
        <v>0.061764705882352944</v>
      </c>
      <c r="D22" s="208"/>
      <c r="E22" s="205" t="s">
        <v>44</v>
      </c>
      <c r="F22" s="207">
        <v>0.06283524904214559</v>
      </c>
      <c r="G22" s="209"/>
      <c r="H22" s="205" t="s">
        <v>42</v>
      </c>
      <c r="I22" s="207">
        <v>0.06456002975917459</v>
      </c>
    </row>
    <row r="23" spans="1:9" s="204" customFormat="1" ht="18.75" customHeight="1">
      <c r="A23" s="205" t="s">
        <v>42</v>
      </c>
      <c r="B23" s="206">
        <v>13</v>
      </c>
      <c r="C23" s="207">
        <v>0.03823529411764706</v>
      </c>
      <c r="D23" s="208"/>
      <c r="E23" s="205" t="s">
        <v>42</v>
      </c>
      <c r="F23" s="207">
        <v>0.031417624521072794</v>
      </c>
      <c r="G23" s="209"/>
      <c r="H23" s="205" t="s">
        <v>44</v>
      </c>
      <c r="I23" s="207">
        <v>0.04512122211247126</v>
      </c>
    </row>
    <row r="24" spans="1:9" s="204" customFormat="1" ht="18.75" customHeight="1">
      <c r="A24" s="205" t="s">
        <v>43</v>
      </c>
      <c r="B24" s="206">
        <v>10</v>
      </c>
      <c r="C24" s="207">
        <v>0.029411764705882353</v>
      </c>
      <c r="D24" s="210"/>
      <c r="E24" s="205" t="s">
        <v>77</v>
      </c>
      <c r="F24" s="207">
        <v>0.029118773946360154</v>
      </c>
      <c r="G24" s="211"/>
      <c r="H24" s="205" t="s">
        <v>43</v>
      </c>
      <c r="I24" s="207">
        <v>0.01374797020011032</v>
      </c>
    </row>
    <row r="25" spans="1:9" s="212" customFormat="1" ht="18.75" customHeight="1" thickBot="1">
      <c r="A25" s="193" t="s">
        <v>89</v>
      </c>
      <c r="B25" s="194">
        <v>33</v>
      </c>
      <c r="C25" s="195">
        <v>0.09705882352941177</v>
      </c>
      <c r="D25" s="203"/>
      <c r="E25" s="193" t="s">
        <v>89</v>
      </c>
      <c r="F25" s="195">
        <v>0.09272030651341001</v>
      </c>
      <c r="G25" s="203"/>
      <c r="H25" s="193" t="s">
        <v>89</v>
      </c>
      <c r="I25" s="195">
        <v>0.042054309300702974</v>
      </c>
    </row>
    <row r="26" spans="1:9" ht="12.75" customHeight="1">
      <c r="A26" s="9"/>
      <c r="B26" s="114"/>
      <c r="C26" s="114"/>
      <c r="D26" s="6"/>
      <c r="E26" s="6"/>
      <c r="F26" s="6"/>
      <c r="G26" s="6"/>
      <c r="H26" s="6"/>
      <c r="I26" s="6"/>
    </row>
    <row r="27" ht="12.75" customHeight="1">
      <c r="A27" s="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O109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 outlineLevelRow="1"/>
  <cols>
    <col min="1" max="1" width="22.57421875" style="26" customWidth="1"/>
    <col min="2" max="4" width="15.421875" style="26" customWidth="1"/>
    <col min="5" max="6" width="18.140625" style="26" customWidth="1"/>
    <col min="7" max="7" width="16.28125" style="26" customWidth="1"/>
    <col min="8" max="8" width="13.57421875" style="26" customWidth="1"/>
    <col min="9" max="9" width="21.140625" style="26" customWidth="1" collapsed="1"/>
    <col min="10" max="11" width="21.140625" style="26" customWidth="1"/>
    <col min="12" max="12" width="24.8515625" style="26" bestFit="1" customWidth="1"/>
    <col min="13" max="13" width="22.00390625" style="26" customWidth="1"/>
    <col min="14" max="17" width="19.8515625" style="26" customWidth="1"/>
    <col min="18" max="18" width="13.421875" style="26" customWidth="1"/>
    <col min="19" max="19" width="12.7109375" style="26" bestFit="1" customWidth="1"/>
    <col min="20" max="21" width="9.140625" style="26" customWidth="1"/>
    <col min="22" max="22" width="12.140625" style="26" bestFit="1" customWidth="1"/>
    <col min="23" max="23" width="11.57421875" style="26" bestFit="1" customWidth="1"/>
    <col min="24" max="24" width="11.7109375" style="26" bestFit="1" customWidth="1"/>
    <col min="25" max="26" width="11.57421875" style="26" bestFit="1" customWidth="1"/>
    <col min="27" max="16384" width="9.140625" style="26" customWidth="1"/>
  </cols>
  <sheetData>
    <row r="1" spans="1:8" s="150" customFormat="1" ht="20.25">
      <c r="A1" s="285" t="s">
        <v>67</v>
      </c>
      <c r="B1" s="285"/>
      <c r="C1" s="285"/>
      <c r="D1" s="285"/>
      <c r="E1" s="285"/>
      <c r="F1" s="285"/>
      <c r="G1" s="285"/>
      <c r="H1" s="285"/>
    </row>
    <row r="2" spans="4:40" ht="16.5" outlineLevel="1" thickBot="1">
      <c r="D2" s="149" t="s">
        <v>64</v>
      </c>
      <c r="H2" s="57"/>
      <c r="I2" s="31"/>
      <c r="J2" s="31"/>
      <c r="K2" s="3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37" ht="33.75" customHeight="1" outlineLevel="1" thickBot="1">
      <c r="A3" s="32" t="s">
        <v>11</v>
      </c>
      <c r="B3" s="269" t="s">
        <v>136</v>
      </c>
      <c r="C3" s="269" t="s">
        <v>135</v>
      </c>
      <c r="D3" s="269" t="s">
        <v>137</v>
      </c>
      <c r="E3" s="33" t="s">
        <v>116</v>
      </c>
      <c r="F3" s="33" t="s">
        <v>117</v>
      </c>
      <c r="G3" s="34"/>
      <c r="H3" s="3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7.25" customHeight="1" outlineLevel="1">
      <c r="A4" s="35" t="s">
        <v>23</v>
      </c>
      <c r="B4" s="64">
        <v>230.08182518160004</v>
      </c>
      <c r="C4" s="64">
        <v>210.05775076350002</v>
      </c>
      <c r="D4" s="64">
        <v>188.48082659280004</v>
      </c>
      <c r="E4" s="10">
        <v>-0.10271900985454718</v>
      </c>
      <c r="F4" s="219">
        <v>-0.18080958179102136</v>
      </c>
      <c r="G4" s="36"/>
      <c r="H4" s="3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7.25" customHeight="1" outlineLevel="1">
      <c r="A5" s="37" t="s">
        <v>5</v>
      </c>
      <c r="B5" s="62">
        <v>186.1931227874</v>
      </c>
      <c r="C5" s="62">
        <v>184.9322326358001</v>
      </c>
      <c r="D5" s="62">
        <v>172.77056193830003</v>
      </c>
      <c r="E5" s="50">
        <v>-0.06576285012170313</v>
      </c>
      <c r="F5" s="50">
        <v>-0.07208945555108492</v>
      </c>
      <c r="G5" s="36"/>
      <c r="H5" s="3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17.25" customHeight="1" outlineLevel="1">
      <c r="A6" s="37" t="s">
        <v>109</v>
      </c>
      <c r="B6" s="62">
        <v>9471.916826505607</v>
      </c>
      <c r="C6" s="62">
        <v>9664.1880271533</v>
      </c>
      <c r="D6" s="62">
        <v>9508.711149983797</v>
      </c>
      <c r="E6" s="50">
        <v>-0.01608794000413294</v>
      </c>
      <c r="F6" s="50">
        <v>0.00388456995053299</v>
      </c>
      <c r="G6" s="36"/>
      <c r="H6" s="3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7.25" customHeight="1" outlineLevel="1">
      <c r="A7" s="61" t="s">
        <v>111</v>
      </c>
      <c r="B7" s="63">
        <f>SUM(B4:B6)</f>
        <v>9888.191774474606</v>
      </c>
      <c r="C7" s="63">
        <f>SUM(C4:C6)</f>
        <v>10059.1780105526</v>
      </c>
      <c r="D7" s="63">
        <f>SUM(D4:D6)</f>
        <v>9869.962538514897</v>
      </c>
      <c r="E7" s="218">
        <v>-0.018810231993032334</v>
      </c>
      <c r="F7" s="218">
        <v>-0.001843535843102151</v>
      </c>
      <c r="G7" s="40"/>
      <c r="H7" s="4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7.25" customHeight="1" outlineLevel="1">
      <c r="A8" s="37" t="s">
        <v>62</v>
      </c>
      <c r="B8" s="62">
        <v>116901.40705092395</v>
      </c>
      <c r="C8" s="62">
        <v>121099.63374938638</v>
      </c>
      <c r="D8" s="62">
        <v>127075.43076088115</v>
      </c>
      <c r="E8" s="10">
        <v>0.049346119608103756</v>
      </c>
      <c r="F8" s="50">
        <v>0.08703080627186321</v>
      </c>
      <c r="G8" s="40"/>
      <c r="H8" s="40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7.25" customHeight="1" outlineLevel="1" thickBot="1">
      <c r="A9" s="38" t="s">
        <v>63</v>
      </c>
      <c r="B9" s="39">
        <f>SUM(B7:B8)</f>
        <v>126789.59882539856</v>
      </c>
      <c r="C9" s="39">
        <f>SUM(C7:C8)</f>
        <v>131158.81175993898</v>
      </c>
      <c r="D9" s="39">
        <f>SUM(D7:D8)</f>
        <v>136945.39329939603</v>
      </c>
      <c r="E9" s="94">
        <v>0.044118892675303334</v>
      </c>
      <c r="F9" s="121">
        <v>0.08009958678063955</v>
      </c>
      <c r="G9" s="40"/>
      <c r="H9" s="4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5" ht="16.5" customHeight="1" outlineLevel="1">
      <c r="A10" s="65"/>
      <c r="B10" s="65"/>
      <c r="C10" s="65"/>
      <c r="D10" s="65"/>
      <c r="E10" s="65"/>
      <c r="F10" s="65"/>
      <c r="G10" s="65"/>
      <c r="H10" s="6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9" ht="20.25" customHeight="1" outlineLevel="1" thickBot="1">
      <c r="A11" s="286" t="s">
        <v>65</v>
      </c>
      <c r="B11" s="286"/>
      <c r="C11" s="286"/>
      <c r="D11" s="286"/>
      <c r="E11" s="20"/>
      <c r="F11" s="20"/>
      <c r="G11" s="20"/>
      <c r="H11" s="2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6" ht="15.75" outlineLevel="1" thickBot="1">
      <c r="A12" s="32" t="s">
        <v>11</v>
      </c>
      <c r="B12" s="269" t="s">
        <v>136</v>
      </c>
      <c r="C12" s="269" t="s">
        <v>135</v>
      </c>
      <c r="D12" s="269" t="s">
        <v>137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8.75" customHeight="1" outlineLevel="1">
      <c r="A13" s="35" t="s">
        <v>23</v>
      </c>
      <c r="B13" s="140">
        <v>0.023268341718000816</v>
      </c>
      <c r="C13" s="140">
        <v>0.020882198380736332</v>
      </c>
      <c r="D13" s="140">
        <v>0.01909640749468946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8.75" customHeight="1" outlineLevel="1">
      <c r="A14" s="37" t="s">
        <v>5</v>
      </c>
      <c r="B14" s="141">
        <v>0.018829845439288423</v>
      </c>
      <c r="C14" s="141">
        <v>0.0183844278768898</v>
      </c>
      <c r="D14" s="141">
        <v>0.017504682643334157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8.75" customHeight="1" outlineLevel="1">
      <c r="A15" s="37" t="s">
        <v>109</v>
      </c>
      <c r="B15" s="141">
        <v>0.9579018128427107</v>
      </c>
      <c r="C15" s="141">
        <v>0.9607333737423739</v>
      </c>
      <c r="D15" s="141">
        <v>0.9633989098619766</v>
      </c>
      <c r="E15" s="118"/>
      <c r="G15" s="25" t="s">
        <v>10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18.75" customHeight="1" outlineLevel="1" thickBot="1">
      <c r="A16" s="60" t="s">
        <v>111</v>
      </c>
      <c r="B16" s="142">
        <f>SUM(B13:B15)</f>
        <v>0.9999999999999999</v>
      </c>
      <c r="C16" s="142">
        <f>SUM(C13:C15)</f>
        <v>1</v>
      </c>
      <c r="D16" s="142">
        <f>SUM(D13:D15)</f>
        <v>1.0000000000000002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2:41" ht="12.75" outlineLevel="1"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2:41" ht="12.75" outlineLevel="1"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2:41" ht="12.75" outlineLevel="1"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2:41" ht="12.75" outlineLevel="1"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2:41" ht="12.75" outlineLevel="1"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2:41" ht="12.75" outlineLevel="1"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2:41" ht="12.75" outlineLevel="1"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2:41" ht="12.75" outlineLevel="1"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2:41" ht="12.75" outlineLevel="1"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ht="12.75" outlineLevel="1">
      <c r="A26" s="25"/>
      <c r="B26" s="25"/>
      <c r="C26" s="25"/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ht="12.75" outlineLevel="1">
      <c r="A27" s="25"/>
      <c r="B27" s="25"/>
      <c r="C27" s="25"/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2.75" outlineLevel="1">
      <c r="A28" s="25"/>
      <c r="B28" s="25"/>
      <c r="C28" s="25"/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ht="12.75" outlineLevel="1">
      <c r="A29" s="25"/>
      <c r="B29" s="25"/>
      <c r="C29" s="25"/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ht="12.75" outlineLevel="1">
      <c r="A30" s="25"/>
      <c r="B30" s="25"/>
      <c r="C30" s="25"/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2.75" outlineLevel="1">
      <c r="A31" s="25"/>
      <c r="B31" s="25"/>
      <c r="C31" s="27"/>
      <c r="D31" s="27"/>
      <c r="E31" s="27"/>
      <c r="F31" s="27"/>
      <c r="G31" s="27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2.75" outlineLevel="1">
      <c r="A32" s="25"/>
      <c r="B32" s="11"/>
      <c r="C32" s="11"/>
      <c r="D32" s="41"/>
      <c r="E32" s="41"/>
      <c r="F32" s="41"/>
      <c r="G32" s="41"/>
      <c r="H32" s="1"/>
      <c r="I32" s="1"/>
      <c r="J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2.75" outlineLevel="1">
      <c r="A33" s="25"/>
      <c r="B33" s="11"/>
      <c r="C33" s="11"/>
      <c r="D33" s="41"/>
      <c r="E33" s="41"/>
      <c r="F33" s="41"/>
      <c r="G33" s="41"/>
      <c r="H33" s="1"/>
      <c r="I33" s="1"/>
      <c r="J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2.75" outlineLevel="1">
      <c r="A34" s="25"/>
      <c r="B34" s="11"/>
      <c r="C34" s="11"/>
      <c r="D34" s="41"/>
      <c r="E34" s="41"/>
      <c r="F34" s="41"/>
      <c r="G34" s="41"/>
      <c r="H34" s="1"/>
      <c r="I34" s="1"/>
      <c r="J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2.75" outlineLevel="1">
      <c r="A35" s="25"/>
      <c r="B35" s="11"/>
      <c r="C35" s="11"/>
      <c r="D35" s="41"/>
      <c r="E35" s="41"/>
      <c r="F35" s="41"/>
      <c r="G35" s="41"/>
      <c r="H35" s="1"/>
      <c r="I35" s="1"/>
      <c r="J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ht="12.75" outlineLevel="1">
      <c r="A36" s="25"/>
      <c r="B36" s="11"/>
      <c r="C36" s="11"/>
      <c r="D36" s="41"/>
      <c r="E36" s="41"/>
      <c r="F36" s="41"/>
      <c r="G36" s="41"/>
      <c r="H36" s="1"/>
      <c r="I36" s="1"/>
      <c r="J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ht="12.75" outlineLevel="1">
      <c r="A37" s="25"/>
      <c r="B37" s="25"/>
      <c r="C37" s="25"/>
      <c r="D37" s="25"/>
      <c r="E37" s="25"/>
      <c r="F37" s="25"/>
      <c r="G37" s="25"/>
      <c r="H37" s="1"/>
      <c r="I37" s="25"/>
      <c r="J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2.75" outlineLevel="1">
      <c r="A38" s="25"/>
      <c r="B38" s="25"/>
      <c r="C38" s="25"/>
      <c r="D38" s="25"/>
      <c r="E38" s="25"/>
      <c r="F38" s="25"/>
      <c r="G38" s="25"/>
      <c r="H38" s="25"/>
      <c r="I38" s="25"/>
      <c r="J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ht="12.75" outlineLevel="1">
      <c r="A39" s="25"/>
      <c r="B39" s="27"/>
      <c r="C39" s="27"/>
      <c r="D39" s="27"/>
      <c r="E39" s="27"/>
      <c r="F39" s="27"/>
      <c r="G39" s="27"/>
      <c r="H39" s="25"/>
      <c r="I39" s="25"/>
      <c r="J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10" ht="12.75" outlineLevel="1">
      <c r="A40" s="25"/>
      <c r="B40" s="42"/>
      <c r="C40" s="42"/>
      <c r="D40" s="42"/>
      <c r="E40" s="42"/>
      <c r="F40" s="42"/>
      <c r="G40" s="42"/>
      <c r="H40" s="43"/>
      <c r="I40" s="43"/>
      <c r="J40" s="25"/>
    </row>
    <row r="41" spans="1:10" ht="12.75" outlineLevel="1">
      <c r="A41" s="25"/>
      <c r="B41" s="42"/>
      <c r="C41" s="42"/>
      <c r="D41" s="42"/>
      <c r="E41" s="42"/>
      <c r="F41" s="42"/>
      <c r="G41" s="42"/>
      <c r="H41" s="43"/>
      <c r="I41" s="43"/>
      <c r="J41" s="25"/>
    </row>
    <row r="42" spans="1:10" ht="18.75" outlineLevel="1" thickBot="1">
      <c r="A42" s="286" t="s">
        <v>76</v>
      </c>
      <c r="B42" s="286"/>
      <c r="C42" s="42"/>
      <c r="D42" s="42"/>
      <c r="E42" s="42"/>
      <c r="F42" s="42"/>
      <c r="G42" s="42"/>
      <c r="H42" s="43"/>
      <c r="I42" s="43"/>
      <c r="J42" s="25"/>
    </row>
    <row r="43" spans="1:10" ht="15.75" outlineLevel="1" thickBot="1">
      <c r="A43" s="32" t="s">
        <v>11</v>
      </c>
      <c r="B43" s="139">
        <v>41090</v>
      </c>
      <c r="C43" s="42"/>
      <c r="D43" s="42"/>
      <c r="E43" s="42"/>
      <c r="F43" s="42"/>
      <c r="G43" s="42"/>
      <c r="H43" s="43"/>
      <c r="I43" s="43"/>
      <c r="J43" s="25"/>
    </row>
    <row r="44" spans="1:10" ht="18.75" customHeight="1" outlineLevel="1">
      <c r="A44" s="35" t="s">
        <v>62</v>
      </c>
      <c r="B44" s="143">
        <v>0.9279277506112473</v>
      </c>
      <c r="C44" s="42"/>
      <c r="D44" s="42"/>
      <c r="E44" s="42"/>
      <c r="F44" s="42"/>
      <c r="G44" s="42"/>
      <c r="H44" s="43"/>
      <c r="I44" s="43"/>
      <c r="J44" s="25"/>
    </row>
    <row r="45" spans="1:10" ht="18.75" customHeight="1" outlineLevel="1">
      <c r="A45" s="35" t="s">
        <v>23</v>
      </c>
      <c r="B45" s="143">
        <v>0.0013763210433865051</v>
      </c>
      <c r="C45" s="43"/>
      <c r="D45" s="43"/>
      <c r="E45" s="43"/>
      <c r="F45" s="43"/>
      <c r="G45" s="43"/>
      <c r="H45" s="25"/>
      <c r="I45" s="25"/>
      <c r="J45" s="25"/>
    </row>
    <row r="46" spans="1:32" ht="18.75" customHeight="1" outlineLevel="1">
      <c r="A46" s="37" t="s">
        <v>5</v>
      </c>
      <c r="B46" s="143">
        <v>0.0012616018529413504</v>
      </c>
      <c r="C46" s="43"/>
      <c r="D46" s="25"/>
      <c r="E46" s="25"/>
      <c r="F46" s="25"/>
      <c r="G46" s="25"/>
      <c r="H46" s="25"/>
      <c r="I46" s="25"/>
      <c r="J46" s="25"/>
      <c r="K46" s="25"/>
      <c r="L46" s="44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8.75" customHeight="1" outlineLevel="1" thickBot="1">
      <c r="A47" s="59" t="s">
        <v>109</v>
      </c>
      <c r="B47" s="144">
        <v>0.06943432649242487</v>
      </c>
      <c r="C47" s="130"/>
      <c r="D47" s="44"/>
      <c r="E47" s="44"/>
      <c r="F47" s="44"/>
      <c r="G47" s="44"/>
      <c r="H47" s="44"/>
      <c r="I47" s="44"/>
      <c r="L47" s="44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2:32" ht="17.25" customHeight="1" outlineLevel="1">
      <c r="B48" s="56"/>
      <c r="C48" s="44"/>
      <c r="D48" s="44"/>
      <c r="E48" s="44"/>
      <c r="F48" s="44"/>
      <c r="G48" s="44"/>
      <c r="H48" s="44"/>
      <c r="I48" s="44"/>
      <c r="L48" s="44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3:32" ht="17.25" customHeight="1" outlineLevel="1">
      <c r="C49" s="44"/>
      <c r="D49" s="44"/>
      <c r="E49" s="44"/>
      <c r="F49" s="44"/>
      <c r="G49" s="44"/>
      <c r="H49" s="44"/>
      <c r="I49" s="44"/>
      <c r="L49" s="44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3:32" ht="17.25" customHeight="1" outlineLevel="1">
      <c r="C50" s="44"/>
      <c r="D50" s="44"/>
      <c r="E50" s="44"/>
      <c r="F50" s="44"/>
      <c r="G50" s="44"/>
      <c r="H50" s="44"/>
      <c r="I50" s="44"/>
      <c r="L50" s="44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3:32" ht="16.5" customHeight="1" outlineLevel="1">
      <c r="C51" s="44"/>
      <c r="D51" s="44"/>
      <c r="E51" s="44"/>
      <c r="F51" s="44"/>
      <c r="G51" s="44"/>
      <c r="H51" s="44"/>
      <c r="I51" s="44"/>
      <c r="L51" s="44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3:32" ht="18.75" customHeight="1" outlineLevel="1">
      <c r="C52" s="44"/>
      <c r="D52" s="44"/>
      <c r="E52" s="44"/>
      <c r="F52" s="44"/>
      <c r="G52" s="44"/>
      <c r="H52" s="44"/>
      <c r="I52" s="44"/>
      <c r="L52" s="44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3:32" ht="18.75" customHeight="1" outlineLevel="1">
      <c r="C53" s="44"/>
      <c r="D53" s="44"/>
      <c r="E53" s="44"/>
      <c r="F53" s="44"/>
      <c r="G53" s="44"/>
      <c r="H53" s="44"/>
      <c r="I53" s="44"/>
      <c r="L53" s="44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3:32" ht="18.75" customHeight="1" outlineLevel="1">
      <c r="C54" s="44"/>
      <c r="D54" s="44"/>
      <c r="E54" s="44"/>
      <c r="F54" s="44"/>
      <c r="G54" s="44"/>
      <c r="H54" s="44"/>
      <c r="I54" s="44"/>
      <c r="L54" s="44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="287" customFormat="1" ht="18.75" customHeight="1"/>
    <row r="56" spans="1:32" s="150" customFormat="1" ht="18.75" customHeight="1">
      <c r="A56" s="285" t="s">
        <v>68</v>
      </c>
      <c r="B56" s="285"/>
      <c r="C56" s="285"/>
      <c r="D56" s="285"/>
      <c r="E56" s="285"/>
      <c r="F56" s="285"/>
      <c r="G56" s="285"/>
      <c r="H56" s="285"/>
      <c r="I56" s="151"/>
      <c r="L56" s="151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4:36" ht="16.5" outlineLevel="1" thickBot="1">
      <c r="D57" s="149" t="s">
        <v>64</v>
      </c>
      <c r="I57" s="30"/>
      <c r="J57" s="31"/>
      <c r="K57" s="31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4" ht="34.5" customHeight="1" outlineLevel="1" thickBot="1">
      <c r="A58" s="32" t="s">
        <v>11</v>
      </c>
      <c r="B58" s="269" t="s">
        <v>136</v>
      </c>
      <c r="C58" s="269" t="s">
        <v>135</v>
      </c>
      <c r="D58" s="269" t="s">
        <v>137</v>
      </c>
      <c r="E58" s="33" t="s">
        <v>116</v>
      </c>
      <c r="F58" s="33" t="s">
        <v>117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7.25" customHeight="1" outlineLevel="1">
      <c r="A59" s="35" t="s">
        <v>23</v>
      </c>
      <c r="B59" s="64">
        <v>227.00851606160003</v>
      </c>
      <c r="C59" s="64">
        <v>206.40212973349998</v>
      </c>
      <c r="D59" s="64">
        <v>186.0311856027999</v>
      </c>
      <c r="E59" s="77">
        <v>-0.09869541635545331</v>
      </c>
      <c r="F59" s="77">
        <v>-0.18051010230682585</v>
      </c>
      <c r="G59" s="189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7.25" customHeight="1" outlineLevel="1">
      <c r="A60" s="37" t="s">
        <v>5</v>
      </c>
      <c r="B60" s="62">
        <v>181.8497268274</v>
      </c>
      <c r="C60" s="62">
        <v>179.27241661580004</v>
      </c>
      <c r="D60" s="62">
        <v>168.53286467829997</v>
      </c>
      <c r="E60" s="77">
        <v>-0.05990632658517725</v>
      </c>
      <c r="F60" s="77">
        <v>-0.07323003658806437</v>
      </c>
      <c r="G60" s="189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7.25" customHeight="1" outlineLevel="1">
      <c r="A61" s="37" t="s">
        <v>109</v>
      </c>
      <c r="B61" s="62">
        <v>8625.298262615603</v>
      </c>
      <c r="C61" s="62">
        <v>8987.081156313297</v>
      </c>
      <c r="D61" s="62">
        <v>8884.580888593791</v>
      </c>
      <c r="E61" s="77">
        <v>-0.011405290097719956</v>
      </c>
      <c r="F61" s="77">
        <v>0.030060714201848526</v>
      </c>
      <c r="G61" s="189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7.25" customHeight="1" outlineLevel="1">
      <c r="A62" s="61" t="s">
        <v>111</v>
      </c>
      <c r="B62" s="63">
        <f>SUM(B59:B61)</f>
        <v>9034.156505504603</v>
      </c>
      <c r="C62" s="63">
        <f>SUM(C59:C61)</f>
        <v>9372.755702662598</v>
      </c>
      <c r="D62" s="63">
        <f>SUM(D59:D61)</f>
        <v>9239.144938874892</v>
      </c>
      <c r="E62" s="78">
        <v>-0.014255227387368175</v>
      </c>
      <c r="F62" s="78">
        <v>0.022690378813493783</v>
      </c>
      <c r="G62" s="189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7.25" customHeight="1" outlineLevel="1">
      <c r="A63" s="37" t="s">
        <v>62</v>
      </c>
      <c r="B63" s="62">
        <v>103656.90971238408</v>
      </c>
      <c r="C63" s="62">
        <v>104928.5409880269</v>
      </c>
      <c r="D63" s="62">
        <v>111495.19080908105</v>
      </c>
      <c r="E63" s="50">
        <v>0.062582113114519</v>
      </c>
      <c r="F63" s="120">
        <v>0.07561754559773948</v>
      </c>
      <c r="G63" s="189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7.25" customHeight="1" outlineLevel="1" thickBot="1">
      <c r="A64" s="38" t="s">
        <v>63</v>
      </c>
      <c r="B64" s="39">
        <f>SUM(B62:B63)</f>
        <v>112691.06621788869</v>
      </c>
      <c r="C64" s="39">
        <f>SUM(C62:C63)</f>
        <v>114301.2966906895</v>
      </c>
      <c r="D64" s="39">
        <f>SUM(D62:D63)</f>
        <v>120734.33574795593</v>
      </c>
      <c r="E64" s="121">
        <v>0.056281418002412265</v>
      </c>
      <c r="F64" s="121">
        <v>0.07137450908943888</v>
      </c>
      <c r="G64" s="189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5" ht="15" outlineLevel="1">
      <c r="A65" s="65"/>
      <c r="B65" s="65"/>
      <c r="C65" s="65"/>
      <c r="D65" s="129"/>
      <c r="E65" s="65"/>
      <c r="F65" s="65"/>
      <c r="G65" s="198"/>
      <c r="H65" s="6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8.75" outlineLevel="1" thickBot="1">
      <c r="A66" s="286" t="s">
        <v>66</v>
      </c>
      <c r="B66" s="286"/>
      <c r="C66" s="286"/>
      <c r="D66" s="286"/>
      <c r="E66" s="20"/>
      <c r="F66" s="20"/>
      <c r="G66" s="20"/>
      <c r="H66" s="20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3" ht="17.25" customHeight="1" outlineLevel="1" thickBot="1">
      <c r="A67" s="32" t="s">
        <v>11</v>
      </c>
      <c r="B67" s="269" t="s">
        <v>136</v>
      </c>
      <c r="C67" s="269" t="s">
        <v>135</v>
      </c>
      <c r="D67" s="269" t="s">
        <v>137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ht="17.25" customHeight="1" outlineLevel="1">
      <c r="A68" s="35" t="s">
        <v>23</v>
      </c>
      <c r="B68" s="50">
        <v>0.025127804230896538</v>
      </c>
      <c r="C68" s="50">
        <v>0.02202149893599228</v>
      </c>
      <c r="D68" s="50">
        <v>0.020135108479579073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7" ht="17.25" customHeight="1" outlineLevel="1">
      <c r="A69" s="37" t="s">
        <v>5</v>
      </c>
      <c r="B69" s="50">
        <v>0.020129131780769693</v>
      </c>
      <c r="C69" s="50">
        <v>0.019126969943841873</v>
      </c>
      <c r="D69" s="50">
        <v>0.01824117554095036</v>
      </c>
      <c r="J69" s="21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1:36" ht="17.25" customHeight="1" outlineLevel="1">
      <c r="A70" s="37" t="s">
        <v>109</v>
      </c>
      <c r="B70" s="50">
        <v>0.9547430639883338</v>
      </c>
      <c r="C70" s="50">
        <v>0.9588515311201657</v>
      </c>
      <c r="D70" s="50">
        <v>0.9616237159794705</v>
      </c>
      <c r="H70" s="21"/>
      <c r="I70" s="21"/>
      <c r="J70" s="21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7.25" customHeight="1" outlineLevel="1" thickBot="1">
      <c r="A71" s="60" t="s">
        <v>111</v>
      </c>
      <c r="B71" s="142">
        <f>SUM(B68:B70)</f>
        <v>1</v>
      </c>
      <c r="C71" s="142">
        <f>SUM(C68:C70)</f>
        <v>0.9999999999999999</v>
      </c>
      <c r="D71" s="142">
        <f>SUM(D68:D70)</f>
        <v>0.9999999999999999</v>
      </c>
      <c r="H71" s="21"/>
      <c r="I71" s="21"/>
      <c r="J71" s="21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11" ht="15" outlineLevel="1">
      <c r="A72" s="28"/>
      <c r="B72" s="28"/>
      <c r="C72" s="28"/>
      <c r="D72" s="28"/>
      <c r="E72" s="28"/>
      <c r="F72" s="28"/>
      <c r="G72" s="28"/>
      <c r="H72" s="28"/>
      <c r="I72" s="28"/>
      <c r="J72" s="45"/>
      <c r="K72" s="20"/>
    </row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86" t="s">
        <v>81</v>
      </c>
      <c r="B97" s="286"/>
      <c r="C97" s="28"/>
    </row>
    <row r="98" spans="1:3" ht="15.75" outlineLevel="1" thickBot="1">
      <c r="A98" s="32" t="s">
        <v>11</v>
      </c>
      <c r="B98" s="139">
        <v>41090</v>
      </c>
      <c r="C98" s="28"/>
    </row>
    <row r="99" spans="1:3" ht="18.75" customHeight="1" outlineLevel="1">
      <c r="A99" s="37" t="s">
        <v>62</v>
      </c>
      <c r="B99" s="143">
        <v>0.9234754149957601</v>
      </c>
      <c r="C99" s="28"/>
    </row>
    <row r="100" spans="1:3" ht="18.75" customHeight="1" outlineLevel="1">
      <c r="A100" s="35" t="s">
        <v>23</v>
      </c>
      <c r="B100" s="143">
        <v>0.0015408308204151399</v>
      </c>
      <c r="C100" s="28"/>
    </row>
    <row r="101" spans="1:3" ht="18.75" customHeight="1" outlineLevel="1">
      <c r="A101" s="37" t="s">
        <v>5</v>
      </c>
      <c r="B101" s="143">
        <v>0.0013958983882607172</v>
      </c>
      <c r="C101" s="28"/>
    </row>
    <row r="102" spans="1:2" ht="18.75" customHeight="1" outlineLevel="1" thickBot="1">
      <c r="A102" s="59" t="s">
        <v>109</v>
      </c>
      <c r="B102" s="144">
        <v>0.07358785579556403</v>
      </c>
    </row>
    <row r="103" ht="18.75" customHeight="1" outlineLevel="1">
      <c r="B103" s="56"/>
    </row>
    <row r="104" ht="18.75" customHeight="1" outlineLevel="1"/>
    <row r="105" ht="18.75" customHeight="1" outlineLevel="1"/>
    <row r="106" ht="18.75" customHeight="1" outlineLevel="1"/>
    <row r="107" ht="18.75" customHeight="1" outlineLevel="1">
      <c r="C107" s="43"/>
    </row>
    <row r="108" ht="18.75" customHeight="1" outlineLevel="1">
      <c r="C108" s="130"/>
    </row>
    <row r="109" spans="2:3" ht="18.75" customHeight="1" outlineLevel="1">
      <c r="B109" s="56"/>
      <c r="C109" s="56"/>
    </row>
    <row r="110" ht="12.75" customHeight="1"/>
    <row r="111" ht="12.75" customHeight="1"/>
    <row r="112" ht="12.75" customHeight="1"/>
  </sheetData>
  <sheetProtection/>
  <mergeCells count="7">
    <mergeCell ref="A1:H1"/>
    <mergeCell ref="A56:H56"/>
    <mergeCell ref="A97:B97"/>
    <mergeCell ref="A66:D66"/>
    <mergeCell ref="A42:B42"/>
    <mergeCell ref="A11:D11"/>
    <mergeCell ref="A55:IV5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J28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17.57421875" style="148" customWidth="1"/>
    <col min="2" max="2" width="29.57421875" style="148" customWidth="1"/>
    <col min="3" max="3" width="37.00390625" style="148" customWidth="1"/>
    <col min="4" max="4" width="16.00390625" style="148" customWidth="1"/>
    <col min="5" max="5" width="18.28125" style="148" customWidth="1"/>
    <col min="6" max="6" width="18.00390625" style="145" customWidth="1"/>
    <col min="7" max="21" width="10.57421875" style="145" customWidth="1"/>
    <col min="22" max="16384" width="9.140625" style="145" customWidth="1"/>
  </cols>
  <sheetData>
    <row r="1" spans="1:6" ht="15.75" thickBot="1">
      <c r="A1" s="288" t="s">
        <v>110</v>
      </c>
      <c r="B1" s="288"/>
      <c r="C1" s="288"/>
      <c r="D1" s="45"/>
      <c r="E1" s="45"/>
      <c r="F1" s="45"/>
    </row>
    <row r="2" spans="1:5" ht="30.75" customHeight="1" outlineLevel="1" thickBot="1">
      <c r="A2" s="51" t="s">
        <v>78</v>
      </c>
      <c r="B2" s="51" t="s">
        <v>79</v>
      </c>
      <c r="C2" s="146" t="s">
        <v>0</v>
      </c>
      <c r="D2" s="145"/>
      <c r="E2" s="145"/>
    </row>
    <row r="3" spans="1:5" ht="15" customHeight="1" outlineLevel="1">
      <c r="A3" s="229" t="s">
        <v>93</v>
      </c>
      <c r="B3" s="224">
        <v>2504.858533968763</v>
      </c>
      <c r="C3" s="270">
        <v>33</v>
      </c>
      <c r="D3" s="145"/>
      <c r="E3" s="145"/>
    </row>
    <row r="4" spans="1:5" ht="15" customHeight="1" outlineLevel="1">
      <c r="A4" s="230" t="s">
        <v>94</v>
      </c>
      <c r="B4" s="224">
        <v>-43.50346646720527</v>
      </c>
      <c r="C4" s="271">
        <v>36</v>
      </c>
      <c r="D4" s="145"/>
      <c r="E4" s="145"/>
    </row>
    <row r="5" spans="1:5" ht="15" customHeight="1" outlineLevel="1">
      <c r="A5" s="230" t="s">
        <v>95</v>
      </c>
      <c r="B5" s="224">
        <v>-11040.638014020218</v>
      </c>
      <c r="C5" s="271">
        <v>38</v>
      </c>
      <c r="D5" s="145"/>
      <c r="E5" s="145"/>
    </row>
    <row r="6" spans="1:5" ht="15" customHeight="1" outlineLevel="1">
      <c r="A6" s="231" t="s">
        <v>96</v>
      </c>
      <c r="B6" s="224">
        <v>-6343.147043788078</v>
      </c>
      <c r="C6" s="271">
        <v>39</v>
      </c>
      <c r="D6" s="147"/>
      <c r="E6" s="145"/>
    </row>
    <row r="7" spans="1:5" ht="15" customHeight="1" outlineLevel="1">
      <c r="A7" s="230" t="s">
        <v>97</v>
      </c>
      <c r="B7" s="224">
        <v>-7217.029036609633</v>
      </c>
      <c r="C7" s="271">
        <v>40</v>
      </c>
      <c r="D7" s="145"/>
      <c r="E7" s="145"/>
    </row>
    <row r="8" spans="1:5" ht="15" customHeight="1" outlineLevel="1">
      <c r="A8" s="230" t="s">
        <v>98</v>
      </c>
      <c r="B8" s="224">
        <v>-23654.553215268974</v>
      </c>
      <c r="C8" s="271">
        <v>40</v>
      </c>
      <c r="D8" s="145"/>
      <c r="E8" s="145"/>
    </row>
    <row r="9" spans="1:5" ht="15" customHeight="1" outlineLevel="1">
      <c r="A9" s="230" t="s">
        <v>99</v>
      </c>
      <c r="B9" s="224">
        <v>-6137.972258754207</v>
      </c>
      <c r="C9" s="271">
        <v>38</v>
      </c>
      <c r="D9" s="145"/>
      <c r="E9" s="145"/>
    </row>
    <row r="10" spans="1:5" ht="15" customHeight="1" outlineLevel="1">
      <c r="A10" s="230" t="s">
        <v>100</v>
      </c>
      <c r="B10" s="224">
        <v>-7987.137722453444</v>
      </c>
      <c r="C10" s="271">
        <v>38</v>
      </c>
      <c r="D10" s="145"/>
      <c r="E10" s="145"/>
    </row>
    <row r="11" spans="1:5" ht="15" customHeight="1" outlineLevel="1">
      <c r="A11" s="230" t="s">
        <v>101</v>
      </c>
      <c r="B11" s="224">
        <v>-7951.993560330634</v>
      </c>
      <c r="C11" s="271">
        <v>38</v>
      </c>
      <c r="D11" s="145"/>
      <c r="E11" s="145"/>
    </row>
    <row r="12" spans="1:5" ht="15" customHeight="1" outlineLevel="1">
      <c r="A12" s="230" t="s">
        <v>102</v>
      </c>
      <c r="B12" s="224">
        <v>-10031.732048831693</v>
      </c>
      <c r="C12" s="271">
        <v>38</v>
      </c>
      <c r="D12" s="145"/>
      <c r="E12" s="145"/>
    </row>
    <row r="13" spans="1:5" ht="15" customHeight="1" outlineLevel="1">
      <c r="A13" s="232" t="s">
        <v>125</v>
      </c>
      <c r="B13" s="224">
        <v>-4747.913066731114</v>
      </c>
      <c r="C13" s="271">
        <v>36</v>
      </c>
      <c r="D13" s="145"/>
      <c r="E13" s="145"/>
    </row>
    <row r="14" spans="1:5" ht="15" customHeight="1" outlineLevel="1">
      <c r="A14" s="232" t="s">
        <v>126</v>
      </c>
      <c r="B14" s="224">
        <v>-3322.5449189717856</v>
      </c>
      <c r="C14" s="271">
        <v>38</v>
      </c>
      <c r="D14" s="145"/>
      <c r="E14" s="145"/>
    </row>
    <row r="15" spans="1:5" ht="15" customHeight="1" outlineLevel="1" thickBot="1">
      <c r="A15" s="233" t="s">
        <v>127</v>
      </c>
      <c r="B15" s="225">
        <v>-2579.378650379484</v>
      </c>
      <c r="C15" s="272">
        <v>40</v>
      </c>
      <c r="D15" s="145"/>
      <c r="E15" s="145"/>
    </row>
    <row r="16" spans="1:10" ht="6" customHeight="1">
      <c r="A16" s="172"/>
      <c r="B16" s="173"/>
      <c r="C16" s="174"/>
      <c r="D16" s="172"/>
      <c r="E16" s="172"/>
      <c r="F16" s="175"/>
      <c r="H16" s="173"/>
      <c r="I16" s="174"/>
      <c r="J16" s="175"/>
    </row>
    <row r="17" spans="1:6" ht="15.75" thickBot="1">
      <c r="A17" s="234" t="s">
        <v>140</v>
      </c>
      <c r="B17" s="234"/>
      <c r="C17" s="45"/>
      <c r="D17" s="45"/>
      <c r="E17" s="45"/>
      <c r="F17" s="45"/>
    </row>
    <row r="18" spans="1:2" ht="15" customHeight="1">
      <c r="A18" s="221" t="s">
        <v>103</v>
      </c>
      <c r="B18" s="226">
        <v>18359.28242434187</v>
      </c>
    </row>
    <row r="19" spans="1:2" ht="15" customHeight="1">
      <c r="A19" s="220" t="s">
        <v>104</v>
      </c>
      <c r="B19" s="227">
        <v>-17427.2885242755</v>
      </c>
    </row>
    <row r="20" spans="1:2" ht="15" customHeight="1">
      <c r="A20" s="220" t="s">
        <v>105</v>
      </c>
      <c r="B20" s="227">
        <v>-37009.55451063281</v>
      </c>
    </row>
    <row r="21" spans="1:2" ht="15" customHeight="1">
      <c r="A21" s="220" t="s">
        <v>106</v>
      </c>
      <c r="B21" s="227">
        <v>-25970.863331615772</v>
      </c>
    </row>
    <row r="22" spans="1:2" ht="15" customHeight="1" thickBot="1">
      <c r="A22" s="222" t="s">
        <v>124</v>
      </c>
      <c r="B22" s="228">
        <v>-10649.836636082384</v>
      </c>
    </row>
    <row r="23" spans="1:5" ht="12.75">
      <c r="A23" s="223" t="s">
        <v>107</v>
      </c>
      <c r="B23" s="238">
        <f>SUM(B19:B22)</f>
        <v>-91057.54300260647</v>
      </c>
      <c r="E23" s="145"/>
    </row>
    <row r="24" ht="12.75">
      <c r="E24" s="145"/>
    </row>
    <row r="25" ht="12.75">
      <c r="E25" s="145"/>
    </row>
    <row r="26" ht="12.75">
      <c r="E26" s="145"/>
    </row>
    <row r="27" ht="12.75">
      <c r="E27" s="145"/>
    </row>
    <row r="28" ht="12.75">
      <c r="E28" s="14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J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2" customWidth="1"/>
    <col min="2" max="5" width="18.57421875" style="2" customWidth="1"/>
    <col min="6" max="6" width="15.57421875" style="2" customWidth="1"/>
    <col min="7" max="7" width="15.140625" style="2" customWidth="1"/>
    <col min="8" max="8" width="13.421875" style="2" customWidth="1"/>
    <col min="9" max="9" width="14.00390625" style="2" customWidth="1"/>
    <col min="10" max="10" width="12.140625" style="2" customWidth="1"/>
    <col min="11" max="11" width="12.8515625" style="2" customWidth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spans="1:5" ht="15.75" thickBot="1">
      <c r="A1" s="289" t="s">
        <v>141</v>
      </c>
      <c r="B1" s="289"/>
      <c r="C1" s="289"/>
      <c r="D1" s="289"/>
      <c r="E1" s="289"/>
    </row>
    <row r="2" spans="1:5" ht="15" customHeight="1">
      <c r="A2" s="290" t="s">
        <v>11</v>
      </c>
      <c r="B2" s="292" t="s">
        <v>7</v>
      </c>
      <c r="C2" s="293"/>
      <c r="D2" s="292" t="s">
        <v>8</v>
      </c>
      <c r="E2" s="294"/>
    </row>
    <row r="3" spans="1:5" ht="15" customHeight="1" thickBot="1">
      <c r="A3" s="291"/>
      <c r="B3" s="15" t="s">
        <v>52</v>
      </c>
      <c r="C3" s="15" t="s">
        <v>53</v>
      </c>
      <c r="D3" s="15" t="s">
        <v>52</v>
      </c>
      <c r="E3" s="16" t="s">
        <v>53</v>
      </c>
    </row>
    <row r="4" spans="1:5" ht="16.5" customHeight="1">
      <c r="A4" s="17" t="s">
        <v>23</v>
      </c>
      <c r="B4" s="244">
        <v>0.3706831451793725</v>
      </c>
      <c r="C4" s="244">
        <v>0.1524548699210983</v>
      </c>
      <c r="D4" s="244">
        <v>0.4741481266265686</v>
      </c>
      <c r="E4" s="245">
        <v>0.0027138582729605933</v>
      </c>
    </row>
    <row r="5" spans="1:5" ht="16.5" customHeight="1">
      <c r="A5" s="4" t="s">
        <v>5</v>
      </c>
      <c r="B5" s="246">
        <v>0.5151483103188721</v>
      </c>
      <c r="C5" s="246">
        <v>0.018933634320710026</v>
      </c>
      <c r="D5" s="246">
        <v>0.4652052020856159</v>
      </c>
      <c r="E5" s="247">
        <v>0.0007128532748019958</v>
      </c>
    </row>
    <row r="6" spans="1:5" ht="16.5" customHeight="1">
      <c r="A6" s="4" t="s">
        <v>109</v>
      </c>
      <c r="B6" s="246">
        <v>0.6731083482197887</v>
      </c>
      <c r="C6" s="246">
        <v>0.0944030704280485</v>
      </c>
      <c r="D6" s="246">
        <v>0.23032475860045992</v>
      </c>
      <c r="E6" s="247">
        <v>0.0021638227517028195</v>
      </c>
    </row>
    <row r="7" spans="1:5" ht="16.5" customHeight="1">
      <c r="A7" s="186" t="s">
        <v>3</v>
      </c>
      <c r="B7" s="187">
        <v>0.6641376189827511</v>
      </c>
      <c r="C7" s="187">
        <v>0.09419530555171174</v>
      </c>
      <c r="D7" s="187">
        <v>0.2395186449458478</v>
      </c>
      <c r="E7" s="188">
        <v>0.002148430519689478</v>
      </c>
    </row>
    <row r="8" spans="1:5" ht="16.5" customHeight="1">
      <c r="A8" s="181" t="s">
        <v>62</v>
      </c>
      <c r="B8" s="248">
        <v>0.8188672205695013</v>
      </c>
      <c r="C8" s="248">
        <v>0.16381539018447297</v>
      </c>
      <c r="D8" s="248">
        <v>0.015963517807610128</v>
      </c>
      <c r="E8" s="249">
        <v>0.0013538714384155846</v>
      </c>
    </row>
    <row r="9" spans="1:5" ht="16.5" customHeight="1" thickBot="1">
      <c r="A9" s="19" t="s">
        <v>63</v>
      </c>
      <c r="B9" s="70">
        <v>0.807026601208283</v>
      </c>
      <c r="C9" s="70">
        <v>0.15848774173466962</v>
      </c>
      <c r="D9" s="70">
        <v>0.03307098231050677</v>
      </c>
      <c r="E9" s="113">
        <v>0.001414674746540752</v>
      </c>
    </row>
    <row r="10" spans="2:10" s="68" customFormat="1" ht="6" customHeight="1">
      <c r="B10" s="69"/>
      <c r="C10" s="69"/>
      <c r="D10" s="69"/>
      <c r="E10" s="69"/>
      <c r="G10" s="58"/>
      <c r="H10" s="58"/>
      <c r="I10" s="58"/>
      <c r="J10" s="58"/>
    </row>
    <row r="11" spans="1:5" ht="15.75" thickBot="1">
      <c r="A11" s="289" t="s">
        <v>142</v>
      </c>
      <c r="B11" s="289"/>
      <c r="C11" s="289"/>
      <c r="D11" s="289"/>
      <c r="E11" s="289"/>
    </row>
    <row r="12" spans="1:5" ht="15" customHeight="1">
      <c r="A12" s="290" t="s">
        <v>11</v>
      </c>
      <c r="B12" s="292" t="s">
        <v>7</v>
      </c>
      <c r="C12" s="293"/>
      <c r="D12" s="292" t="s">
        <v>8</v>
      </c>
      <c r="E12" s="294"/>
    </row>
    <row r="13" spans="1:5" ht="15" customHeight="1" thickBot="1">
      <c r="A13" s="291"/>
      <c r="B13" s="15" t="s">
        <v>52</v>
      </c>
      <c r="C13" s="15" t="s">
        <v>53</v>
      </c>
      <c r="D13" s="15" t="s">
        <v>52</v>
      </c>
      <c r="E13" s="16" t="s">
        <v>53</v>
      </c>
    </row>
    <row r="14" spans="1:5" ht="16.5" customHeight="1">
      <c r="A14" s="17" t="s">
        <v>23</v>
      </c>
      <c r="B14" s="184">
        <v>0.354914948582247</v>
      </c>
      <c r="C14" s="184">
        <v>0.1453232517554583</v>
      </c>
      <c r="D14" s="184">
        <v>0.4969847771174887</v>
      </c>
      <c r="E14" s="185">
        <v>0.0027770225448059908</v>
      </c>
    </row>
    <row r="15" spans="1:5" ht="16.5" customHeight="1">
      <c r="A15" s="4" t="s">
        <v>5</v>
      </c>
      <c r="B15" s="18">
        <v>0.5014785606373402</v>
      </c>
      <c r="C15" s="18">
        <v>0.021153776440630677</v>
      </c>
      <c r="D15" s="18">
        <v>0.47667039712823234</v>
      </c>
      <c r="E15" s="112">
        <v>0.0006972657937966905</v>
      </c>
    </row>
    <row r="16" spans="1:5" ht="16.5" customHeight="1">
      <c r="A16" s="4" t="s">
        <v>9</v>
      </c>
      <c r="B16" s="18">
        <v>0.6686641463832445</v>
      </c>
      <c r="C16" s="18">
        <v>0.09771851045267098</v>
      </c>
      <c r="D16" s="18">
        <v>0.2322914945746282</v>
      </c>
      <c r="E16" s="112">
        <v>0.0013258485894565106</v>
      </c>
    </row>
    <row r="17" spans="1:5" ht="16.5" customHeight="1">
      <c r="A17" s="186" t="s">
        <v>3</v>
      </c>
      <c r="B17" s="187">
        <v>0.658558122803177</v>
      </c>
      <c r="C17" s="187">
        <v>0.09730242611018068</v>
      </c>
      <c r="D17" s="187">
        <v>0.2427936702469363</v>
      </c>
      <c r="E17" s="188">
        <v>0.0013457808397060794</v>
      </c>
    </row>
    <row r="18" spans="1:5" ht="16.5" customHeight="1">
      <c r="A18" s="181" t="s">
        <v>62</v>
      </c>
      <c r="B18" s="182">
        <v>0.8274727321158472</v>
      </c>
      <c r="C18" s="182">
        <v>0.15499429456097769</v>
      </c>
      <c r="D18" s="182">
        <v>0.01603455739421993</v>
      </c>
      <c r="E18" s="183">
        <v>0.0014984159289552935</v>
      </c>
    </row>
    <row r="19" spans="1:5" ht="16.5" customHeight="1" thickBot="1">
      <c r="A19" s="19" t="s">
        <v>63</v>
      </c>
      <c r="B19" s="70">
        <v>0.813615696367573</v>
      </c>
      <c r="C19" s="70">
        <v>0.1502614991754251</v>
      </c>
      <c r="D19" s="70">
        <v>0.03463691006124491</v>
      </c>
      <c r="E19" s="113">
        <v>0.0014858943957571067</v>
      </c>
    </row>
    <row r="20" spans="2:10" s="68" customFormat="1" ht="12.75">
      <c r="B20" s="69"/>
      <c r="C20" s="69"/>
      <c r="D20" s="69"/>
      <c r="E20" s="69"/>
      <c r="G20" s="58"/>
      <c r="H20" s="58"/>
      <c r="I20" s="58"/>
      <c r="J20" s="58"/>
    </row>
  </sheetData>
  <sheetProtection/>
  <mergeCells count="8">
    <mergeCell ref="A1:E1"/>
    <mergeCell ref="A11:E11"/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P83"/>
  <sheetViews>
    <sheetView zoomScale="75" zoomScaleNormal="75" zoomScalePageLayoutView="0" workbookViewId="0" topLeftCell="A1">
      <selection activeCell="B1" sqref="B1:C1"/>
    </sheetView>
  </sheetViews>
  <sheetFormatPr defaultColWidth="9.140625" defaultRowHeight="12.75" outlineLevelRow="1"/>
  <cols>
    <col min="1" max="1" width="4.140625" style="2" customWidth="1"/>
    <col min="2" max="2" width="42.7109375" style="2" customWidth="1"/>
    <col min="3" max="3" width="11.00390625" style="2" customWidth="1"/>
    <col min="4" max="4" width="2.28125" style="2" customWidth="1"/>
    <col min="5" max="5" width="42.421875" style="2" customWidth="1"/>
    <col min="6" max="6" width="10.00390625" style="2" bestFit="1" customWidth="1"/>
    <col min="7" max="7" width="2.7109375" style="2" customWidth="1"/>
    <col min="8" max="8" width="42.7109375" style="2" customWidth="1"/>
    <col min="9" max="9" width="10.00390625" style="2" bestFit="1" customWidth="1"/>
    <col min="10" max="10" width="2.00390625" style="2" customWidth="1"/>
    <col min="11" max="11" width="42.57421875" style="2" customWidth="1"/>
    <col min="12" max="12" width="10.00390625" style="2" bestFit="1" customWidth="1"/>
    <col min="13" max="13" width="2.28125" style="2" customWidth="1"/>
    <col min="14" max="14" width="9.00390625" style="2" customWidth="1"/>
    <col min="15" max="15" width="10.57421875" style="2" bestFit="1" customWidth="1"/>
    <col min="16" max="16384" width="9.140625" style="2" customWidth="1"/>
  </cols>
  <sheetData>
    <row r="1" spans="1:13" ht="16.5" thickBot="1">
      <c r="A1" s="24"/>
      <c r="B1" s="295" t="s">
        <v>1</v>
      </c>
      <c r="C1" s="295"/>
      <c r="D1" s="95"/>
      <c r="E1" s="295" t="s">
        <v>2</v>
      </c>
      <c r="F1" s="295"/>
      <c r="G1" s="95"/>
      <c r="H1" s="295" t="s">
        <v>143</v>
      </c>
      <c r="I1" s="295"/>
      <c r="J1" s="96"/>
      <c r="K1" s="295" t="s">
        <v>144</v>
      </c>
      <c r="L1" s="295"/>
      <c r="M1" s="95"/>
    </row>
    <row r="2" spans="1:13" ht="15">
      <c r="A2" s="24"/>
      <c r="B2" s="97" t="s">
        <v>24</v>
      </c>
      <c r="C2" s="98">
        <v>0.10625878041828819</v>
      </c>
      <c r="D2" s="95"/>
      <c r="E2" s="97" t="s">
        <v>24</v>
      </c>
      <c r="F2" s="98">
        <v>0.08969643055009728</v>
      </c>
      <c r="G2" s="95"/>
      <c r="H2" s="97" t="s">
        <v>24</v>
      </c>
      <c r="I2" s="98">
        <v>0.3265694262963469</v>
      </c>
      <c r="J2" s="98"/>
      <c r="K2" s="97" t="s">
        <v>24</v>
      </c>
      <c r="L2" s="98">
        <v>0.31806538649007404</v>
      </c>
      <c r="M2" s="95"/>
    </row>
    <row r="3" spans="1:13" ht="15">
      <c r="A3" s="24"/>
      <c r="B3" s="97" t="s">
        <v>28</v>
      </c>
      <c r="C3" s="132">
        <v>0.26331242122925924</v>
      </c>
      <c r="D3" s="95"/>
      <c r="E3" s="97" t="s">
        <v>28</v>
      </c>
      <c r="F3" s="98">
        <v>0.19678992618049101</v>
      </c>
      <c r="G3" s="95"/>
      <c r="H3" s="97" t="s">
        <v>25</v>
      </c>
      <c r="I3" s="98">
        <v>0.0023556159924222123</v>
      </c>
      <c r="J3" s="98"/>
      <c r="K3" s="97" t="s">
        <v>25</v>
      </c>
      <c r="L3" s="98">
        <v>0.0022678859144782794</v>
      </c>
      <c r="M3" s="95"/>
    </row>
    <row r="4" spans="1:13" ht="15">
      <c r="A4" s="24"/>
      <c r="B4" s="97" t="s">
        <v>73</v>
      </c>
      <c r="C4" s="98">
        <v>0.010029366139745645</v>
      </c>
      <c r="D4" s="95"/>
      <c r="E4" s="97" t="s">
        <v>73</v>
      </c>
      <c r="F4" s="98">
        <v>0.0053280106887001865</v>
      </c>
      <c r="G4" s="95"/>
      <c r="H4" s="97" t="s">
        <v>28</v>
      </c>
      <c r="I4" s="98">
        <v>0.06062135026889968</v>
      </c>
      <c r="J4" s="98"/>
      <c r="K4" s="97" t="s">
        <v>28</v>
      </c>
      <c r="L4" s="98">
        <v>0.06698346896391097</v>
      </c>
      <c r="M4" s="95"/>
    </row>
    <row r="5" spans="1:13" ht="15">
      <c r="A5" s="24"/>
      <c r="B5" s="97" t="s">
        <v>26</v>
      </c>
      <c r="C5" s="132">
        <v>0.17556637278294226</v>
      </c>
      <c r="D5" s="95"/>
      <c r="E5" s="97" t="s">
        <v>26</v>
      </c>
      <c r="F5" s="98">
        <v>0.0257116261599381</v>
      </c>
      <c r="G5" s="95"/>
      <c r="H5" s="97" t="s">
        <v>73</v>
      </c>
      <c r="I5" s="98">
        <v>0.004872845709780781</v>
      </c>
      <c r="J5" s="98"/>
      <c r="K5" s="97" t="s">
        <v>73</v>
      </c>
      <c r="L5" s="98">
        <v>0.004981774215763477</v>
      </c>
      <c r="M5" s="95"/>
    </row>
    <row r="6" spans="1:13" ht="15">
      <c r="A6" s="24"/>
      <c r="B6" s="97" t="s">
        <v>13</v>
      </c>
      <c r="C6" s="132">
        <v>0.06375017223456948</v>
      </c>
      <c r="D6" s="95"/>
      <c r="E6" s="97" t="s">
        <v>13</v>
      </c>
      <c r="F6" s="98">
        <v>0.006647494672212448</v>
      </c>
      <c r="G6" s="95"/>
      <c r="H6" s="97" t="s">
        <v>26</v>
      </c>
      <c r="I6" s="98">
        <v>0.025124564622676326</v>
      </c>
      <c r="J6" s="98"/>
      <c r="K6" s="97" t="s">
        <v>26</v>
      </c>
      <c r="L6" s="98">
        <v>0.028090801048711794</v>
      </c>
      <c r="M6" s="95"/>
    </row>
    <row r="7" spans="1:13" ht="15">
      <c r="A7" s="24"/>
      <c r="B7" s="97" t="s">
        <v>27</v>
      </c>
      <c r="C7" s="98">
        <v>0.2674350517545057</v>
      </c>
      <c r="D7" s="95"/>
      <c r="E7" s="97" t="s">
        <v>27</v>
      </c>
      <c r="F7" s="98">
        <v>0.5379765060351724</v>
      </c>
      <c r="G7" s="95"/>
      <c r="H7" s="97" t="s">
        <v>13</v>
      </c>
      <c r="I7" s="98">
        <v>0.00038445246162675453</v>
      </c>
      <c r="J7" s="98"/>
      <c r="K7" s="97" t="s">
        <v>13</v>
      </c>
      <c r="L7" s="98">
        <v>0.001739946152562173</v>
      </c>
      <c r="M7" s="95"/>
    </row>
    <row r="8" spans="1:13" ht="15">
      <c r="A8" s="24"/>
      <c r="B8" s="97" t="s">
        <v>14</v>
      </c>
      <c r="C8" s="132">
        <v>0.11364783544068954</v>
      </c>
      <c r="D8" s="95"/>
      <c r="E8" s="97" t="s">
        <v>14</v>
      </c>
      <c r="F8" s="98">
        <v>0.13283989293555823</v>
      </c>
      <c r="G8" s="95"/>
      <c r="H8" s="97" t="s">
        <v>27</v>
      </c>
      <c r="I8" s="98">
        <v>0.4471136809521288</v>
      </c>
      <c r="J8" s="98"/>
      <c r="K8" s="97" t="s">
        <v>27</v>
      </c>
      <c r="L8" s="98">
        <v>0.44513081906471996</v>
      </c>
      <c r="M8" s="95"/>
    </row>
    <row r="9" spans="1:13" ht="15">
      <c r="A9" s="13"/>
      <c r="B9" s="97"/>
      <c r="C9" s="98"/>
      <c r="D9" s="99"/>
      <c r="E9" s="95" t="s">
        <v>75</v>
      </c>
      <c r="F9" s="98">
        <v>0.005010112777830311</v>
      </c>
      <c r="G9" s="95"/>
      <c r="H9" s="97" t="s">
        <v>14</v>
      </c>
      <c r="I9" s="98">
        <v>0.07270149049491312</v>
      </c>
      <c r="J9" s="98"/>
      <c r="K9" s="97" t="s">
        <v>14</v>
      </c>
      <c r="L9" s="98">
        <v>0.0745522024814495</v>
      </c>
      <c r="M9" s="95"/>
    </row>
    <row r="10" spans="1:13" ht="15">
      <c r="A10" s="13"/>
      <c r="D10" s="97"/>
      <c r="G10" s="95"/>
      <c r="H10" s="235" t="s">
        <v>59</v>
      </c>
      <c r="I10" s="98">
        <v>0.06017295095809803</v>
      </c>
      <c r="J10" s="98"/>
      <c r="K10" s="235" t="s">
        <v>59</v>
      </c>
      <c r="L10" s="98">
        <v>0.05801957039545847</v>
      </c>
      <c r="M10" s="95"/>
    </row>
    <row r="11" spans="1:13" ht="15">
      <c r="A11" s="3"/>
      <c r="B11" s="97"/>
      <c r="C11" s="97"/>
      <c r="D11" s="97"/>
      <c r="G11" s="98"/>
      <c r="H11" s="235" t="s">
        <v>75</v>
      </c>
      <c r="I11" s="98">
        <v>8.362224310747963E-05</v>
      </c>
      <c r="J11" s="95"/>
      <c r="K11" s="235" t="s">
        <v>75</v>
      </c>
      <c r="L11" s="98">
        <v>0.00016814527287138605</v>
      </c>
      <c r="M11" s="95"/>
    </row>
    <row r="12" spans="1:13" ht="15">
      <c r="A12" s="3"/>
      <c r="B12" s="97"/>
      <c r="C12" s="97"/>
      <c r="D12" s="97"/>
      <c r="G12" s="98"/>
      <c r="H12" s="235"/>
      <c r="I12" s="98"/>
      <c r="J12" s="95"/>
      <c r="K12" s="235"/>
      <c r="L12" s="98"/>
      <c r="M12" s="95"/>
    </row>
    <row r="13" spans="1:13" ht="15">
      <c r="A13" s="3"/>
      <c r="B13" s="97"/>
      <c r="C13" s="97"/>
      <c r="D13" s="97"/>
      <c r="G13" s="98"/>
      <c r="M13" s="95"/>
    </row>
    <row r="14" spans="1:16" ht="15">
      <c r="A14" s="3"/>
      <c r="B14" s="100" t="s">
        <v>72</v>
      </c>
      <c r="C14" s="101">
        <f>SUM(C5:C8)</f>
        <v>0.6203994322127071</v>
      </c>
      <c r="D14" s="47"/>
      <c r="E14" s="100" t="s">
        <v>72</v>
      </c>
      <c r="F14" s="101">
        <f>SUM(F5:F9)</f>
        <v>0.7081856325807114</v>
      </c>
      <c r="G14" s="48"/>
      <c r="H14" s="100" t="s">
        <v>72</v>
      </c>
      <c r="I14" s="101">
        <f>SUM(I6:I11)</f>
        <v>0.6055807617325505</v>
      </c>
      <c r="J14" s="95"/>
      <c r="K14" s="100" t="s">
        <v>72</v>
      </c>
      <c r="L14" s="101">
        <f>SUM(L6:L11)</f>
        <v>0.6077014844157732</v>
      </c>
      <c r="M14" s="3"/>
      <c r="P14" s="3"/>
    </row>
    <row r="15" spans="1:16" ht="14.25" outlineLevel="1">
      <c r="A15" s="3"/>
      <c r="B15" s="47"/>
      <c r="C15" s="47"/>
      <c r="D15" s="14"/>
      <c r="E15" s="12"/>
      <c r="F15" s="12"/>
      <c r="G15" s="14"/>
      <c r="H15" s="12"/>
      <c r="I15" s="12"/>
      <c r="J15" s="14"/>
      <c r="K15" s="3"/>
      <c r="L15" s="3"/>
      <c r="M15" s="3"/>
      <c r="P15" s="3"/>
    </row>
    <row r="16" spans="1:16" ht="12.75" outlineLevel="1">
      <c r="A16" s="3"/>
      <c r="B16" s="12"/>
      <c r="C16" s="12"/>
      <c r="D16" s="12"/>
      <c r="E16" s="12"/>
      <c r="F16" s="12"/>
      <c r="G16" s="12"/>
      <c r="J16" s="12"/>
      <c r="M16" s="3"/>
      <c r="P16" s="3"/>
    </row>
    <row r="17" spans="2:3" ht="12.75" outlineLevel="1">
      <c r="B17" s="12"/>
      <c r="C17" s="12"/>
    </row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2.75" outlineLevel="1"/>
    <row r="25" ht="14.25" outlineLevel="1">
      <c r="O25" s="46"/>
    </row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3.5" outlineLevel="1" thickBot="1"/>
    <row r="69" spans="2:3" ht="16.5" thickBot="1">
      <c r="B69" s="295" t="s">
        <v>90</v>
      </c>
      <c r="C69" s="295"/>
    </row>
    <row r="70" spans="2:3" ht="15">
      <c r="B70" s="97" t="s">
        <v>24</v>
      </c>
      <c r="C70" s="98">
        <v>0.6238847188189632</v>
      </c>
    </row>
    <row r="71" spans="2:3" ht="15">
      <c r="B71" s="97" t="s">
        <v>25</v>
      </c>
      <c r="C71" s="98">
        <v>0.024402137101293273</v>
      </c>
    </row>
    <row r="72" spans="2:3" ht="15">
      <c r="B72" s="97" t="s">
        <v>28</v>
      </c>
      <c r="C72" s="98">
        <v>0.02329151974690927</v>
      </c>
    </row>
    <row r="73" spans="2:3" ht="15">
      <c r="B73" s="97" t="s">
        <v>73</v>
      </c>
      <c r="C73" s="98">
        <v>0.00010664026086201703</v>
      </c>
    </row>
    <row r="74" spans="2:3" ht="15">
      <c r="B74" s="97" t="s">
        <v>26</v>
      </c>
      <c r="C74" s="98">
        <v>0.00027726696033063763</v>
      </c>
    </row>
    <row r="75" spans="2:3" ht="15">
      <c r="B75" s="97" t="s">
        <v>13</v>
      </c>
      <c r="C75" s="127">
        <v>1.2974839276569268E-05</v>
      </c>
    </row>
    <row r="76" spans="2:3" ht="15">
      <c r="B76" s="97" t="s">
        <v>27</v>
      </c>
      <c r="C76" s="98">
        <v>0.10393324114416423</v>
      </c>
    </row>
    <row r="77" spans="2:3" ht="15">
      <c r="B77" s="97" t="s">
        <v>14</v>
      </c>
      <c r="C77" s="98">
        <v>0.07769034070747596</v>
      </c>
    </row>
    <row r="78" spans="2:3" ht="15">
      <c r="B78" s="95" t="s">
        <v>15</v>
      </c>
      <c r="C78" s="98">
        <v>0.0015301637424483235</v>
      </c>
    </row>
    <row r="79" spans="2:3" ht="15">
      <c r="B79" s="97" t="s">
        <v>59</v>
      </c>
      <c r="C79" s="98">
        <v>0.1417927611307441</v>
      </c>
    </row>
    <row r="80" spans="2:3" ht="15">
      <c r="B80" s="97" t="s">
        <v>71</v>
      </c>
      <c r="C80" s="98">
        <v>0.003044353340347969</v>
      </c>
    </row>
    <row r="81" spans="2:3" ht="15">
      <c r="B81" s="97" t="s">
        <v>75</v>
      </c>
      <c r="C81" s="127">
        <v>3.388220718452729E-05</v>
      </c>
    </row>
    <row r="82" spans="2:3" ht="15">
      <c r="B82" s="95"/>
      <c r="C82" s="98"/>
    </row>
    <row r="83" spans="2:3" ht="15">
      <c r="B83" s="100" t="s">
        <v>72</v>
      </c>
      <c r="C83" s="101">
        <f>SUM(C74:C81)</f>
        <v>0.32831498407197235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9:C69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C25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6.421875" style="154" customWidth="1"/>
    <col min="2" max="2" width="22.421875" style="154" customWidth="1"/>
    <col min="3" max="3" width="21.7109375" style="154" customWidth="1"/>
    <col min="4" max="16384" width="9.140625" style="154" customWidth="1"/>
  </cols>
  <sheetData>
    <row r="1" spans="1:3" ht="36.75" customHeight="1" thickBot="1">
      <c r="A1" s="296" t="s">
        <v>120</v>
      </c>
      <c r="B1" s="296"/>
      <c r="C1" s="296"/>
    </row>
    <row r="2" spans="1:3" ht="32.25" customHeight="1" thickBot="1">
      <c r="A2" s="155" t="s">
        <v>30</v>
      </c>
      <c r="B2" s="156" t="s">
        <v>82</v>
      </c>
      <c r="C2" s="157" t="s">
        <v>83</v>
      </c>
    </row>
    <row r="3" spans="1:3" ht="16.5" customHeight="1">
      <c r="A3" s="158" t="s">
        <v>59</v>
      </c>
      <c r="B3" s="159">
        <v>18364760386.42003</v>
      </c>
      <c r="C3" s="160">
        <f>B3/$B$11</f>
        <v>0.3891057981162916</v>
      </c>
    </row>
    <row r="4" spans="1:3" ht="16.5" customHeight="1">
      <c r="A4" s="158" t="s">
        <v>29</v>
      </c>
      <c r="B4" s="161">
        <v>17437793238.4079</v>
      </c>
      <c r="C4" s="160">
        <f aca="true" t="shared" si="0" ref="C4:C14">B4/$B$11</f>
        <v>0.3694655586377763</v>
      </c>
    </row>
    <row r="5" spans="1:3" ht="16.5" customHeight="1">
      <c r="A5" s="158" t="s">
        <v>14</v>
      </c>
      <c r="B5" s="159">
        <v>10484689773.711506</v>
      </c>
      <c r="C5" s="160">
        <f t="shared" si="0"/>
        <v>0.222145756141663</v>
      </c>
    </row>
    <row r="6" spans="1:3" ht="16.5" customHeight="1">
      <c r="A6" s="158" t="s">
        <v>69</v>
      </c>
      <c r="B6" s="159">
        <v>381995615.98000044</v>
      </c>
      <c r="C6" s="160">
        <f t="shared" si="0"/>
        <v>0.00809358281324123</v>
      </c>
    </row>
    <row r="7" spans="1:3" ht="16.5" customHeight="1">
      <c r="A7" s="158" t="s">
        <v>60</v>
      </c>
      <c r="B7" s="159">
        <v>312245234.83000004</v>
      </c>
      <c r="C7" s="160">
        <f t="shared" si="0"/>
        <v>0.006615737355134652</v>
      </c>
    </row>
    <row r="8" spans="1:3" ht="16.5" customHeight="1">
      <c r="A8" s="158" t="s">
        <v>15</v>
      </c>
      <c r="B8" s="159">
        <v>192000000</v>
      </c>
      <c r="C8" s="160">
        <f t="shared" si="0"/>
        <v>0.004068025482846575</v>
      </c>
    </row>
    <row r="9" spans="1:3" ht="16.5" customHeight="1">
      <c r="A9" s="158" t="s">
        <v>13</v>
      </c>
      <c r="B9" s="159">
        <v>18813602.450000003</v>
      </c>
      <c r="C9" s="160">
        <f t="shared" si="0"/>
        <v>0.000398615698910129</v>
      </c>
    </row>
    <row r="10" spans="1:3" ht="16.5" customHeight="1">
      <c r="A10" s="162" t="s">
        <v>84</v>
      </c>
      <c r="B10" s="163">
        <f>SUM(B12:B14)</f>
        <v>5046611.65</v>
      </c>
      <c r="C10" s="160">
        <f t="shared" si="0"/>
        <v>0.00010692575413661668</v>
      </c>
    </row>
    <row r="11" spans="1:3" ht="16.5" customHeight="1" thickBot="1">
      <c r="A11" s="165" t="s">
        <v>12</v>
      </c>
      <c r="B11" s="166">
        <f>SUM(B3:B10)</f>
        <v>47197344463.44943</v>
      </c>
      <c r="C11" s="171">
        <f t="shared" si="0"/>
        <v>1</v>
      </c>
    </row>
    <row r="12" spans="1:3" ht="12.75" hidden="1" outlineLevel="1">
      <c r="A12" s="158" t="s">
        <v>118</v>
      </c>
      <c r="B12" s="167">
        <v>4228079.83</v>
      </c>
      <c r="C12" s="273">
        <f t="shared" si="0"/>
        <v>8.958300256223757E-05</v>
      </c>
    </row>
    <row r="13" spans="1:3" ht="12.75" hidden="1" outlineLevel="1">
      <c r="A13" s="158" t="s">
        <v>85</v>
      </c>
      <c r="B13" s="159">
        <v>795181.82</v>
      </c>
      <c r="C13" s="273">
        <f t="shared" si="0"/>
        <v>1.6848020350293325E-05</v>
      </c>
    </row>
    <row r="14" spans="1:3" ht="12.75" hidden="1" outlineLevel="1">
      <c r="A14" s="158" t="s">
        <v>119</v>
      </c>
      <c r="B14" s="159">
        <v>23350</v>
      </c>
      <c r="C14" s="273">
        <f t="shared" si="0"/>
        <v>4.947312240857684E-07</v>
      </c>
    </row>
    <row r="15" ht="12.75" collapsed="1"/>
    <row r="16" spans="1:3" s="153" customFormat="1" ht="36.75" customHeight="1" thickBot="1">
      <c r="A16" s="296" t="s">
        <v>121</v>
      </c>
      <c r="B16" s="296"/>
      <c r="C16" s="296"/>
    </row>
    <row r="17" spans="1:3" ht="32.25" customHeight="1" thickBot="1">
      <c r="A17" s="155" t="s">
        <v>30</v>
      </c>
      <c r="B17" s="156" t="s">
        <v>82</v>
      </c>
      <c r="C17" s="157" t="s">
        <v>83</v>
      </c>
    </row>
    <row r="18" spans="1:3" ht="17.25" customHeight="1">
      <c r="A18" s="168" t="s">
        <v>29</v>
      </c>
      <c r="B18" s="159">
        <v>4396586113.900797</v>
      </c>
      <c r="C18" s="169">
        <f>B18/$B$24</f>
        <v>0.7329377027007143</v>
      </c>
    </row>
    <row r="19" spans="1:3" ht="17.25" customHeight="1">
      <c r="A19" s="158" t="s">
        <v>14</v>
      </c>
      <c r="B19" s="159">
        <v>736356963.2840996</v>
      </c>
      <c r="C19" s="160">
        <f aca="true" t="shared" si="1" ref="C19:C25">B19/$B$24</f>
        <v>0.12275519392892753</v>
      </c>
    </row>
    <row r="20" spans="1:3" ht="17.25" customHeight="1">
      <c r="A20" s="158" t="s">
        <v>59</v>
      </c>
      <c r="B20" s="159">
        <v>573063078.56</v>
      </c>
      <c r="C20" s="160">
        <f t="shared" si="1"/>
        <v>0.0955331080572672</v>
      </c>
    </row>
    <row r="21" spans="1:3" ht="17.25" customHeight="1">
      <c r="A21" s="158" t="s">
        <v>60</v>
      </c>
      <c r="B21" s="159">
        <v>277454672.94000006</v>
      </c>
      <c r="C21" s="160">
        <f t="shared" si="1"/>
        <v>0.04625338508559238</v>
      </c>
    </row>
    <row r="22" spans="1:3" ht="17.25" customHeight="1">
      <c r="A22" s="158" t="s">
        <v>13</v>
      </c>
      <c r="B22" s="159">
        <v>14324902.579999998</v>
      </c>
      <c r="C22" s="160">
        <f t="shared" si="1"/>
        <v>0.0023880485714133873</v>
      </c>
    </row>
    <row r="23" spans="1:3" ht="17.25" customHeight="1">
      <c r="A23" s="162" t="s">
        <v>84</v>
      </c>
      <c r="B23" s="163">
        <v>795181.82</v>
      </c>
      <c r="C23" s="164">
        <f t="shared" si="1"/>
        <v>0.00013256165608526585</v>
      </c>
    </row>
    <row r="24" spans="1:3" ht="17.25" customHeight="1" thickBot="1">
      <c r="A24" s="170" t="s">
        <v>12</v>
      </c>
      <c r="B24" s="166">
        <f>SUM(B18:B23)</f>
        <v>5998580913.084896</v>
      </c>
      <c r="C24" s="171">
        <f t="shared" si="1"/>
        <v>1</v>
      </c>
    </row>
    <row r="25" spans="1:3" ht="12.75" outlineLevel="1">
      <c r="A25" s="158" t="s">
        <v>85</v>
      </c>
      <c r="B25" s="159">
        <v>795181.82</v>
      </c>
      <c r="C25" s="274">
        <f t="shared" si="1"/>
        <v>0.00013256165608526585</v>
      </c>
    </row>
  </sheetData>
  <sheetProtection/>
  <mergeCells count="2">
    <mergeCell ref="A16:C16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2012-11-20T17:02:01Z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