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3\Q4 2023\! final\"/>
    </mc:Choice>
  </mc:AlternateContent>
  <bookViews>
    <workbookView xWindow="0" yWindow="0" windowWidth="25170" windowHeight="11610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H17" i="30" l="1"/>
  <c r="F25" i="54" l="1"/>
  <c r="K23" i="54"/>
  <c r="J23" i="54"/>
  <c r="G7" i="54" l="1"/>
  <c r="K4" i="54"/>
  <c r="F18" i="30" l="1"/>
  <c r="F7" i="36" l="1"/>
  <c r="K24" i="54" l="1"/>
  <c r="K30" i="54"/>
  <c r="J28" i="54"/>
  <c r="K28" i="54"/>
  <c r="I28" i="54"/>
  <c r="H5" i="36"/>
  <c r="G7" i="36"/>
  <c r="F8" i="36"/>
  <c r="E9" i="36"/>
  <c r="C36" i="36" l="1"/>
  <c r="C35" i="36"/>
  <c r="C34" i="36"/>
  <c r="C33" i="36"/>
  <c r="B33" i="36"/>
  <c r="H32" i="54" l="1"/>
  <c r="F29" i="54"/>
  <c r="F37" i="54"/>
  <c r="G37" i="54"/>
  <c r="B36" i="36" l="1"/>
  <c r="B35" i="36"/>
  <c r="B34" i="36"/>
  <c r="H18" i="36"/>
  <c r="G17" i="36"/>
  <c r="F16" i="36"/>
  <c r="G16" i="36"/>
  <c r="H7" i="36"/>
  <c r="G4" i="36"/>
  <c r="F4" i="36"/>
  <c r="C9" i="36"/>
  <c r="D9" i="36" l="1"/>
  <c r="H4" i="36"/>
  <c r="B9" i="36"/>
  <c r="H9" i="36" s="1"/>
  <c r="H6" i="30"/>
  <c r="G13" i="30"/>
  <c r="F17" i="30"/>
  <c r="F8" i="30"/>
  <c r="H12" i="30"/>
  <c r="G12" i="30"/>
  <c r="F12" i="30"/>
  <c r="G18" i="30"/>
  <c r="G14" i="30"/>
  <c r="G3" i="30"/>
  <c r="G16" i="30"/>
  <c r="G7" i="30"/>
  <c r="G6" i="30"/>
  <c r="G11" i="30"/>
  <c r="G4" i="30"/>
  <c r="G15" i="30"/>
  <c r="G9" i="30"/>
  <c r="G5" i="30"/>
  <c r="G8" i="30"/>
  <c r="G10" i="30"/>
  <c r="G17" i="30"/>
  <c r="G35" i="54"/>
  <c r="K35" i="54" s="1"/>
  <c r="G33" i="54"/>
  <c r="G31" i="54"/>
  <c r="K31" i="54" s="1"/>
  <c r="G29" i="54"/>
  <c r="J29" i="54" s="1"/>
  <c r="G27" i="54"/>
  <c r="K27" i="54" s="1"/>
  <c r="G25" i="54"/>
  <c r="G5" i="54"/>
  <c r="K5" i="54" s="1"/>
  <c r="G19" i="54"/>
  <c r="G17" i="54"/>
  <c r="G15" i="54"/>
  <c r="G13" i="54"/>
  <c r="J13" i="54" s="1"/>
  <c r="G11" i="54"/>
  <c r="G9" i="54"/>
  <c r="J9" i="54" s="1"/>
  <c r="G21" i="54"/>
  <c r="H3" i="54"/>
  <c r="K3" i="54"/>
  <c r="J3" i="54"/>
  <c r="I3" i="54"/>
  <c r="H6" i="54"/>
  <c r="I6" i="54"/>
  <c r="J6" i="54"/>
  <c r="K6" i="54"/>
  <c r="I23" i="54"/>
  <c r="H24" i="54"/>
  <c r="K36" i="54"/>
  <c r="K34" i="54"/>
  <c r="J34" i="54"/>
  <c r="I34" i="54"/>
  <c r="K32" i="54"/>
  <c r="J32" i="54"/>
  <c r="I32" i="54"/>
  <c r="J30" i="54"/>
  <c r="I30" i="54"/>
  <c r="K26" i="54"/>
  <c r="J26" i="54"/>
  <c r="I26" i="54"/>
  <c r="J24" i="54"/>
  <c r="I24" i="54"/>
  <c r="J18" i="54"/>
  <c r="I18" i="54"/>
  <c r="K16" i="54"/>
  <c r="J16" i="54"/>
  <c r="I16" i="54"/>
  <c r="K12" i="54"/>
  <c r="J12" i="54"/>
  <c r="I12" i="54"/>
  <c r="J10" i="54"/>
  <c r="I10" i="54"/>
  <c r="J8" i="54"/>
  <c r="I8" i="54"/>
  <c r="J4" i="54"/>
  <c r="I4" i="54"/>
  <c r="J33" i="54"/>
  <c r="J17" i="54"/>
  <c r="J25" i="54" l="1"/>
  <c r="G38" i="54"/>
  <c r="K38" i="54" s="1"/>
  <c r="G22" i="54"/>
  <c r="K22" i="54" s="1"/>
  <c r="K7" i="54"/>
  <c r="K13" i="54"/>
  <c r="J5" i="54"/>
  <c r="K17" i="54"/>
  <c r="K25" i="54"/>
  <c r="K29" i="54"/>
  <c r="K33" i="54"/>
  <c r="K37" i="54"/>
  <c r="J7" i="54"/>
  <c r="J11" i="54"/>
  <c r="J19" i="54"/>
  <c r="J27" i="54"/>
  <c r="J31" i="54"/>
  <c r="J35" i="54"/>
  <c r="F5" i="54"/>
  <c r="I5" i="54" s="1"/>
  <c r="F7" i="54"/>
  <c r="I7" i="54" s="1"/>
  <c r="J38" i="54" l="1"/>
  <c r="J22" i="54"/>
  <c r="H16" i="36"/>
  <c r="F17" i="36" l="1"/>
  <c r="G18" i="36"/>
  <c r="H17" i="36"/>
  <c r="F6" i="36"/>
  <c r="G8" i="36"/>
  <c r="G6" i="36"/>
  <c r="G5" i="36"/>
  <c r="F10" i="30" l="1"/>
  <c r="H10" i="30" l="1"/>
  <c r="H23" i="54"/>
  <c r="F35" i="54" l="1"/>
  <c r="I35" i="54" s="1"/>
  <c r="H34" i="54" l="1"/>
  <c r="G9" i="36" l="1"/>
  <c r="F18" i="36"/>
  <c r="H6" i="36"/>
  <c r="F5" i="36"/>
  <c r="F9" i="36" l="1"/>
  <c r="H9" i="30" l="1"/>
  <c r="F13" i="30"/>
  <c r="F4" i="30"/>
  <c r="F6" i="30"/>
  <c r="F7" i="30"/>
  <c r="F9" i="30"/>
  <c r="F14" i="30"/>
  <c r="F3" i="30"/>
  <c r="F5" i="30"/>
  <c r="F15" i="30"/>
  <c r="F16" i="30"/>
  <c r="F11" i="30"/>
  <c r="F27" i="54"/>
  <c r="I27" i="54" s="1"/>
  <c r="F9" i="54"/>
  <c r="I9" i="54" s="1"/>
  <c r="H30" i="54"/>
  <c r="H28" i="54"/>
  <c r="H18" i="54"/>
  <c r="H16" i="54"/>
  <c r="H12" i="54"/>
  <c r="H10" i="54"/>
  <c r="H8" i="54"/>
  <c r="H4" i="54"/>
  <c r="I25" i="54" l="1"/>
  <c r="H7" i="54"/>
  <c r="H5" i="54"/>
  <c r="H8" i="36" l="1"/>
  <c r="F17" i="54" l="1"/>
  <c r="I17" i="54" s="1"/>
  <c r="H17" i="54" l="1"/>
  <c r="H25" i="54"/>
  <c r="F31" i="54" l="1"/>
  <c r="F15" i="54"/>
  <c r="F11" i="54"/>
  <c r="I11" i="54" s="1"/>
  <c r="F33" i="54"/>
  <c r="I33" i="54" s="1"/>
  <c r="I29" i="54"/>
  <c r="H13" i="30"/>
  <c r="H18" i="30"/>
  <c r="H4" i="30"/>
  <c r="H8" i="30"/>
  <c r="H7" i="30"/>
  <c r="H14" i="30"/>
  <c r="H3" i="30"/>
  <c r="H5" i="30"/>
  <c r="H15" i="30"/>
  <c r="H16" i="30"/>
  <c r="H11" i="30"/>
  <c r="I31" i="54" l="1"/>
  <c r="F38" i="54"/>
  <c r="H35" i="54"/>
  <c r="H29" i="54"/>
  <c r="H33" i="54"/>
  <c r="H9" i="54"/>
  <c r="H11" i="54"/>
  <c r="H31" i="54"/>
  <c r="H38" i="54" l="1"/>
  <c r="I38" i="54"/>
  <c r="F21" i="54"/>
  <c r="F19" i="54" l="1"/>
  <c r="I19" i="54" s="1"/>
  <c r="F13" i="54"/>
  <c r="I13" i="54" s="1"/>
  <c r="F22" i="54" l="1"/>
  <c r="I22" i="54" s="1"/>
  <c r="H19" i="54"/>
  <c r="H13" i="54"/>
  <c r="H22" i="54" l="1"/>
</calcChain>
</file>

<file path=xl/sharedStrings.xml><?xml version="1.0" encoding="utf-8"?>
<sst xmlns="http://schemas.openxmlformats.org/spreadsheetml/2006/main" count="205" uniqueCount="113">
  <si>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</si>
  <si>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</si>
  <si>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</si>
  <si>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</si>
  <si>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</si>
  <si>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</si>
  <si>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</si>
  <si>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</si>
  <si>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</si>
  <si>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</si>
  <si>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</si>
  <si>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</si>
  <si>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</si>
  <si>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</si>
  <si>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</si>
  <si>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</si>
  <si>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</si>
  <si>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</si>
  <si>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</si>
  <si>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</si>
  <si>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</si>
  <si>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</si>
  <si>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</si>
  <si>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</si>
  <si>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</si>
  <si>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</si>
  <si>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</si>
  <si>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</si>
  <si>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</si>
  <si>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</si>
  <si>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</si>
  <si>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</si>
  <si>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</si>
  <si>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</si>
  <si>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</si>
  <si>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</si>
  <si>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</si>
  <si>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</si>
  <si>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</si>
  <si>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</si>
  <si>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</si>
  <si>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</si>
  <si>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</si>
  <si>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</si>
  <si>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</si>
  <si>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</si>
  <si>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</si>
  <si>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</si>
  <si>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</si>
  <si>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</si>
  <si>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</si>
  <si>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</si>
  <si>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</si>
  <si>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</si>
  <si>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</si>
  <si>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</si>
  <si>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</si>
  <si>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</si>
  <si>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</si>
  <si>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</si>
  <si>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</si>
  <si>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</si>
  <si>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</si>
  <si>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</si>
  <si>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</si>
  <si>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</si>
  <si>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</si>
  <si>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</si>
  <si>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</si>
  <si>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</si>
  <si>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</si>
  <si>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</si>
  <si>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</si>
  <si>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</si>
  <si>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</si>
  <si>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</si>
  <si>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</si>
  <si>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</si>
  <si>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</si>
  <si>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* Обіг ЦП ІСІ було тимчасово зупинено у звязку з воєнним станом від 24.02.2022 до 22.08.2022.</t>
  </si>
  <si>
    <t>ОЗДП</t>
  </si>
  <si>
    <t>31.12.2022 (4 кв. 2022)</t>
  </si>
  <si>
    <t>облігації іноземної держави</t>
  </si>
  <si>
    <t>облігаціями іноземної держави</t>
  </si>
  <si>
    <t>31.12.2022**</t>
  </si>
  <si>
    <t>Ренкінгування - за квартальним показником.</t>
  </si>
  <si>
    <t>Зміна за 2 роки</t>
  </si>
  <si>
    <t>х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</si>
  <si>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</si>
  <si>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31.12.2023 (4 кв. 2023)</t>
  </si>
  <si>
    <t>Зміна за 4 кв. 2023</t>
  </si>
  <si>
    <t>31.12.2023 (2023)</t>
  </si>
  <si>
    <t>31.12.2021 (2021)</t>
  </si>
  <si>
    <t>31.12.2022 (2022)</t>
  </si>
  <si>
    <t>Зміна за рік у 4 кв. 2023</t>
  </si>
  <si>
    <t>Зміна за 2023 рік</t>
  </si>
  <si>
    <t>* Загалом у списках ФБ України станом на 31.12.2023 року, включаючи лістинг, перебувало 183 випуски державних облігацій, 6 - муніципальних облігацій, 116 – корпоративних облігацій (у т.ч. 22 - єврооблігацій), 122 випусків акцій (у т.ч. 60 - іноземних), 7 – акцій КІФ, 20 – інвестиційних сертифікатів ПІФ, 22 - іноземних суверенних облігаій і 2 -  деривативів.</t>
  </si>
  <si>
    <t>x</t>
  </si>
  <si>
    <t>4-й квартал 2023 року</t>
  </si>
  <si>
    <t>За 2023 рік</t>
  </si>
  <si>
    <t>За 2 роки</t>
  </si>
  <si>
    <t>Ренкінгування - за показником за 2023 рік.</t>
  </si>
  <si>
    <t>31.12.2021</t>
  </si>
  <si>
    <t>Зміна за 4-й квартал 2023 року</t>
  </si>
  <si>
    <t>1 квартал</t>
  </si>
  <si>
    <t>2 квартал</t>
  </si>
  <si>
    <t>3 квартал</t>
  </si>
  <si>
    <t>4 квартал</t>
  </si>
  <si>
    <t>Чистий притік/відтік наростаючим підсумком, млн грн</t>
  </si>
  <si>
    <t>2022*</t>
  </si>
  <si>
    <t>30.09.2023 (3 кв. 2023)***</t>
  </si>
  <si>
    <t>*** Скориговано дані про обсяг торгів корпоративними облігаціями (у т.ч. облігаціями підприємств), за даними НКЦПФР.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</si>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</sst>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8"/>
      <color rgb="FF000000"/>
      <name val="Arial"/>
      <family val="2"/>
      <charset val="204"/>
    </font>
    <font>
      <sz val="10"/>
      <name val="Georgia"/>
      <family val="1"/>
      <charset val="204"/>
    </font>
    <font>
      <sz val="10"/>
      <name val="Arial"/>
      <family val="2"/>
      <charset val="204"/>
    </font>
    <font>
      <sz val="11"/>
      <color indexed="8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/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59" applyNumberFormat="0" applyAlignment="0" applyProtection="0"/>
    <xf numFmtId="0" fontId="54" fillId="33" borderId="59" applyNumberFormat="0" applyAlignment="0" applyProtection="0"/>
    <xf numFmtId="0" fontId="55" fillId="34" borderId="60" applyNumberFormat="0" applyAlignment="0" applyProtection="0"/>
    <xf numFmtId="0" fontId="55" fillId="34" borderId="60" applyNumberFormat="0" applyAlignment="0" applyProtection="0"/>
    <xf numFmtId="0" fontId="56" fillId="34" borderId="59" applyNumberFormat="0" applyAlignment="0" applyProtection="0"/>
    <xf numFmtId="0" fontId="56" fillId="34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5" borderId="62" applyNumberFormat="0" applyAlignment="0" applyProtection="0"/>
    <xf numFmtId="0" fontId="61" fillId="35" borderId="62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3" applyNumberFormat="0" applyFont="0" applyAlignment="0" applyProtection="0"/>
    <xf numFmtId="0" fontId="52" fillId="36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  <xf numFmtId="43" fontId="72" fillId="0" borderId="0" applyFont="0" applyFill="0" applyBorder="0" applyAlignment="0" applyProtection="0"/>
  </cellStyleXfs>
  <cellXfs count="280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2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1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46" xfId="60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9" fontId="7" fillId="29" borderId="30" xfId="75" applyNumberFormat="1" applyFont="1" applyFill="1" applyBorder="1" applyAlignment="1">
      <alignment horizontal="center" vertical="center" wrapText="1"/>
    </xf>
    <xf numFmtId="165" fontId="4" fillId="0" borderId="41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4" fontId="69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8" xfId="236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29" borderId="38" xfId="75" applyNumberFormat="1" applyFont="1" applyFill="1" applyBorder="1" applyAlignment="1">
      <alignment horizontal="right" vertical="center"/>
    </xf>
    <xf numFmtId="167" fontId="7" fillId="29" borderId="35" xfId="75" applyNumberFormat="1" applyFont="1" applyFill="1" applyBorder="1" applyAlignment="1">
      <alignment horizontal="right" vertical="center"/>
    </xf>
    <xf numFmtId="167" fontId="6" fillId="29" borderId="29" xfId="75" applyNumberFormat="1" applyFont="1" applyFill="1" applyBorder="1" applyAlignment="1">
      <alignment horizontal="right" vertical="center"/>
    </xf>
    <xf numFmtId="167" fontId="6" fillId="29" borderId="35" xfId="75" applyNumberFormat="1" applyFont="1" applyFill="1" applyBorder="1" applyAlignment="1">
      <alignment horizontal="right" vertical="center"/>
    </xf>
    <xf numFmtId="165" fontId="14" fillId="29" borderId="27" xfId="75" applyNumberFormat="1" applyFont="1" applyFill="1" applyBorder="1" applyAlignment="1">
      <alignment horizontal="right" vertical="center"/>
    </xf>
    <xf numFmtId="14" fontId="7" fillId="0" borderId="48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70" fillId="0" borderId="0" xfId="0" applyFont="1"/>
    <xf numFmtId="14" fontId="6" fillId="0" borderId="0" xfId="59" applyNumberFormat="1"/>
    <xf numFmtId="14" fontId="70" fillId="0" borderId="0" xfId="0" applyNumberFormat="1" applyFont="1"/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5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5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5" fontId="7" fillId="61" borderId="37" xfId="75" applyNumberFormat="1" applyFont="1" applyFill="1" applyBorder="1" applyAlignment="1">
      <alignment vertical="center"/>
    </xf>
    <xf numFmtId="167" fontId="7" fillId="61" borderId="38" xfId="75" applyNumberFormat="1" applyFont="1" applyFill="1" applyBorder="1" applyAlignment="1">
      <alignment horizontal="right" vertical="center"/>
    </xf>
    <xf numFmtId="167" fontId="7" fillId="61" borderId="35" xfId="75" applyNumberFormat="1" applyFont="1" applyFill="1" applyBorder="1" applyAlignment="1">
      <alignment horizontal="right" vertical="center"/>
    </xf>
    <xf numFmtId="167" fontId="6" fillId="61" borderId="29" xfId="75" applyNumberFormat="1" applyFont="1" applyFill="1" applyBorder="1" applyAlignment="1">
      <alignment horizontal="right" vertical="center"/>
    </xf>
    <xf numFmtId="167" fontId="6" fillId="61" borderId="35" xfId="75" applyNumberFormat="1" applyFont="1" applyFill="1" applyBorder="1" applyAlignment="1">
      <alignment horizontal="right" vertical="center"/>
    </xf>
    <xf numFmtId="165" fontId="14" fillId="61" borderId="27" xfId="75" applyNumberFormat="1" applyFont="1" applyFill="1" applyBorder="1" applyAlignment="1">
      <alignment horizontal="right" vertical="center"/>
    </xf>
    <xf numFmtId="165" fontId="17" fillId="61" borderId="32" xfId="75" applyNumberFormat="1" applyFont="1" applyFill="1" applyBorder="1" applyAlignment="1">
      <alignment vertical="center"/>
    </xf>
    <xf numFmtId="165" fontId="17" fillId="61" borderId="32" xfId="77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horizontal="right" vertical="center"/>
    </xf>
    <xf numFmtId="14" fontId="4" fillId="0" borderId="34" xfId="236" applyNumberFormat="1" applyFont="1" applyBorder="1" applyAlignment="1">
      <alignment horizontal="center" vertical="center"/>
    </xf>
    <xf numFmtId="0" fontId="6" fillId="0" borderId="69" xfId="60" applyFont="1" applyFill="1" applyBorder="1" applyAlignment="1">
      <alignment horizontal="center" vertical="center" wrapText="1"/>
    </xf>
    <xf numFmtId="0" fontId="4" fillId="0" borderId="69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70" xfId="60" applyNumberFormat="1" applyFont="1" applyFill="1" applyBorder="1" applyAlignment="1">
      <alignment horizontal="center" vertical="center" wrapText="1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5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5" fontId="14" fillId="62" borderId="27" xfId="75" applyNumberFormat="1" applyFont="1" applyFill="1" applyBorder="1" applyAlignment="1">
      <alignment vertical="center"/>
    </xf>
    <xf numFmtId="0" fontId="6" fillId="62" borderId="27" xfId="75" applyFont="1" applyFill="1" applyBorder="1" applyAlignment="1">
      <alignment vertical="center"/>
    </xf>
    <xf numFmtId="0" fontId="6" fillId="62" borderId="45" xfId="75" applyFont="1" applyFill="1" applyBorder="1" applyAlignment="1">
      <alignment vertical="center"/>
    </xf>
    <xf numFmtId="165" fontId="7" fillId="62" borderId="37" xfId="75" applyNumberFormat="1" applyFont="1" applyFill="1" applyBorder="1" applyAlignment="1">
      <alignment vertical="center"/>
    </xf>
    <xf numFmtId="167" fontId="7" fillId="62" borderId="38" xfId="75" applyNumberFormat="1" applyFont="1" applyFill="1" applyBorder="1" applyAlignment="1">
      <alignment horizontal="right" vertical="center"/>
    </xf>
    <xf numFmtId="167" fontId="7" fillId="62" borderId="35" xfId="75" applyNumberFormat="1" applyFont="1" applyFill="1" applyBorder="1" applyAlignment="1">
      <alignment horizontal="right" vertical="center"/>
    </xf>
    <xf numFmtId="167" fontId="6" fillId="62" borderId="29" xfId="75" applyNumberFormat="1" applyFont="1" applyFill="1" applyBorder="1" applyAlignment="1">
      <alignment horizontal="right" vertical="center"/>
    </xf>
    <xf numFmtId="167" fontId="6" fillId="62" borderId="35" xfId="75" applyNumberFormat="1" applyFont="1" applyFill="1" applyBorder="1" applyAlignment="1">
      <alignment horizontal="right" vertical="center"/>
    </xf>
    <xf numFmtId="165" fontId="17" fillId="61" borderId="67" xfId="75" applyNumberFormat="1" applyFont="1" applyFill="1" applyBorder="1" applyAlignment="1">
      <alignment vertical="center"/>
    </xf>
    <xf numFmtId="165" fontId="17" fillId="61" borderId="29" xfId="75" applyNumberFormat="1" applyFont="1" applyFill="1" applyBorder="1" applyAlignment="1">
      <alignment vertical="center"/>
    </xf>
    <xf numFmtId="165" fontId="15" fillId="61" borderId="29" xfId="75" applyNumberFormat="1" applyFont="1" applyFill="1" applyBorder="1" applyAlignment="1">
      <alignment horizontal="right" vertical="center"/>
    </xf>
    <xf numFmtId="9" fontId="15" fillId="61" borderId="29" xfId="75" applyNumberFormat="1" applyFont="1" applyFill="1" applyBorder="1" applyAlignment="1">
      <alignment horizontal="right" vertical="center"/>
    </xf>
    <xf numFmtId="165" fontId="15" fillId="61" borderId="29" xfId="75" applyNumberFormat="1" applyFont="1" applyFill="1" applyBorder="1" applyAlignment="1">
      <alignment vertical="center"/>
    </xf>
    <xf numFmtId="165" fontId="15" fillId="61" borderId="68" xfId="75" applyNumberFormat="1" applyFont="1" applyFill="1" applyBorder="1" applyAlignment="1">
      <alignment horizontal="right" vertical="center"/>
    </xf>
    <xf numFmtId="165" fontId="15" fillId="61" borderId="43" xfId="75" applyNumberFormat="1" applyFont="1" applyFill="1" applyBorder="1" applyAlignment="1">
      <alignment vertical="center"/>
    </xf>
    <xf numFmtId="165" fontId="17" fillId="29" borderId="32" xfId="75" applyNumberFormat="1" applyFont="1" applyFill="1" applyBorder="1" applyAlignment="1">
      <alignment vertical="center"/>
    </xf>
    <xf numFmtId="165" fontId="17" fillId="29" borderId="44" xfId="77" applyNumberFormat="1" applyFont="1" applyFill="1" applyBorder="1" applyAlignment="1">
      <alignment vertical="center"/>
    </xf>
    <xf numFmtId="165" fontId="17" fillId="29" borderId="27" xfId="75" applyNumberFormat="1" applyFont="1" applyFill="1" applyBorder="1" applyAlignment="1">
      <alignment vertical="center"/>
    </xf>
    <xf numFmtId="165" fontId="15" fillId="29" borderId="27" xfId="75" applyNumberFormat="1" applyFont="1" applyFill="1" applyBorder="1" applyAlignment="1">
      <alignment vertical="center"/>
    </xf>
    <xf numFmtId="165" fontId="15" fillId="29" borderId="27" xfId="75" applyNumberFormat="1" applyFont="1" applyFill="1" applyBorder="1" applyAlignment="1">
      <alignment horizontal="right" vertical="center"/>
    </xf>
    <xf numFmtId="165" fontId="15" fillId="29" borderId="45" xfId="75" applyNumberFormat="1" applyFont="1" applyFill="1" applyBorder="1" applyAlignment="1">
      <alignment horizontal="right" vertical="center"/>
    </xf>
    <xf numFmtId="165" fontId="17" fillId="29" borderId="32" xfId="77" applyNumberFormat="1" applyFont="1" applyFill="1" applyBorder="1" applyAlignment="1">
      <alignment vertical="center"/>
    </xf>
    <xf numFmtId="165" fontId="17" fillId="29" borderId="32" xfId="75" applyNumberFormat="1" applyFont="1" applyFill="1" applyBorder="1" applyAlignment="1">
      <alignment horizontal="right" vertical="center"/>
    </xf>
    <xf numFmtId="165" fontId="17" fillId="29" borderId="44" xfId="75" applyNumberFormat="1" applyFont="1" applyFill="1" applyBorder="1" applyAlignment="1">
      <alignment horizontal="right" vertical="center"/>
    </xf>
    <xf numFmtId="165" fontId="15" fillId="29" borderId="43" xfId="75" applyNumberFormat="1" applyFont="1" applyFill="1" applyBorder="1" applyAlignment="1">
      <alignment horizontal="right" vertical="center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5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5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5" fontId="7" fillId="63" borderId="37" xfId="75" applyNumberFormat="1" applyFont="1" applyFill="1" applyBorder="1" applyAlignment="1">
      <alignment vertical="center"/>
    </xf>
    <xf numFmtId="167" fontId="7" fillId="63" borderId="38" xfId="75" applyNumberFormat="1" applyFont="1" applyFill="1" applyBorder="1" applyAlignment="1">
      <alignment horizontal="right" vertical="center"/>
    </xf>
    <xf numFmtId="167" fontId="7" fillId="63" borderId="35" xfId="75" applyNumberFormat="1" applyFont="1" applyFill="1" applyBorder="1" applyAlignment="1">
      <alignment horizontal="right" vertical="center"/>
    </xf>
    <xf numFmtId="167" fontId="6" fillId="63" borderId="29" xfId="75" applyNumberFormat="1" applyFont="1" applyFill="1" applyBorder="1" applyAlignment="1">
      <alignment horizontal="right" vertical="center"/>
    </xf>
    <xf numFmtId="167" fontId="6" fillId="63" borderId="35" xfId="75" applyNumberFormat="1" applyFont="1" applyFill="1" applyBorder="1" applyAlignment="1">
      <alignment horizontal="right" vertical="center"/>
    </xf>
    <xf numFmtId="165" fontId="17" fillId="63" borderId="32" xfId="75" applyNumberFormat="1" applyFont="1" applyFill="1" applyBorder="1" applyAlignment="1">
      <alignment vertical="center"/>
    </xf>
    <xf numFmtId="165" fontId="17" fillId="63" borderId="32" xfId="77" applyNumberFormat="1" applyFont="1" applyFill="1" applyBorder="1" applyAlignment="1">
      <alignment vertical="center"/>
    </xf>
    <xf numFmtId="165" fontId="17" fillId="63" borderId="32" xfId="75" applyNumberFormat="1" applyFont="1" applyFill="1" applyBorder="1" applyAlignment="1">
      <alignment horizontal="right" vertical="center"/>
    </xf>
    <xf numFmtId="165" fontId="15" fillId="63" borderId="43" xfId="75" applyNumberFormat="1" applyFont="1" applyFill="1" applyBorder="1" applyAlignment="1">
      <alignment horizontal="right"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165" fontId="15" fillId="0" borderId="13" xfId="57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/>
    <xf numFmtId="0" fontId="15" fillId="61" borderId="29" xfId="75" applyNumberFormat="1" applyFont="1" applyFill="1" applyBorder="1" applyAlignment="1">
      <alignment horizontal="right" vertical="center"/>
    </xf>
    <xf numFmtId="0" fontId="15" fillId="29" borderId="27" xfId="75" applyNumberFormat="1" applyFont="1" applyFill="1" applyBorder="1" applyAlignment="1">
      <alignment horizontal="right" vertical="center"/>
    </xf>
    <xf numFmtId="165" fontId="70" fillId="0" borderId="0" xfId="235" applyNumberFormat="1" applyFont="1"/>
    <xf numFmtId="165" fontId="15" fillId="29" borderId="27" xfId="235" applyNumberFormat="1" applyFont="1" applyFill="1" applyBorder="1" applyAlignment="1">
      <alignment vertical="center"/>
    </xf>
    <xf numFmtId="167" fontId="42" fillId="0" borderId="0" xfId="44" applyNumberFormat="1" applyFont="1"/>
    <xf numFmtId="9" fontId="42" fillId="0" borderId="0" xfId="235" applyFont="1"/>
    <xf numFmtId="0" fontId="71" fillId="0" borderId="0" xfId="0" applyFont="1"/>
    <xf numFmtId="0" fontId="7" fillId="29" borderId="40" xfId="75" applyFont="1" applyFill="1" applyBorder="1" applyAlignment="1">
      <alignment horizontal="right" vertical="center"/>
    </xf>
    <xf numFmtId="0" fontId="7" fillId="29" borderId="33" xfId="75" applyFont="1" applyFill="1" applyBorder="1" applyAlignment="1">
      <alignment horizontal="right" vertical="center"/>
    </xf>
    <xf numFmtId="165" fontId="16" fillId="29" borderId="44" xfId="75" applyNumberFormat="1" applyFont="1" applyFill="1" applyBorder="1" applyAlignment="1">
      <alignment horizontal="right" vertical="center"/>
    </xf>
    <xf numFmtId="0" fontId="7" fillId="29" borderId="27" xfId="75" applyFont="1" applyFill="1" applyBorder="1" applyAlignment="1">
      <alignment horizontal="right" vertical="center"/>
    </xf>
    <xf numFmtId="0" fontId="6" fillId="29" borderId="27" xfId="75" applyFont="1" applyFill="1" applyBorder="1" applyAlignment="1">
      <alignment horizontal="right" vertical="center"/>
    </xf>
    <xf numFmtId="0" fontId="6" fillId="29" borderId="45" xfId="75" applyFont="1" applyFill="1" applyBorder="1" applyAlignment="1">
      <alignment horizontal="right" vertical="center"/>
    </xf>
    <xf numFmtId="165" fontId="7" fillId="29" borderId="37" xfId="75" applyNumberFormat="1" applyFont="1" applyFill="1" applyBorder="1" applyAlignment="1">
      <alignment horizontal="right" vertical="center"/>
    </xf>
    <xf numFmtId="43" fontId="6" fillId="0" borderId="0" xfId="237" applyFont="1" applyFill="1" applyAlignment="1">
      <alignment horizontal="left"/>
    </xf>
    <xf numFmtId="49" fontId="6" fillId="0" borderId="17" xfId="60" applyNumberFormat="1" applyFont="1" applyFill="1" applyBorder="1" applyAlignment="1">
      <alignment horizontal="center" vertical="center" wrapText="1"/>
    </xf>
    <xf numFmtId="0" fontId="6" fillId="0" borderId="0" xfId="57" applyAlignment="1">
      <alignment horizontal="right"/>
    </xf>
    <xf numFmtId="165" fontId="6" fillId="0" borderId="0" xfId="57" applyNumberFormat="1"/>
    <xf numFmtId="0" fontId="17" fillId="29" borderId="31" xfId="58" applyFont="1" applyFill="1" applyBorder="1" applyAlignment="1">
      <alignment horizontal="center" vertical="center" wrapText="1"/>
    </xf>
    <xf numFmtId="0" fontId="6" fillId="61" borderId="27" xfId="75" applyFont="1" applyFill="1" applyBorder="1" applyAlignment="1">
      <alignment horizontal="right" vertical="center"/>
    </xf>
    <xf numFmtId="165" fontId="17" fillId="63" borderId="67" xfId="75" applyNumberFormat="1" applyFont="1" applyFill="1" applyBorder="1" applyAlignment="1">
      <alignment vertical="center"/>
    </xf>
    <xf numFmtId="165" fontId="17" fillId="63" borderId="29" xfId="75" applyNumberFormat="1" applyFont="1" applyFill="1" applyBorder="1" applyAlignment="1">
      <alignment vertical="center"/>
    </xf>
    <xf numFmtId="165" fontId="15" fillId="63" borderId="29" xfId="75" applyNumberFormat="1" applyFont="1" applyFill="1" applyBorder="1" applyAlignment="1">
      <alignment horizontal="right" vertical="center"/>
    </xf>
    <xf numFmtId="165" fontId="15" fillId="63" borderId="29" xfId="235" applyNumberFormat="1" applyFont="1" applyFill="1" applyBorder="1" applyAlignment="1">
      <alignment horizontal="right" vertical="center"/>
    </xf>
    <xf numFmtId="9" fontId="15" fillId="63" borderId="29" xfId="75" applyNumberFormat="1" applyFont="1" applyFill="1" applyBorder="1" applyAlignment="1">
      <alignment horizontal="right" vertical="center"/>
    </xf>
    <xf numFmtId="165" fontId="15" fillId="63" borderId="29" xfId="75" applyNumberFormat="1" applyFont="1" applyFill="1" applyBorder="1" applyAlignment="1">
      <alignment vertical="center"/>
    </xf>
    <xf numFmtId="165" fontId="15" fillId="63" borderId="68" xfId="75" applyNumberFormat="1" applyFont="1" applyFill="1" applyBorder="1" applyAlignment="1">
      <alignment horizontal="right" vertical="center"/>
    </xf>
    <xf numFmtId="165" fontId="17" fillId="63" borderId="67" xfId="75" applyNumberFormat="1" applyFont="1" applyFill="1" applyBorder="1" applyAlignment="1">
      <alignment horizontal="right" vertical="center"/>
    </xf>
    <xf numFmtId="165" fontId="17" fillId="62" borderId="32" xfId="75" applyNumberFormat="1" applyFont="1" applyFill="1" applyBorder="1" applyAlignment="1">
      <alignment vertical="center"/>
    </xf>
    <xf numFmtId="165" fontId="17" fillId="62" borderId="44" xfId="77" applyNumberFormat="1" applyFont="1" applyFill="1" applyBorder="1" applyAlignment="1">
      <alignment vertical="center"/>
    </xf>
    <xf numFmtId="165" fontId="17" fillId="62" borderId="27" xfId="75" applyNumberFormat="1" applyFont="1" applyFill="1" applyBorder="1" applyAlignment="1">
      <alignment vertical="center"/>
    </xf>
    <xf numFmtId="165" fontId="15" fillId="62" borderId="27" xfId="75" applyNumberFormat="1" applyFont="1" applyFill="1" applyBorder="1" applyAlignment="1">
      <alignment vertical="center"/>
    </xf>
    <xf numFmtId="165" fontId="15" fillId="62" borderId="27" xfId="75" applyNumberFormat="1" applyFont="1" applyFill="1" applyBorder="1" applyAlignment="1">
      <alignment horizontal="right" vertical="center"/>
    </xf>
    <xf numFmtId="165" fontId="15" fillId="62" borderId="45" xfId="75" applyNumberFormat="1" applyFont="1" applyFill="1" applyBorder="1" applyAlignment="1">
      <alignment horizontal="right" vertical="center"/>
    </xf>
    <xf numFmtId="165" fontId="17" fillId="62" borderId="32" xfId="77" applyNumberFormat="1" applyFont="1" applyFill="1" applyBorder="1" applyAlignment="1">
      <alignment vertical="center"/>
    </xf>
    <xf numFmtId="165" fontId="17" fillId="62" borderId="32" xfId="75" applyNumberFormat="1" applyFont="1" applyFill="1" applyBorder="1" applyAlignment="1">
      <alignment horizontal="right" vertical="center"/>
    </xf>
    <xf numFmtId="165" fontId="17" fillId="62" borderId="44" xfId="75" applyNumberFormat="1" applyFont="1" applyFill="1" applyBorder="1" applyAlignment="1">
      <alignment horizontal="right" vertical="center"/>
    </xf>
    <xf numFmtId="0" fontId="15" fillId="62" borderId="27" xfId="75" applyNumberFormat="1" applyFont="1" applyFill="1" applyBorder="1" applyAlignment="1">
      <alignment vertical="center"/>
    </xf>
    <xf numFmtId="165" fontId="15" fillId="62" borderId="27" xfId="235" applyNumberFormat="1" applyFont="1" applyFill="1" applyBorder="1" applyAlignment="1">
      <alignment vertical="center"/>
    </xf>
    <xf numFmtId="165" fontId="15" fillId="62" borderId="43" xfId="75" applyNumberFormat="1" applyFont="1" applyFill="1" applyBorder="1" applyAlignment="1">
      <alignment horizontal="right" vertical="center"/>
    </xf>
    <xf numFmtId="0" fontId="14" fillId="0" borderId="14" xfId="57" applyFont="1" applyFill="1" applyBorder="1" applyAlignment="1">
      <alignment vertical="center"/>
    </xf>
    <xf numFmtId="0" fontId="42" fillId="0" borderId="0" xfId="57" applyFont="1" applyBorder="1" applyAlignment="1">
      <alignment vertical="center" wrapText="1"/>
    </xf>
    <xf numFmtId="0" fontId="7" fillId="0" borderId="72" xfId="57" applyFont="1" applyBorder="1" applyAlignment="1">
      <alignment horizontal="center" vertical="center" wrapText="1"/>
    </xf>
    <xf numFmtId="4" fontId="73" fillId="0" borderId="25" xfId="57" applyNumberFormat="1" applyFont="1" applyFill="1" applyBorder="1" applyAlignment="1">
      <alignment horizontal="center" vertical="center"/>
    </xf>
    <xf numFmtId="167" fontId="73" fillId="0" borderId="25" xfId="57" applyNumberFormat="1" applyFont="1" applyFill="1" applyBorder="1" applyAlignment="1">
      <alignment horizontal="right" vertical="center"/>
    </xf>
    <xf numFmtId="4" fontId="73" fillId="0" borderId="65" xfId="57" applyNumberFormat="1" applyFont="1" applyFill="1" applyBorder="1" applyAlignment="1">
      <alignment horizontal="center" vertical="center"/>
    </xf>
    <xf numFmtId="167" fontId="73" fillId="0" borderId="19" xfId="57" applyNumberFormat="1" applyFont="1" applyFill="1" applyBorder="1" applyAlignment="1">
      <alignment vertical="center"/>
    </xf>
    <xf numFmtId="4" fontId="73" fillId="0" borderId="39" xfId="57" applyNumberFormat="1" applyFont="1" applyFill="1" applyBorder="1" applyAlignment="1">
      <alignment horizontal="center" vertical="center"/>
    </xf>
    <xf numFmtId="167" fontId="73" fillId="0" borderId="13" xfId="57" applyNumberFormat="1" applyFont="1" applyFill="1" applyBorder="1" applyAlignment="1">
      <alignment vertical="center"/>
    </xf>
    <xf numFmtId="0" fontId="14" fillId="0" borderId="73" xfId="79" applyFont="1" applyFill="1" applyBorder="1" applyAlignment="1">
      <alignment horizontal="right" vertical="center" indent="1"/>
    </xf>
    <xf numFmtId="165" fontId="14" fillId="61" borderId="74" xfId="75" applyNumberFormat="1" applyFont="1" applyFill="1" applyBorder="1" applyAlignment="1">
      <alignment horizontal="right" vertical="center"/>
    </xf>
    <xf numFmtId="165" fontId="14" fillId="29" borderId="74" xfId="75" applyNumberFormat="1" applyFont="1" applyFill="1" applyBorder="1" applyAlignment="1">
      <alignment horizontal="right" vertical="center"/>
    </xf>
    <xf numFmtId="165" fontId="14" fillId="63" borderId="74" xfId="75" applyNumberFormat="1" applyFont="1" applyFill="1" applyBorder="1" applyAlignment="1">
      <alignment horizontal="right" vertical="center"/>
    </xf>
    <xf numFmtId="165" fontId="14" fillId="62" borderId="74" xfId="75" applyNumberFormat="1" applyFont="1" applyFill="1" applyBorder="1" applyAlignment="1">
      <alignment horizontal="right" vertical="center"/>
    </xf>
    <xf numFmtId="165" fontId="14" fillId="63" borderId="74" xfId="75" applyNumberFormat="1" applyFont="1" applyFill="1" applyBorder="1" applyAlignment="1">
      <alignment vertical="center"/>
    </xf>
    <xf numFmtId="0" fontId="15" fillId="29" borderId="74" xfId="75" applyNumberFormat="1" applyFont="1" applyFill="1" applyBorder="1" applyAlignment="1">
      <alignment horizontal="right" vertical="center"/>
    </xf>
    <xf numFmtId="165" fontId="15" fillId="63" borderId="75" xfId="75" applyNumberFormat="1" applyFont="1" applyFill="1" applyBorder="1" applyAlignment="1">
      <alignment horizontal="right" vertical="center"/>
    </xf>
    <xf numFmtId="165" fontId="15" fillId="61" borderId="75" xfId="75" applyNumberFormat="1" applyFont="1" applyFill="1" applyBorder="1" applyAlignment="1">
      <alignment vertical="center"/>
    </xf>
    <xf numFmtId="0" fontId="7" fillId="0" borderId="76" xfId="79" applyFont="1" applyFill="1" applyBorder="1" applyAlignment="1">
      <alignment horizontal="right" vertical="center" indent="1"/>
    </xf>
    <xf numFmtId="167" fontId="6" fillId="63" borderId="43" xfId="75" applyNumberFormat="1" applyFont="1" applyFill="1" applyBorder="1" applyAlignment="1">
      <alignment horizontal="right" vertical="center"/>
    </xf>
    <xf numFmtId="0" fontId="6" fillId="0" borderId="55" xfId="79" applyFont="1" applyBorder="1" applyAlignment="1">
      <alignment horizontal="right" vertical="center" indent="1"/>
    </xf>
    <xf numFmtId="167" fontId="6" fillId="61" borderId="43" xfId="75" applyNumberFormat="1" applyFont="1" applyFill="1" applyBorder="1" applyAlignment="1">
      <alignment horizontal="right" vertical="center"/>
    </xf>
    <xf numFmtId="167" fontId="6" fillId="29" borderId="43" xfId="75" applyNumberFormat="1" applyFont="1" applyFill="1" applyBorder="1" applyAlignment="1">
      <alignment horizontal="right" vertical="center"/>
    </xf>
    <xf numFmtId="167" fontId="6" fillId="62" borderId="43" xfId="75" applyNumberFormat="1" applyFont="1" applyFill="1" applyBorder="1" applyAlignment="1">
      <alignment horizontal="right" vertical="center"/>
    </xf>
    <xf numFmtId="165" fontId="15" fillId="62" borderId="74" xfId="75" applyNumberFormat="1" applyFont="1" applyFill="1" applyBorder="1" applyAlignment="1">
      <alignment horizontal="right" vertical="center"/>
    </xf>
    <xf numFmtId="165" fontId="16" fillId="61" borderId="43" xfId="75" applyNumberFormat="1" applyFont="1" applyFill="1" applyBorder="1" applyAlignment="1">
      <alignment horizontal="right" vertical="center"/>
    </xf>
    <xf numFmtId="165" fontId="16" fillId="29" borderId="43" xfId="75" applyNumberFormat="1" applyFont="1" applyFill="1" applyBorder="1" applyAlignment="1">
      <alignment horizontal="right" vertical="center"/>
    </xf>
    <xf numFmtId="165" fontId="16" fillId="63" borderId="43" xfId="75" applyNumberFormat="1" applyFont="1" applyFill="1" applyBorder="1" applyAlignment="1">
      <alignment horizontal="right" vertical="center"/>
    </xf>
    <xf numFmtId="165" fontId="16" fillId="62" borderId="43" xfId="75" applyNumberFormat="1" applyFont="1" applyFill="1" applyBorder="1" applyAlignment="1">
      <alignment horizontal="right" vertical="center"/>
    </xf>
    <xf numFmtId="165" fontId="7" fillId="63" borderId="43" xfId="235" applyNumberFormat="1" applyFont="1" applyFill="1" applyBorder="1" applyAlignment="1">
      <alignment horizontal="right" vertical="center"/>
    </xf>
    <xf numFmtId="165" fontId="17" fillId="29" borderId="43" xfId="235" applyNumberFormat="1" applyFont="1" applyFill="1" applyBorder="1" applyAlignment="1">
      <alignment horizontal="right" vertical="center"/>
    </xf>
    <xf numFmtId="165" fontId="17" fillId="62" borderId="77" xfId="75" applyNumberFormat="1" applyFont="1" applyFill="1" applyBorder="1" applyAlignment="1">
      <alignment horizontal="right" vertical="center"/>
    </xf>
    <xf numFmtId="165" fontId="17" fillId="63" borderId="43" xfId="75" applyNumberFormat="1" applyFont="1" applyFill="1" applyBorder="1" applyAlignment="1">
      <alignment horizontal="right" vertical="center"/>
    </xf>
    <xf numFmtId="165" fontId="17" fillId="61" borderId="43" xfId="75" applyNumberFormat="1" applyFont="1" applyFill="1" applyBorder="1" applyAlignment="1">
      <alignment vertical="center"/>
    </xf>
    <xf numFmtId="168" fontId="42" fillId="0" borderId="0" xfId="44" applyNumberFormat="1" applyFont="1"/>
    <xf numFmtId="49" fontId="17" fillId="61" borderId="31" xfId="75" applyNumberFormat="1" applyFont="1" applyFill="1" applyBorder="1" applyAlignment="1">
      <alignment horizontal="center" vertical="center" wrapText="1"/>
    </xf>
    <xf numFmtId="49" fontId="17" fillId="62" borderId="31" xfId="75" applyNumberFormat="1" applyFont="1" applyFill="1" applyBorder="1" applyAlignment="1">
      <alignment horizontal="center" vertical="center" wrapText="1"/>
    </xf>
    <xf numFmtId="49" fontId="16" fillId="63" borderId="30" xfId="75" applyNumberFormat="1" applyFont="1" applyFill="1" applyBorder="1" applyAlignment="1">
      <alignment horizontal="center" vertical="center" wrapText="1"/>
    </xf>
    <xf numFmtId="4" fontId="11" fillId="0" borderId="0" xfId="0" applyNumberFormat="1" applyFont="1" applyFill="1" applyBorder="1"/>
    <xf numFmtId="165" fontId="4" fillId="0" borderId="21" xfId="57" applyNumberFormat="1" applyFont="1" applyFill="1" applyBorder="1" applyAlignment="1">
      <alignment horizontal="right" vertical="center"/>
    </xf>
    <xf numFmtId="165" fontId="6" fillId="0" borderId="0" xfId="235" applyNumberFormat="1" applyFont="1" applyFill="1"/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15" fillId="0" borderId="0" xfId="44" applyFont="1" applyAlignment="1">
      <alignment horizontal="left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48" fillId="0" borderId="49" xfId="57" applyFont="1" applyBorder="1" applyAlignment="1">
      <alignment horizontal="left" vertical="top" wrapText="1"/>
    </xf>
    <xf numFmtId="0" fontId="6" fillId="0" borderId="42" xfId="57" applyBorder="1" applyAlignment="1">
      <alignment horizontal="center"/>
    </xf>
    <xf numFmtId="0" fontId="9" fillId="0" borderId="25" xfId="94" applyFont="1" applyFill="1" applyBorder="1" applyAlignment="1">
      <alignment horizontal="center" vertical="center" wrapText="1"/>
    </xf>
    <xf numFmtId="0" fontId="9" fillId="0" borderId="42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0" fontId="7" fillId="0" borderId="71" xfId="57" applyFont="1" applyBorder="1" applyAlignment="1">
      <alignment horizontal="center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</cellXfs>
  <cellStyles count="238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" xfId="237" builtinId="3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3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8CAB53"/>
      <color rgb="FF9CD816"/>
      <color rgb="FF58AA54"/>
      <color rgb="FF03B921"/>
      <color rgb="FF38B64A"/>
      <color rgb="FF8FC850"/>
      <color rgb="FF90BA44"/>
      <color rgb="FF6FCC22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4-й квартал 2023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8.3834886636992571E-4"/>
                  <c:y val="-1.038558350020829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810083814290572E-3"/>
                  <c:y val="-2.094623851820528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України'!$J$3:$J$18</c:f>
              <c:strCache>
                <c:ptCount val="16"/>
                <c:pt idx="0">
                  <c:v>HANG SENG (Гонконг)</c:v>
                </c:pt>
                <c:pt idx="1">
                  <c:v>SHANGHAI SE COMPOSITE (Китай)</c:v>
                </c:pt>
                <c:pt idx="2">
                  <c:v>ПФТС (Україна)</c:v>
                </c:pt>
                <c:pt idx="3">
                  <c:v>FTSE 100 (Великобританія)</c:v>
                </c:pt>
                <c:pt idx="4">
                  <c:v>FTSE/JSE Africa All-Share Index (ПАР)</c:v>
                </c:pt>
                <c:pt idx="5">
                  <c:v>УБ (Україна)</c:v>
                </c:pt>
                <c:pt idx="6">
                  <c:v>DJIA (США)</c:v>
                </c:pt>
                <c:pt idx="7">
                  <c:v>CAC 40 (Франція)</c:v>
                </c:pt>
                <c:pt idx="8">
                  <c:v>S&amp;P BSE SENSEX Index (Індія)</c:v>
                </c:pt>
                <c:pt idx="9">
                  <c:v>DAX (ФРН)</c:v>
                </c:pt>
                <c:pt idx="10">
                  <c:v>Ibovespa Sao Paulo SE Index (Бразилія)</c:v>
                </c:pt>
                <c:pt idx="11">
                  <c:v>S&amp;P 500 (США)</c:v>
                </c:pt>
                <c:pt idx="12">
                  <c:v>NIKKEI 225 (Японія)</c:v>
                </c:pt>
                <c:pt idx="13">
                  <c:v>WSE WIG 20 (Польща)</c:v>
                </c:pt>
                <c:pt idx="14">
                  <c:v>BIST 100 National Index (Туреччина)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України'!$K$3:$K$18</c:f>
              <c:numCache>
                <c:formatCode>0.0%</c:formatCode>
                <c:ptCount val="16"/>
                <c:pt idx="0">
                  <c:v>-4.2800929383267294E-2</c:v>
                </c:pt>
                <c:pt idx="1">
                  <c:v>-4.3578483063707263E-2</c:v>
                </c:pt>
                <c:pt idx="2">
                  <c:v>0</c:v>
                </c:pt>
                <c:pt idx="3">
                  <c:v>1.6450931115340461E-2</c:v>
                </c:pt>
                <c:pt idx="4">
                  <c:v>6.2312602208342671E-2</c:v>
                </c:pt>
                <c:pt idx="5">
                  <c:v>-0.2142510883852744</c:v>
                </c:pt>
                <c:pt idx="6">
                  <c:v>0.12480907259568763</c:v>
                </c:pt>
                <c:pt idx="7">
                  <c:v>5.7199238688952825E-2</c:v>
                </c:pt>
                <c:pt idx="8">
                  <c:v>9.7402474098948977E-2</c:v>
                </c:pt>
                <c:pt idx="9">
                  <c:v>8.8717570766213116E-2</c:v>
                </c:pt>
                <c:pt idx="10">
                  <c:v>0.15116059110967717</c:v>
                </c:pt>
                <c:pt idx="11">
                  <c:v>0.11235410034864324</c:v>
                </c:pt>
                <c:pt idx="12">
                  <c:v>5.0429065322519451E-2</c:v>
                </c:pt>
                <c:pt idx="13">
                  <c:v>0.22311025266235118</c:v>
                </c:pt>
                <c:pt idx="14">
                  <c:v>-0.10375119676926292</c:v>
                </c:pt>
                <c:pt idx="15">
                  <c:v>3.8799358435805287E-2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За 2023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України'!$J$3:$J$18</c:f>
              <c:strCache>
                <c:ptCount val="16"/>
                <c:pt idx="0">
                  <c:v>HANG SENG (Гонконг)</c:v>
                </c:pt>
                <c:pt idx="1">
                  <c:v>SHANGHAI SE COMPOSITE (Китай)</c:v>
                </c:pt>
                <c:pt idx="2">
                  <c:v>ПФТС (Україна)</c:v>
                </c:pt>
                <c:pt idx="3">
                  <c:v>FTSE 100 (Великобританія)</c:v>
                </c:pt>
                <c:pt idx="4">
                  <c:v>FTSE/JSE Africa All-Share Index (ПАР)</c:v>
                </c:pt>
                <c:pt idx="5">
                  <c:v>УБ (Україна)</c:v>
                </c:pt>
                <c:pt idx="6">
                  <c:v>DJIA (США)</c:v>
                </c:pt>
                <c:pt idx="7">
                  <c:v>CAC 40 (Франція)</c:v>
                </c:pt>
                <c:pt idx="8">
                  <c:v>S&amp;P BSE SENSEX Index (Індія)</c:v>
                </c:pt>
                <c:pt idx="9">
                  <c:v>DAX (ФРН)</c:v>
                </c:pt>
                <c:pt idx="10">
                  <c:v>Ibovespa Sao Paulo SE Index (Бразилія)</c:v>
                </c:pt>
                <c:pt idx="11">
                  <c:v>S&amp;P 500 (США)</c:v>
                </c:pt>
                <c:pt idx="12">
                  <c:v>NIKKEI 225 (Японія)</c:v>
                </c:pt>
                <c:pt idx="13">
                  <c:v>WSE WIG 20 (Польща)</c:v>
                </c:pt>
                <c:pt idx="14">
                  <c:v>BIST 100 National Index (Туреччина)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України'!$L$3:$L$18</c:f>
              <c:numCache>
                <c:formatCode>0.0%</c:formatCode>
                <c:ptCount val="16"/>
                <c:pt idx="0">
                  <c:v>-0.13821158350188389</c:v>
                </c:pt>
                <c:pt idx="1">
                  <c:v>-3.7008862963946232E-2</c:v>
                </c:pt>
                <c:pt idx="2">
                  <c:v>-2.3447378461786239E-2</c:v>
                </c:pt>
                <c:pt idx="3">
                  <c:v>3.7776411952107791E-2</c:v>
                </c:pt>
                <c:pt idx="4">
                  <c:v>5.2630462170580206E-2</c:v>
                </c:pt>
                <c:pt idx="5">
                  <c:v>7.6524682291333912E-2</c:v>
                </c:pt>
                <c:pt idx="6">
                  <c:v>0.13703369057764969</c:v>
                </c:pt>
                <c:pt idx="7">
                  <c:v>0.16519302538246716</c:v>
                </c:pt>
                <c:pt idx="8">
                  <c:v>0.18736655734299079</c:v>
                </c:pt>
                <c:pt idx="9">
                  <c:v>0.20311212840941151</c:v>
                </c:pt>
                <c:pt idx="10">
                  <c:v>0.2228160489034452</c:v>
                </c:pt>
                <c:pt idx="11">
                  <c:v>0.24230498762859742</c:v>
                </c:pt>
                <c:pt idx="12">
                  <c:v>0.28242234953725864</c:v>
                </c:pt>
                <c:pt idx="13">
                  <c:v>0.30746480209373828</c:v>
                </c:pt>
                <c:pt idx="14">
                  <c:v>0.355956261934669</c:v>
                </c:pt>
                <c:pt idx="15">
                  <c:v>0.5188163037409268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204104512"/>
        <c:axId val="204100032"/>
      </c:barChart>
      <c:catAx>
        <c:axId val="2041045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0410003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04100032"/>
        <c:scaling>
          <c:orientation val="minMax"/>
          <c:max val="0.60000000000000009"/>
          <c:min val="-0.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04104512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9490092604598948"/>
          <c:y val="0.94579417391842246"/>
          <c:w val="0.5971616315327610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2657952069716776E-2"/>
                  <c:y val="-5.6583722231357986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0915032679738561E-2"/>
                  <c:y val="3.08642050316436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упр-ні'!$B$3:$B$16</c:f>
              <c:numCache>
                <c:formatCode>General</c:formatCode>
                <c:ptCount val="6"/>
                <c:pt idx="0">
                  <c:v>312</c:v>
                </c:pt>
                <c:pt idx="1">
                  <c:v>300</c:v>
                </c:pt>
                <c:pt idx="2">
                  <c:v>299</c:v>
                </c:pt>
                <c:pt idx="3">
                  <c:v>294</c:v>
                </c:pt>
                <c:pt idx="4">
                  <c:v>285</c:v>
                </c:pt>
                <c:pt idx="5">
                  <c:v>284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упр-ні'!$C$3:$C$16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упр-ні'!$G$3:$G$15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упр-ні'!$I$3:$I$16</c:f>
              <c:numCache>
                <c:formatCode>0</c:formatCode>
                <c:ptCount val="6"/>
                <c:pt idx="0">
                  <c:v>1711</c:v>
                </c:pt>
                <c:pt idx="1">
                  <c:v>1742</c:v>
                </c:pt>
                <c:pt idx="2">
                  <c:v>1775</c:v>
                </c:pt>
                <c:pt idx="3">
                  <c:v>1764</c:v>
                </c:pt>
                <c:pt idx="4">
                  <c:v>1762</c:v>
                </c:pt>
                <c:pt idx="5">
                  <c:v>1772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97836368"/>
        <c:axId val="197839728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упр-ні'!$K$3:$K$16</c:f>
              <c:numCache>
                <c:formatCode>0</c:formatCode>
                <c:ptCount val="6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упр-ні'!$F$3:$F$16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упр-ні'!$E$3:$E$16</c:f>
              <c:numCache>
                <c:formatCode>General</c:formatCode>
                <c:ptCount val="6"/>
                <c:pt idx="0">
                  <c:v>19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17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упр-ні'!$J$3:$J$16</c:f>
              <c:numCache>
                <c:formatCode>General</c:formatCode>
                <c:ptCount val="6"/>
                <c:pt idx="0">
                  <c:v>54</c:v>
                </c:pt>
                <c:pt idx="1">
                  <c:v>55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825728"/>
        <c:axId val="197830208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31.12.2021</c:v>
                </c:pt>
                <c:pt idx="1">
                  <c:v>31.12.2022</c:v>
                </c:pt>
                <c:pt idx="2">
                  <c:v>31.03.2023</c:v>
                </c:pt>
                <c:pt idx="3">
                  <c:v>30.06.2023</c:v>
                </c:pt>
                <c:pt idx="4">
                  <c:v>30.09.2023</c:v>
                </c:pt>
                <c:pt idx="5">
                  <c:v>31.12.2023</c:v>
                </c:pt>
              </c:strCache>
            </c:strRef>
          </c:cat>
          <c:val>
            <c:numRef>
              <c:f>'КУА-АНПФ &amp; ІСІ-НПФ-СК в упр-ні'!$H$3:$H$15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825728"/>
        <c:axId val="197830208"/>
      </c:lineChart>
      <c:catAx>
        <c:axId val="197836368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9783972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97839728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97836368"/>
        <c:crosses val="autoZero"/>
        <c:crossBetween val="between"/>
        <c:majorUnit val="250"/>
      </c:valAx>
      <c:valAx>
        <c:axId val="19783020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97825728"/>
        <c:crosses val="max"/>
        <c:crossBetween val="between"/>
      </c:valAx>
      <c:catAx>
        <c:axId val="197825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783020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5151602997E-2"/>
                  <c:y val="-4.454354096643958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8189974719417805E-2"/>
                  <c:y val="9.4857168349168301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827995426951998E-2"/>
                  <c:y val="-8.8693800356185685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31.12.2021</c:v>
                </c:pt>
                <c:pt idx="1">
                  <c:v>31.12.2022**</c:v>
                </c:pt>
                <c:pt idx="2">
                  <c:v>30.09.2023</c:v>
                </c:pt>
                <c:pt idx="3">
                  <c:v>31.12.2023</c:v>
                </c:pt>
              </c:strCache>
            </c:str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520437.12</c:v>
                </c:pt>
                <c:pt idx="1">
                  <c:v>534918.43000000005</c:v>
                </c:pt>
                <c:pt idx="2">
                  <c:v>598280.24</c:v>
                </c:pt>
                <c:pt idx="3">
                  <c:v>601284.25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притік'!$B$3:$E$3</c:f>
              <c:strCache>
                <c:ptCount val="4"/>
                <c:pt idx="0">
                  <c:v>31.12.2021</c:v>
                </c:pt>
                <c:pt idx="1">
                  <c:v>31.12.2022**</c:v>
                </c:pt>
                <c:pt idx="2">
                  <c:v>30.09.2023</c:v>
                </c:pt>
                <c:pt idx="3">
                  <c:v>31.12.2023</c:v>
                </c:pt>
              </c:strCache>
            </c:str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495503.93</c:v>
                </c:pt>
                <c:pt idx="1">
                  <c:v>517991.01</c:v>
                </c:pt>
                <c:pt idx="2">
                  <c:v>579945.34</c:v>
                </c:pt>
                <c:pt idx="3">
                  <c:v>581658.31000000006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569696896"/>
        <c:axId val="56969969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31.12.2021</c:v>
                </c:pt>
                <c:pt idx="1">
                  <c:v>31.12.2022**</c:v>
                </c:pt>
                <c:pt idx="2">
                  <c:v>30.09.2023</c:v>
                </c:pt>
                <c:pt idx="3">
                  <c:v>31.12.2023</c:v>
                </c:pt>
              </c:strCache>
            </c:str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184.28</c:v>
                </c:pt>
                <c:pt idx="1">
                  <c:v>146.13999999999999</c:v>
                </c:pt>
                <c:pt idx="2">
                  <c:v>151.94999999999999</c:v>
                </c:pt>
                <c:pt idx="3">
                  <c:v>152.19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2181.4699999999998</c:v>
                </c:pt>
                <c:pt idx="1">
                  <c:v>2367.2399999999998</c:v>
                </c:pt>
                <c:pt idx="2">
                  <c:v>2647.62</c:v>
                </c:pt>
                <c:pt idx="3">
                  <c:v>2774.43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191.48</c:v>
                </c:pt>
                <c:pt idx="1">
                  <c:v>140.81</c:v>
                </c:pt>
                <c:pt idx="2">
                  <c:v>181.72</c:v>
                </c:pt>
                <c:pt idx="3">
                  <c:v>200.63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555521504"/>
        <c:axId val="569699136"/>
      </c:barChart>
      <c:catAx>
        <c:axId val="56969689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6969969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569699696"/>
        <c:scaling>
          <c:orientation val="minMax"/>
          <c:max val="6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69696896"/>
        <c:crosses val="autoZero"/>
        <c:crossBetween val="between"/>
        <c:majorUnit val="50000"/>
      </c:valAx>
      <c:valAx>
        <c:axId val="569699136"/>
        <c:scaling>
          <c:orientation val="minMax"/>
          <c:max val="2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555521504"/>
        <c:crosses val="max"/>
        <c:crossBetween val="between"/>
        <c:majorUnit val="250"/>
      </c:valAx>
      <c:catAx>
        <c:axId val="555521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969913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298135014447072E-2"/>
          <c:y val="0.21010827970539173"/>
          <c:w val="0.89831841605641438"/>
          <c:h val="0.74227557784589238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притік'!$B$32</c:f>
              <c:strCache>
                <c:ptCount val="1"/>
                <c:pt idx="0">
                  <c:v>2022*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371086750853142E-3"/>
                  <c:y val="-7.9394598567069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571847457228953E-2"/>
                  <c:y val="0.228722557535646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'Активи-ВЧА-Чистий притік'!$A$33:$A$36</c:f>
            </c:multiLvlStrRef>
          </c:cat>
          <c:val>
            <c:numRef>
              <c:f>'Активи-ВЧА-Чистий притік'!$B$33:$B$36</c:f>
            </c:numRef>
          </c:val>
        </c:ser>
        <c:ser>
          <c:idx val="1"/>
          <c:order val="1"/>
          <c:tx>
            <c:strRef>
              <c:f>'Активи-ВЧА-Чистий притік'!$C$32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06196703036205E-3"/>
                  <c:y val="0.160101933410891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5069354125689537E-2"/>
                  <c:y val="0.158199096932811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'Активи-ВЧА-Чистий притік'!$A$33:$A$36</c:f>
            </c:multiLvlStrRef>
          </c:cat>
          <c:val>
            <c:numRef>
              <c:f>'Активи-ВЧА-Чистий притік'!$C$33:$C$36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414960"/>
        <c:axId val="290414400"/>
      </c:areaChart>
      <c:catAx>
        <c:axId val="290414960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90414400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290414400"/>
        <c:scaling>
          <c:orientation val="minMax"/>
          <c:max val="10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90414960"/>
        <c:crosses val="autoZero"/>
        <c:crossBetween val="midCat"/>
        <c:majorUnit val="5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притік'!$B$25</c:f>
              <c:strCache>
                <c:ptCount val="1"/>
                <c:pt idx="0">
                  <c:v>2022*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'Активи-ВЧА-Чистий притік'!$A$26:$A$29</c:f>
            </c:multiLvlStrRef>
          </c:cat>
          <c:val>
            <c:numRef>
              <c:f>'Активи-ВЧА-Чистий притік'!$B$26:$B$29</c:f>
            </c:numRef>
          </c:val>
        </c:ser>
        <c:ser>
          <c:idx val="0"/>
          <c:order val="1"/>
          <c:tx>
            <c:strRef>
              <c:f>'Активи-ВЧА-Чистий притік'!$C$25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'Активи-ВЧА-Чистий притік'!$A$26:$A$29</c:f>
            </c:multiLvlStrRef>
          </c:cat>
          <c:val>
            <c:numRef>
              <c:f>'Активи-ВЧА-Чистий притік'!$C$26:$C$29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12825120"/>
        <c:axId val="412825680"/>
      </c:barChart>
      <c:catAx>
        <c:axId val="4128251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1282568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12825680"/>
        <c:scaling>
          <c:orientation val="minMax"/>
          <c:max val="10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12825120"/>
        <c:crosses val="autoZero"/>
        <c:crossBetween val="between"/>
        <c:majorUnit val="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171831</xdr:colOff>
      <xdr:row>1</xdr:row>
      <xdr:rowOff>30142</xdr:rowOff>
    </xdr:from>
    <xdr:to>
      <xdr:col>13</xdr:col>
      <xdr:colOff>485775</xdr:colOff>
      <xdr:row>18</xdr:row>
      <xdr:rowOff>28575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24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28574</xdr:colOff>
      <xdr:row>1</xdr:row>
      <xdr:rowOff>12248</xdr:rowOff>
    </xdr:from>
    <xdr:to>
      <xdr:col>17</xdr:col>
      <xdr:colOff>304799</xdr:colOff>
      <xdr:row>11</xdr:row>
      <xdr:rowOff>295276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47625</xdr:colOff>
      <xdr:row>30</xdr:row>
      <xdr:rowOff>1905</xdr:rowOff>
    </xdr:from>
    <xdr:to>
      <xdr:col>13</xdr:col>
      <xdr:colOff>735330</xdr:colOff>
      <xdr:row>41</xdr:row>
      <xdr:rowOff>63138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22861</xdr:colOff>
      <xdr:row>22</xdr:row>
      <xdr:rowOff>9525</xdr:rowOff>
    </xdr:from>
    <xdr:to>
      <xdr:col>13</xdr:col>
      <xdr:colOff>428625</xdr:colOff>
      <xdr:row>29</xdr:row>
      <xdr:rowOff>1133475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O39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23" customWidth="1"/>
    <col min="2" max="3" width="12.140625" style="23" hidden="1" customWidth="1" outlineLevel="1"/>
    <col min="4" max="4" width="12.140625" style="5" hidden="1" customWidth="1" outlineLevel="1"/>
    <col min="5" max="5" width="12.140625" style="12" hidden="1" customWidth="1" outlineLevel="1"/>
    <col min="6" max="6" width="12.140625" style="12" customWidth="1" collapsed="1"/>
    <col min="7" max="7" width="13.42578125" style="23" customWidth="1"/>
    <col min="8" max="8" width="12.7109375" style="23" customWidth="1"/>
    <col min="9" max="9" width="3.5703125" style="23" customWidth="1"/>
    <col min="10" max="10" width="38" style="23" customWidth="1"/>
    <col min="11" max="11" width="15.28515625" style="23" customWidth="1"/>
    <col min="12" max="12" width="17.42578125" style="23" customWidth="1"/>
    <col min="13" max="14" width="11.5703125" style="23" customWidth="1"/>
    <col min="15" max="16384" width="9.140625" style="23"/>
  </cols>
  <sheetData>
    <row r="1" spans="1:15" s="255" customFormat="1" ht="25.9" customHeight="1" thickBot="1">
      <c r="A1" s="254" t="s">
        <v>16</v>
      </c>
      <c r="B1" s="254"/>
      <c r="C1" s="254"/>
      <c r="D1" s="254"/>
      <c r="E1" s="254"/>
      <c r="F1" s="254"/>
    </row>
    <row r="2" spans="1:15" ht="36" customHeight="1" thickBot="1">
      <c r="A2" s="8" t="s">
        <v>35</v>
      </c>
      <c r="B2" s="9">
        <v>44561</v>
      </c>
      <c r="C2" s="9">
        <v>44926</v>
      </c>
      <c r="D2" s="9">
        <v>45199</v>
      </c>
      <c r="E2" s="9">
        <v>45291</v>
      </c>
      <c r="F2" s="9" t="s">
        <v>98</v>
      </c>
      <c r="G2" s="9" t="s">
        <v>99</v>
      </c>
      <c r="H2" s="7" t="s">
        <v>100</v>
      </c>
      <c r="I2" s="12"/>
      <c r="J2" s="8" t="s">
        <v>35</v>
      </c>
      <c r="K2" s="9" t="s">
        <v>98</v>
      </c>
      <c r="L2" s="9" t="s">
        <v>99</v>
      </c>
    </row>
    <row r="3" spans="1:15" s="16" customFormat="1" ht="22.5" customHeight="1">
      <c r="A3" s="10" t="s">
        <v>6</v>
      </c>
      <c r="B3" s="24">
        <v>2266.92</v>
      </c>
      <c r="C3" s="25">
        <v>1792.01</v>
      </c>
      <c r="D3" s="25">
        <v>1915.6</v>
      </c>
      <c r="E3" s="24">
        <v>2342.9899999999998</v>
      </c>
      <c r="F3" s="252">
        <f t="shared" ref="F3:F18" si="0">E3/D3-1</f>
        <v>0.22311025266235118</v>
      </c>
      <c r="G3" s="252">
        <f t="shared" ref="G3:G18" si="1">E3/C3-1</f>
        <v>0.30746480209373828</v>
      </c>
      <c r="H3" s="252">
        <f t="shared" ref="H3:H18" si="2">E3/B3-1</f>
        <v>3.3556543680412165E-2</v>
      </c>
      <c r="I3" s="12"/>
      <c r="J3" s="10" t="s">
        <v>55</v>
      </c>
      <c r="K3" s="252">
        <v>-4.2800929383267294E-2</v>
      </c>
      <c r="L3" s="252">
        <v>-0.13821158350188389</v>
      </c>
      <c r="O3" s="253"/>
    </row>
    <row r="4" spans="1:15" s="16" customFormat="1" ht="22.5" customHeight="1">
      <c r="A4" s="10" t="s">
        <v>15</v>
      </c>
      <c r="B4" s="24">
        <v>104822.44</v>
      </c>
      <c r="C4" s="24">
        <v>109734.6</v>
      </c>
      <c r="D4" s="24">
        <v>116565.17</v>
      </c>
      <c r="E4" s="24">
        <v>134185.23000000001</v>
      </c>
      <c r="F4" s="17">
        <f t="shared" si="0"/>
        <v>0.15116059110967717</v>
      </c>
      <c r="G4" s="17">
        <f t="shared" si="1"/>
        <v>0.2228160489034452</v>
      </c>
      <c r="H4" s="17">
        <f t="shared" si="2"/>
        <v>0.28011931414685631</v>
      </c>
      <c r="I4" s="12"/>
      <c r="J4" s="10" t="s">
        <v>10</v>
      </c>
      <c r="K4" s="17">
        <v>-4.3578483063707263E-2</v>
      </c>
      <c r="L4" s="17">
        <v>-3.7008862963946232E-2</v>
      </c>
      <c r="O4" s="253"/>
    </row>
    <row r="5" spans="1:15" s="16" customFormat="1" ht="22.5" customHeight="1">
      <c r="A5" s="10" t="s">
        <v>9</v>
      </c>
      <c r="B5" s="24">
        <v>36398.080000000002</v>
      </c>
      <c r="C5" s="24">
        <v>33147.25</v>
      </c>
      <c r="D5" s="24">
        <v>33507.5</v>
      </c>
      <c r="E5" s="24">
        <v>37689.54</v>
      </c>
      <c r="F5" s="17">
        <f t="shared" si="0"/>
        <v>0.12480907259568763</v>
      </c>
      <c r="G5" s="17">
        <f t="shared" si="1"/>
        <v>0.13703369057764969</v>
      </c>
      <c r="H5" s="17">
        <f t="shared" si="2"/>
        <v>3.5481541883527923E-2</v>
      </c>
      <c r="I5" s="12"/>
      <c r="J5" s="11" t="s">
        <v>1</v>
      </c>
      <c r="K5" s="17">
        <v>0</v>
      </c>
      <c r="L5" s="17">
        <v>-2.3447378461786239E-2</v>
      </c>
      <c r="O5" s="253"/>
    </row>
    <row r="6" spans="1:15" s="16" customFormat="1" ht="22.5" customHeight="1">
      <c r="A6" s="10" t="s">
        <v>2</v>
      </c>
      <c r="B6" s="24">
        <v>4778.7299999999996</v>
      </c>
      <c r="C6" s="24">
        <v>3839.5</v>
      </c>
      <c r="D6" s="24">
        <v>4288.05</v>
      </c>
      <c r="E6" s="24">
        <v>4769.83</v>
      </c>
      <c r="F6" s="17">
        <f t="shared" si="0"/>
        <v>0.11235410034864324</v>
      </c>
      <c r="G6" s="17">
        <f t="shared" si="1"/>
        <v>0.24230498762859742</v>
      </c>
      <c r="H6" s="17">
        <f t="shared" si="2"/>
        <v>-1.8624195131341503E-3</v>
      </c>
      <c r="I6" s="12"/>
      <c r="J6" s="10" t="s">
        <v>30</v>
      </c>
      <c r="K6" s="13">
        <v>1.6450931115340461E-2</v>
      </c>
      <c r="L6" s="13">
        <v>3.7776411952107791E-2</v>
      </c>
      <c r="O6" s="253"/>
    </row>
    <row r="7" spans="1:15" s="14" customFormat="1" ht="22.5" customHeight="1">
      <c r="A7" s="10" t="s">
        <v>31</v>
      </c>
      <c r="B7" s="24">
        <v>58253.82</v>
      </c>
      <c r="C7" s="24">
        <v>60840.74</v>
      </c>
      <c r="D7" s="24">
        <v>65828.41</v>
      </c>
      <c r="E7" s="25">
        <v>72240.259999999995</v>
      </c>
      <c r="F7" s="17">
        <f t="shared" si="0"/>
        <v>9.7402474098948977E-2</v>
      </c>
      <c r="G7" s="17">
        <f t="shared" si="1"/>
        <v>0.18736655734299079</v>
      </c>
      <c r="H7" s="17">
        <f t="shared" si="2"/>
        <v>0.24009481266636246</v>
      </c>
      <c r="I7" s="12"/>
      <c r="J7" s="10" t="s">
        <v>12</v>
      </c>
      <c r="K7" s="17">
        <v>6.2312602208342671E-2</v>
      </c>
      <c r="L7" s="17">
        <v>5.2630462170580206E-2</v>
      </c>
      <c r="O7" s="253"/>
    </row>
    <row r="8" spans="1:15" s="16" customFormat="1" ht="22.5" customHeight="1">
      <c r="A8" s="10" t="s">
        <v>7</v>
      </c>
      <c r="B8" s="25">
        <v>15884.86</v>
      </c>
      <c r="C8" s="24">
        <v>13923.59</v>
      </c>
      <c r="D8" s="24">
        <v>15386.58</v>
      </c>
      <c r="E8" s="24">
        <v>16751.64</v>
      </c>
      <c r="F8" s="17">
        <f t="shared" si="0"/>
        <v>8.8717570766213116E-2</v>
      </c>
      <c r="G8" s="17">
        <f t="shared" si="1"/>
        <v>0.20311212840941151</v>
      </c>
      <c r="H8" s="17">
        <f t="shared" si="2"/>
        <v>5.4566423626018601E-2</v>
      </c>
      <c r="I8" s="12"/>
      <c r="J8" s="11" t="s">
        <v>5</v>
      </c>
      <c r="K8" s="13">
        <v>-0.2142510883852744</v>
      </c>
      <c r="L8" s="13">
        <v>7.6524682291333912E-2</v>
      </c>
      <c r="O8" s="253"/>
    </row>
    <row r="9" spans="1:15" s="16" customFormat="1" ht="22.5" customHeight="1">
      <c r="A9" s="10" t="s">
        <v>12</v>
      </c>
      <c r="B9" s="24">
        <v>73709.39</v>
      </c>
      <c r="C9" s="24">
        <v>73048.570000000007</v>
      </c>
      <c r="D9" s="24">
        <v>72382.789999999994</v>
      </c>
      <c r="E9" s="24">
        <v>76893.149999999994</v>
      </c>
      <c r="F9" s="17">
        <f t="shared" si="0"/>
        <v>6.2312602208342671E-2</v>
      </c>
      <c r="G9" s="17">
        <f t="shared" si="1"/>
        <v>5.2630462170580206E-2</v>
      </c>
      <c r="H9" s="17">
        <f t="shared" si="2"/>
        <v>4.319341131435217E-2</v>
      </c>
      <c r="I9" s="12"/>
      <c r="J9" s="10" t="s">
        <v>9</v>
      </c>
      <c r="K9" s="17">
        <v>0.12480907259568763</v>
      </c>
      <c r="L9" s="17">
        <v>0.13703369057764969</v>
      </c>
      <c r="O9" s="253"/>
    </row>
    <row r="10" spans="1:15" s="16" customFormat="1" ht="22.5" customHeight="1">
      <c r="A10" s="10" t="s">
        <v>8</v>
      </c>
      <c r="B10" s="25">
        <v>7173.23</v>
      </c>
      <c r="C10" s="24">
        <v>6473.76</v>
      </c>
      <c r="D10" s="24">
        <v>7135.06</v>
      </c>
      <c r="E10" s="24">
        <v>7543.18</v>
      </c>
      <c r="F10" s="17">
        <f t="shared" si="0"/>
        <v>5.7199238688952825E-2</v>
      </c>
      <c r="G10" s="17">
        <f t="shared" si="1"/>
        <v>0.16519302538246716</v>
      </c>
      <c r="H10" s="17">
        <f t="shared" si="2"/>
        <v>5.1573698320003691E-2</v>
      </c>
      <c r="I10" s="12"/>
      <c r="J10" s="10" t="s">
        <v>8</v>
      </c>
      <c r="K10" s="17">
        <v>5.7199238688952825E-2</v>
      </c>
      <c r="L10" s="17">
        <v>0.16519302538246716</v>
      </c>
      <c r="O10" s="253"/>
    </row>
    <row r="11" spans="1:15" s="16" customFormat="1" ht="22.5" customHeight="1">
      <c r="A11" s="10" t="s">
        <v>3</v>
      </c>
      <c r="B11" s="24">
        <v>28791.71</v>
      </c>
      <c r="C11" s="25">
        <v>26094.5</v>
      </c>
      <c r="D11" s="25">
        <v>31857.62</v>
      </c>
      <c r="E11" s="24">
        <v>33464.17</v>
      </c>
      <c r="F11" s="17">
        <f t="shared" si="0"/>
        <v>5.0429065322519451E-2</v>
      </c>
      <c r="G11" s="17">
        <f t="shared" si="1"/>
        <v>0.28242234953725864</v>
      </c>
      <c r="H11" s="17">
        <f t="shared" si="2"/>
        <v>0.16228490770433579</v>
      </c>
      <c r="I11" s="12"/>
      <c r="J11" s="10" t="s">
        <v>31</v>
      </c>
      <c r="K11" s="13">
        <v>9.7402474098948977E-2</v>
      </c>
      <c r="L11" s="13">
        <v>0.18736655734299079</v>
      </c>
      <c r="O11" s="253"/>
    </row>
    <row r="12" spans="1:15" s="16" customFormat="1" ht="22.5" customHeight="1">
      <c r="A12" s="10" t="s">
        <v>13</v>
      </c>
      <c r="B12" s="24">
        <v>68.66</v>
      </c>
      <c r="C12" s="24">
        <v>89.55</v>
      </c>
      <c r="D12" s="24">
        <v>130.93</v>
      </c>
      <c r="E12" s="24">
        <v>136.01</v>
      </c>
      <c r="F12" s="17">
        <f t="shared" si="0"/>
        <v>3.8799358435805287E-2</v>
      </c>
      <c r="G12" s="17">
        <f t="shared" si="1"/>
        <v>0.5188163037409268</v>
      </c>
      <c r="H12" s="17">
        <f t="shared" si="2"/>
        <v>0.98092047771628299</v>
      </c>
      <c r="I12" s="12"/>
      <c r="J12" s="10" t="s">
        <v>7</v>
      </c>
      <c r="K12" s="17">
        <v>8.8717570766213116E-2</v>
      </c>
      <c r="L12" s="17">
        <v>0.20311212840941151</v>
      </c>
      <c r="O12" s="253"/>
    </row>
    <row r="13" spans="1:15" s="16" customFormat="1" ht="22.5" customHeight="1">
      <c r="A13" s="10" t="s">
        <v>30</v>
      </c>
      <c r="B13" s="24">
        <v>7403.01</v>
      </c>
      <c r="C13" s="24">
        <v>7451.74</v>
      </c>
      <c r="D13" s="24">
        <v>7608.08</v>
      </c>
      <c r="E13" s="25">
        <v>7733.24</v>
      </c>
      <c r="F13" s="17">
        <f t="shared" si="0"/>
        <v>1.6450931115340461E-2</v>
      </c>
      <c r="G13" s="17">
        <f t="shared" si="1"/>
        <v>3.7776411952107791E-2</v>
      </c>
      <c r="H13" s="17">
        <f t="shared" si="2"/>
        <v>4.4607531260933087E-2</v>
      </c>
      <c r="I13" s="12"/>
      <c r="J13" s="10" t="s">
        <v>15</v>
      </c>
      <c r="K13" s="17">
        <v>0.15116059110967717</v>
      </c>
      <c r="L13" s="17">
        <v>0.2228160489034452</v>
      </c>
      <c r="O13" s="253"/>
    </row>
    <row r="14" spans="1:15" s="16" customFormat="1" ht="22.5" customHeight="1">
      <c r="A14" s="11" t="s">
        <v>1</v>
      </c>
      <c r="B14" s="25">
        <v>522.76620000000003</v>
      </c>
      <c r="C14" s="25">
        <v>519.20090000000005</v>
      </c>
      <c r="D14" s="25">
        <v>507.02699999999999</v>
      </c>
      <c r="E14" s="25">
        <v>507.02699999999999</v>
      </c>
      <c r="F14" s="13">
        <f t="shared" si="0"/>
        <v>0</v>
      </c>
      <c r="G14" s="13">
        <f t="shared" si="1"/>
        <v>-2.3447378461786239E-2</v>
      </c>
      <c r="H14" s="13">
        <f t="shared" si="2"/>
        <v>-3.010753181823933E-2</v>
      </c>
      <c r="I14" s="12"/>
      <c r="J14" s="10" t="s">
        <v>2</v>
      </c>
      <c r="K14" s="17">
        <v>0.11235410034864324</v>
      </c>
      <c r="L14" s="17">
        <v>0.24230498762859742</v>
      </c>
      <c r="O14" s="253"/>
    </row>
    <row r="15" spans="1:15" s="16" customFormat="1" ht="22.5" customHeight="1">
      <c r="A15" s="10" t="s">
        <v>55</v>
      </c>
      <c r="B15" s="24">
        <v>23112.01</v>
      </c>
      <c r="C15" s="24">
        <v>19781.41</v>
      </c>
      <c r="D15" s="24">
        <v>17809.66</v>
      </c>
      <c r="E15" s="24">
        <v>17047.39</v>
      </c>
      <c r="F15" s="17">
        <f t="shared" si="0"/>
        <v>-4.2800929383267294E-2</v>
      </c>
      <c r="G15" s="17">
        <f t="shared" si="1"/>
        <v>-0.13821158350188389</v>
      </c>
      <c r="H15" s="17">
        <f t="shared" si="2"/>
        <v>-0.26240123641344903</v>
      </c>
      <c r="I15" s="12"/>
      <c r="J15" s="10" t="s">
        <v>3</v>
      </c>
      <c r="K15" s="17">
        <v>5.0429065322519451E-2</v>
      </c>
      <c r="L15" s="17">
        <v>0.28242234953725864</v>
      </c>
      <c r="O15" s="253"/>
    </row>
    <row r="16" spans="1:15" s="16" customFormat="1" ht="22.5" customHeight="1">
      <c r="A16" s="10" t="s">
        <v>10</v>
      </c>
      <c r="B16" s="24">
        <v>3619.19</v>
      </c>
      <c r="C16" s="24">
        <v>3089.26</v>
      </c>
      <c r="D16" s="24">
        <v>3110.48</v>
      </c>
      <c r="E16" s="24">
        <v>2974.93</v>
      </c>
      <c r="F16" s="17">
        <f t="shared" si="0"/>
        <v>-4.3578483063707263E-2</v>
      </c>
      <c r="G16" s="17">
        <f t="shared" si="1"/>
        <v>-3.7008862963946232E-2</v>
      </c>
      <c r="H16" s="17">
        <f t="shared" si="2"/>
        <v>-0.17801220715132393</v>
      </c>
      <c r="I16" s="12"/>
      <c r="J16" s="10" t="s">
        <v>6</v>
      </c>
      <c r="K16" s="17">
        <v>0.22311025266235118</v>
      </c>
      <c r="L16" s="17">
        <v>0.30746480209373828</v>
      </c>
      <c r="O16" s="253"/>
    </row>
    <row r="17" spans="1:15" s="16" customFormat="1" ht="22.5" customHeight="1">
      <c r="A17" s="10" t="s">
        <v>14</v>
      </c>
      <c r="B17" s="24">
        <v>1857.65</v>
      </c>
      <c r="C17" s="24">
        <v>5509.16</v>
      </c>
      <c r="D17" s="24">
        <v>8334.94</v>
      </c>
      <c r="E17" s="25">
        <v>7470.18</v>
      </c>
      <c r="F17" s="17">
        <f t="shared" si="0"/>
        <v>-0.10375119676926292</v>
      </c>
      <c r="G17" s="17">
        <f t="shared" si="1"/>
        <v>0.355956261934669</v>
      </c>
      <c r="H17" s="17">
        <f t="shared" si="2"/>
        <v>3.0213064893817458</v>
      </c>
      <c r="I17" s="12"/>
      <c r="J17" s="10" t="s">
        <v>14</v>
      </c>
      <c r="K17" s="13">
        <v>-0.10375119676926292</v>
      </c>
      <c r="L17" s="13">
        <v>0.355956261934669</v>
      </c>
      <c r="O17" s="253"/>
    </row>
    <row r="18" spans="1:15" s="12" customFormat="1" ht="22.5" customHeight="1" thickBot="1">
      <c r="A18" s="213" t="s">
        <v>5</v>
      </c>
      <c r="B18" s="170">
        <v>1738.24</v>
      </c>
      <c r="C18" s="170">
        <v>1565.9</v>
      </c>
      <c r="D18" s="170">
        <v>2145.38</v>
      </c>
      <c r="E18" s="170">
        <v>1685.73</v>
      </c>
      <c r="F18" s="171">
        <f t="shared" si="0"/>
        <v>-0.2142510883852744</v>
      </c>
      <c r="G18" s="171">
        <f t="shared" si="1"/>
        <v>7.6524682291333912E-2</v>
      </c>
      <c r="H18" s="171">
        <f t="shared" si="2"/>
        <v>-3.0208716863033835E-2</v>
      </c>
      <c r="J18" s="82" t="s">
        <v>13</v>
      </c>
      <c r="K18" s="18">
        <v>3.8799358435805287E-2</v>
      </c>
      <c r="L18" s="18">
        <v>0.5188163037409268</v>
      </c>
      <c r="O18" s="253"/>
    </row>
    <row r="19" spans="1:15" s="21" customFormat="1" ht="13.15" customHeight="1">
      <c r="A19" s="83" t="s">
        <v>72</v>
      </c>
      <c r="E19" s="84"/>
      <c r="F19" s="84"/>
      <c r="H19" s="172"/>
      <c r="I19" s="12"/>
      <c r="J19" s="256" t="s">
        <v>101</v>
      </c>
      <c r="K19" s="256"/>
      <c r="L19" s="256"/>
    </row>
    <row r="20" spans="1:15" s="21" customFormat="1">
      <c r="A20" s="85" t="s">
        <v>23</v>
      </c>
      <c r="E20" s="76"/>
      <c r="F20" s="187"/>
      <c r="G20" s="83"/>
      <c r="I20" s="12"/>
    </row>
    <row r="21" spans="1:15" s="21" customFormat="1">
      <c r="A21" s="83" t="s">
        <v>85</v>
      </c>
      <c r="D21" s="81"/>
      <c r="E21" s="76"/>
    </row>
    <row r="22" spans="1:15" s="12" customFormat="1">
      <c r="A22" s="86"/>
      <c r="D22" s="80"/>
      <c r="E22" s="88"/>
    </row>
    <row r="25" spans="1:15">
      <c r="A25" s="5"/>
      <c r="B25" s="5"/>
    </row>
    <row r="26" spans="1:15">
      <c r="A26" s="190"/>
    </row>
    <row r="27" spans="1:15">
      <c r="A27" s="12"/>
      <c r="B27" s="12"/>
    </row>
    <row r="28" spans="1:15">
      <c r="A28" s="189"/>
    </row>
    <row r="31" spans="1:15">
      <c r="A31" s="190"/>
    </row>
    <row r="36" spans="1:2">
      <c r="A36" s="190"/>
    </row>
    <row r="37" spans="1:2">
      <c r="A37" s="190"/>
    </row>
    <row r="38" spans="1:2">
      <c r="B38" s="251"/>
    </row>
    <row r="39" spans="1:2">
      <c r="B39" s="251"/>
    </row>
  </sheetData>
  <sortState ref="A3:H18">
    <sortCondition descending="1" ref="F3:F18"/>
    <sortCondition descending="1" ref="G3:G18"/>
    <sortCondition descending="1" ref="H3:H18"/>
  </sortState>
  <mergeCells count="2">
    <mergeCell ref="A1:XFD1"/>
    <mergeCell ref="J19:L19"/>
  </mergeCells>
  <phoneticPr fontId="0" type="noConversion"/>
  <conditionalFormatting sqref="F3:F18 H3:H18">
    <cfRule type="cellIs" dxfId="33" priority="16" operator="lessThan">
      <formula>0</formula>
    </cfRule>
  </conditionalFormatting>
  <conditionalFormatting sqref="G3:G18">
    <cfRule type="cellIs" dxfId="32" priority="5" operator="lessThan">
      <formula>0</formula>
    </cfRule>
  </conditionalFormatting>
  <conditionalFormatting sqref="K3:K18">
    <cfRule type="cellIs" dxfId="31" priority="2" operator="lessThan">
      <formula>0</formula>
    </cfRule>
  </conditionalFormatting>
  <conditionalFormatting sqref="L3:L18">
    <cfRule type="cellIs" dxfId="30" priority="1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122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2.7109375" style="26" customWidth="1"/>
    <col min="2" max="3" width="11.140625" style="26" hidden="1" customWidth="1" outlineLevel="1"/>
    <col min="4" max="4" width="11.140625" style="26" hidden="1" customWidth="1" outlineLevel="1" collapsed="1"/>
    <col min="5" max="5" width="11.140625" style="26" hidden="1" customWidth="1" outlineLevel="1"/>
    <col min="6" max="6" width="11.140625" style="26" customWidth="1" collapsed="1"/>
    <col min="7" max="7" width="11.140625" style="26" customWidth="1"/>
    <col min="8" max="8" width="10.42578125" style="26" customWidth="1"/>
    <col min="9" max="9" width="10.42578125" style="26" hidden="1" customWidth="1" outlineLevel="1"/>
    <col min="10" max="10" width="10.42578125" style="26" customWidth="1" collapsed="1"/>
    <col min="11" max="11" width="10.5703125" style="26" customWidth="1"/>
    <col min="12" max="238" width="8.85546875" style="26"/>
    <col min="239" max="239" width="62.140625" style="26" customWidth="1"/>
    <col min="240" max="242" width="11" style="26" customWidth="1"/>
    <col min="243" max="244" width="11.42578125" style="26" customWidth="1"/>
    <col min="245" max="245" width="11.28515625" style="26" customWidth="1"/>
    <col min="246" max="246" width="12" style="26" customWidth="1"/>
    <col min="247" max="248" width="10.28515625" style="26" customWidth="1"/>
    <col min="249" max="249" width="12.7109375" style="26" customWidth="1"/>
    <col min="250" max="494" width="8.85546875" style="26"/>
    <col min="495" max="495" width="62.140625" style="26" customWidth="1"/>
    <col min="496" max="498" width="11" style="26" customWidth="1"/>
    <col min="499" max="500" width="11.42578125" style="26" customWidth="1"/>
    <col min="501" max="501" width="11.28515625" style="26" customWidth="1"/>
    <col min="502" max="502" width="12" style="26" customWidth="1"/>
    <col min="503" max="504" width="10.28515625" style="26" customWidth="1"/>
    <col min="505" max="505" width="12.7109375" style="26" customWidth="1"/>
    <col min="506" max="750" width="8.85546875" style="26"/>
    <col min="751" max="751" width="62.140625" style="26" customWidth="1"/>
    <col min="752" max="754" width="11" style="26" customWidth="1"/>
    <col min="755" max="756" width="11.42578125" style="26" customWidth="1"/>
    <col min="757" max="757" width="11.28515625" style="26" customWidth="1"/>
    <col min="758" max="758" width="12" style="26" customWidth="1"/>
    <col min="759" max="760" width="10.28515625" style="26" customWidth="1"/>
    <col min="761" max="761" width="12.7109375" style="26" customWidth="1"/>
    <col min="762" max="1006" width="8.85546875" style="26"/>
    <col min="1007" max="1007" width="62.140625" style="26" customWidth="1"/>
    <col min="1008" max="1010" width="11" style="26" customWidth="1"/>
    <col min="1011" max="1012" width="11.42578125" style="26" customWidth="1"/>
    <col min="1013" max="1013" width="11.28515625" style="26" customWidth="1"/>
    <col min="1014" max="1014" width="12" style="26" customWidth="1"/>
    <col min="1015" max="1016" width="10.28515625" style="26" customWidth="1"/>
    <col min="1017" max="1017" width="12.7109375" style="26" customWidth="1"/>
    <col min="1018" max="1262" width="8.85546875" style="26"/>
    <col min="1263" max="1263" width="62.140625" style="26" customWidth="1"/>
    <col min="1264" max="1266" width="11" style="26" customWidth="1"/>
    <col min="1267" max="1268" width="11.42578125" style="26" customWidth="1"/>
    <col min="1269" max="1269" width="11.28515625" style="26" customWidth="1"/>
    <col min="1270" max="1270" width="12" style="26" customWidth="1"/>
    <col min="1271" max="1272" width="10.28515625" style="26" customWidth="1"/>
    <col min="1273" max="1273" width="12.7109375" style="26" customWidth="1"/>
    <col min="1274" max="1518" width="8.85546875" style="26"/>
    <col min="1519" max="1519" width="62.140625" style="26" customWidth="1"/>
    <col min="1520" max="1522" width="11" style="26" customWidth="1"/>
    <col min="1523" max="1524" width="11.42578125" style="26" customWidth="1"/>
    <col min="1525" max="1525" width="11.28515625" style="26" customWidth="1"/>
    <col min="1526" max="1526" width="12" style="26" customWidth="1"/>
    <col min="1527" max="1528" width="10.28515625" style="26" customWidth="1"/>
    <col min="1529" max="1529" width="12.7109375" style="26" customWidth="1"/>
    <col min="1530" max="1774" width="8.85546875" style="26"/>
    <col min="1775" max="1775" width="62.140625" style="26" customWidth="1"/>
    <col min="1776" max="1778" width="11" style="26" customWidth="1"/>
    <col min="1779" max="1780" width="11.42578125" style="26" customWidth="1"/>
    <col min="1781" max="1781" width="11.28515625" style="26" customWidth="1"/>
    <col min="1782" max="1782" width="12" style="26" customWidth="1"/>
    <col min="1783" max="1784" width="10.28515625" style="26" customWidth="1"/>
    <col min="1785" max="1785" width="12.7109375" style="26" customWidth="1"/>
    <col min="1786" max="2030" width="8.85546875" style="26"/>
    <col min="2031" max="2031" width="62.140625" style="26" customWidth="1"/>
    <col min="2032" max="2034" width="11" style="26" customWidth="1"/>
    <col min="2035" max="2036" width="11.42578125" style="26" customWidth="1"/>
    <col min="2037" max="2037" width="11.28515625" style="26" customWidth="1"/>
    <col min="2038" max="2038" width="12" style="26" customWidth="1"/>
    <col min="2039" max="2040" width="10.28515625" style="26" customWidth="1"/>
    <col min="2041" max="2041" width="12.7109375" style="26" customWidth="1"/>
    <col min="2042" max="2286" width="8.85546875" style="26"/>
    <col min="2287" max="2287" width="62.140625" style="26" customWidth="1"/>
    <col min="2288" max="2290" width="11" style="26" customWidth="1"/>
    <col min="2291" max="2292" width="11.42578125" style="26" customWidth="1"/>
    <col min="2293" max="2293" width="11.28515625" style="26" customWidth="1"/>
    <col min="2294" max="2294" width="12" style="26" customWidth="1"/>
    <col min="2295" max="2296" width="10.28515625" style="26" customWidth="1"/>
    <col min="2297" max="2297" width="12.7109375" style="26" customWidth="1"/>
    <col min="2298" max="2542" width="8.85546875" style="26"/>
    <col min="2543" max="2543" width="62.140625" style="26" customWidth="1"/>
    <col min="2544" max="2546" width="11" style="26" customWidth="1"/>
    <col min="2547" max="2548" width="11.42578125" style="26" customWidth="1"/>
    <col min="2549" max="2549" width="11.28515625" style="26" customWidth="1"/>
    <col min="2550" max="2550" width="12" style="26" customWidth="1"/>
    <col min="2551" max="2552" width="10.28515625" style="26" customWidth="1"/>
    <col min="2553" max="2553" width="12.7109375" style="26" customWidth="1"/>
    <col min="2554" max="2798" width="8.85546875" style="26"/>
    <col min="2799" max="2799" width="62.140625" style="26" customWidth="1"/>
    <col min="2800" max="2802" width="11" style="26" customWidth="1"/>
    <col min="2803" max="2804" width="11.42578125" style="26" customWidth="1"/>
    <col min="2805" max="2805" width="11.28515625" style="26" customWidth="1"/>
    <col min="2806" max="2806" width="12" style="26" customWidth="1"/>
    <col min="2807" max="2808" width="10.28515625" style="26" customWidth="1"/>
    <col min="2809" max="2809" width="12.7109375" style="26" customWidth="1"/>
    <col min="2810" max="3054" width="8.85546875" style="26"/>
    <col min="3055" max="3055" width="62.140625" style="26" customWidth="1"/>
    <col min="3056" max="3058" width="11" style="26" customWidth="1"/>
    <col min="3059" max="3060" width="11.42578125" style="26" customWidth="1"/>
    <col min="3061" max="3061" width="11.28515625" style="26" customWidth="1"/>
    <col min="3062" max="3062" width="12" style="26" customWidth="1"/>
    <col min="3063" max="3064" width="10.28515625" style="26" customWidth="1"/>
    <col min="3065" max="3065" width="12.7109375" style="26" customWidth="1"/>
    <col min="3066" max="3310" width="8.85546875" style="26"/>
    <col min="3311" max="3311" width="62.140625" style="26" customWidth="1"/>
    <col min="3312" max="3314" width="11" style="26" customWidth="1"/>
    <col min="3315" max="3316" width="11.42578125" style="26" customWidth="1"/>
    <col min="3317" max="3317" width="11.28515625" style="26" customWidth="1"/>
    <col min="3318" max="3318" width="12" style="26" customWidth="1"/>
    <col min="3319" max="3320" width="10.28515625" style="26" customWidth="1"/>
    <col min="3321" max="3321" width="12.7109375" style="26" customWidth="1"/>
    <col min="3322" max="3566" width="8.85546875" style="26"/>
    <col min="3567" max="3567" width="62.140625" style="26" customWidth="1"/>
    <col min="3568" max="3570" width="11" style="26" customWidth="1"/>
    <col min="3571" max="3572" width="11.42578125" style="26" customWidth="1"/>
    <col min="3573" max="3573" width="11.28515625" style="26" customWidth="1"/>
    <col min="3574" max="3574" width="12" style="26" customWidth="1"/>
    <col min="3575" max="3576" width="10.28515625" style="26" customWidth="1"/>
    <col min="3577" max="3577" width="12.7109375" style="26" customWidth="1"/>
    <col min="3578" max="3822" width="8.85546875" style="26"/>
    <col min="3823" max="3823" width="62.140625" style="26" customWidth="1"/>
    <col min="3824" max="3826" width="11" style="26" customWidth="1"/>
    <col min="3827" max="3828" width="11.42578125" style="26" customWidth="1"/>
    <col min="3829" max="3829" width="11.28515625" style="26" customWidth="1"/>
    <col min="3830" max="3830" width="12" style="26" customWidth="1"/>
    <col min="3831" max="3832" width="10.28515625" style="26" customWidth="1"/>
    <col min="3833" max="3833" width="12.7109375" style="26" customWidth="1"/>
    <col min="3834" max="4078" width="8.85546875" style="26"/>
    <col min="4079" max="4079" width="62.140625" style="26" customWidth="1"/>
    <col min="4080" max="4082" width="11" style="26" customWidth="1"/>
    <col min="4083" max="4084" width="11.42578125" style="26" customWidth="1"/>
    <col min="4085" max="4085" width="11.28515625" style="26" customWidth="1"/>
    <col min="4086" max="4086" width="12" style="26" customWidth="1"/>
    <col min="4087" max="4088" width="10.28515625" style="26" customWidth="1"/>
    <col min="4089" max="4089" width="12.7109375" style="26" customWidth="1"/>
    <col min="4090" max="4334" width="8.85546875" style="26"/>
    <col min="4335" max="4335" width="62.140625" style="26" customWidth="1"/>
    <col min="4336" max="4338" width="11" style="26" customWidth="1"/>
    <col min="4339" max="4340" width="11.42578125" style="26" customWidth="1"/>
    <col min="4341" max="4341" width="11.28515625" style="26" customWidth="1"/>
    <col min="4342" max="4342" width="12" style="26" customWidth="1"/>
    <col min="4343" max="4344" width="10.28515625" style="26" customWidth="1"/>
    <col min="4345" max="4345" width="12.7109375" style="26" customWidth="1"/>
    <col min="4346" max="4590" width="8.85546875" style="26"/>
    <col min="4591" max="4591" width="62.140625" style="26" customWidth="1"/>
    <col min="4592" max="4594" width="11" style="26" customWidth="1"/>
    <col min="4595" max="4596" width="11.42578125" style="26" customWidth="1"/>
    <col min="4597" max="4597" width="11.28515625" style="26" customWidth="1"/>
    <col min="4598" max="4598" width="12" style="26" customWidth="1"/>
    <col min="4599" max="4600" width="10.28515625" style="26" customWidth="1"/>
    <col min="4601" max="4601" width="12.7109375" style="26" customWidth="1"/>
    <col min="4602" max="4846" width="8.85546875" style="26"/>
    <col min="4847" max="4847" width="62.140625" style="26" customWidth="1"/>
    <col min="4848" max="4850" width="11" style="26" customWidth="1"/>
    <col min="4851" max="4852" width="11.42578125" style="26" customWidth="1"/>
    <col min="4853" max="4853" width="11.28515625" style="26" customWidth="1"/>
    <col min="4854" max="4854" width="12" style="26" customWidth="1"/>
    <col min="4855" max="4856" width="10.28515625" style="26" customWidth="1"/>
    <col min="4857" max="4857" width="12.7109375" style="26" customWidth="1"/>
    <col min="4858" max="5102" width="8.85546875" style="26"/>
    <col min="5103" max="5103" width="62.140625" style="26" customWidth="1"/>
    <col min="5104" max="5106" width="11" style="26" customWidth="1"/>
    <col min="5107" max="5108" width="11.42578125" style="26" customWidth="1"/>
    <col min="5109" max="5109" width="11.28515625" style="26" customWidth="1"/>
    <col min="5110" max="5110" width="12" style="26" customWidth="1"/>
    <col min="5111" max="5112" width="10.28515625" style="26" customWidth="1"/>
    <col min="5113" max="5113" width="12.7109375" style="26" customWidth="1"/>
    <col min="5114" max="5358" width="8.85546875" style="26"/>
    <col min="5359" max="5359" width="62.140625" style="26" customWidth="1"/>
    <col min="5360" max="5362" width="11" style="26" customWidth="1"/>
    <col min="5363" max="5364" width="11.42578125" style="26" customWidth="1"/>
    <col min="5365" max="5365" width="11.28515625" style="26" customWidth="1"/>
    <col min="5366" max="5366" width="12" style="26" customWidth="1"/>
    <col min="5367" max="5368" width="10.28515625" style="26" customWidth="1"/>
    <col min="5369" max="5369" width="12.7109375" style="26" customWidth="1"/>
    <col min="5370" max="5614" width="8.85546875" style="26"/>
    <col min="5615" max="5615" width="62.140625" style="26" customWidth="1"/>
    <col min="5616" max="5618" width="11" style="26" customWidth="1"/>
    <col min="5619" max="5620" width="11.42578125" style="26" customWidth="1"/>
    <col min="5621" max="5621" width="11.28515625" style="26" customWidth="1"/>
    <col min="5622" max="5622" width="12" style="26" customWidth="1"/>
    <col min="5623" max="5624" width="10.28515625" style="26" customWidth="1"/>
    <col min="5625" max="5625" width="12.7109375" style="26" customWidth="1"/>
    <col min="5626" max="5870" width="8.85546875" style="26"/>
    <col min="5871" max="5871" width="62.140625" style="26" customWidth="1"/>
    <col min="5872" max="5874" width="11" style="26" customWidth="1"/>
    <col min="5875" max="5876" width="11.42578125" style="26" customWidth="1"/>
    <col min="5877" max="5877" width="11.28515625" style="26" customWidth="1"/>
    <col min="5878" max="5878" width="12" style="26" customWidth="1"/>
    <col min="5879" max="5880" width="10.28515625" style="26" customWidth="1"/>
    <col min="5881" max="5881" width="12.7109375" style="26" customWidth="1"/>
    <col min="5882" max="6126" width="8.85546875" style="26"/>
    <col min="6127" max="6127" width="62.140625" style="26" customWidth="1"/>
    <col min="6128" max="6130" width="11" style="26" customWidth="1"/>
    <col min="6131" max="6132" width="11.42578125" style="26" customWidth="1"/>
    <col min="6133" max="6133" width="11.28515625" style="26" customWidth="1"/>
    <col min="6134" max="6134" width="12" style="26" customWidth="1"/>
    <col min="6135" max="6136" width="10.28515625" style="26" customWidth="1"/>
    <col min="6137" max="6137" width="12.7109375" style="26" customWidth="1"/>
    <col min="6138" max="6382" width="8.85546875" style="26"/>
    <col min="6383" max="6383" width="62.140625" style="26" customWidth="1"/>
    <col min="6384" max="6386" width="11" style="26" customWidth="1"/>
    <col min="6387" max="6388" width="11.42578125" style="26" customWidth="1"/>
    <col min="6389" max="6389" width="11.28515625" style="26" customWidth="1"/>
    <col min="6390" max="6390" width="12" style="26" customWidth="1"/>
    <col min="6391" max="6392" width="10.28515625" style="26" customWidth="1"/>
    <col min="6393" max="6393" width="12.7109375" style="26" customWidth="1"/>
    <col min="6394" max="6638" width="8.85546875" style="26"/>
    <col min="6639" max="6639" width="62.140625" style="26" customWidth="1"/>
    <col min="6640" max="6642" width="11" style="26" customWidth="1"/>
    <col min="6643" max="6644" width="11.42578125" style="26" customWidth="1"/>
    <col min="6645" max="6645" width="11.28515625" style="26" customWidth="1"/>
    <col min="6646" max="6646" width="12" style="26" customWidth="1"/>
    <col min="6647" max="6648" width="10.28515625" style="26" customWidth="1"/>
    <col min="6649" max="6649" width="12.7109375" style="26" customWidth="1"/>
    <col min="6650" max="6894" width="8.85546875" style="26"/>
    <col min="6895" max="6895" width="62.140625" style="26" customWidth="1"/>
    <col min="6896" max="6898" width="11" style="26" customWidth="1"/>
    <col min="6899" max="6900" width="11.42578125" style="26" customWidth="1"/>
    <col min="6901" max="6901" width="11.28515625" style="26" customWidth="1"/>
    <col min="6902" max="6902" width="12" style="26" customWidth="1"/>
    <col min="6903" max="6904" width="10.28515625" style="26" customWidth="1"/>
    <col min="6905" max="6905" width="12.7109375" style="26" customWidth="1"/>
    <col min="6906" max="7150" width="8.85546875" style="26"/>
    <col min="7151" max="7151" width="62.140625" style="26" customWidth="1"/>
    <col min="7152" max="7154" width="11" style="26" customWidth="1"/>
    <col min="7155" max="7156" width="11.42578125" style="26" customWidth="1"/>
    <col min="7157" max="7157" width="11.28515625" style="26" customWidth="1"/>
    <col min="7158" max="7158" width="12" style="26" customWidth="1"/>
    <col min="7159" max="7160" width="10.28515625" style="26" customWidth="1"/>
    <col min="7161" max="7161" width="12.7109375" style="26" customWidth="1"/>
    <col min="7162" max="7406" width="8.85546875" style="26"/>
    <col min="7407" max="7407" width="62.140625" style="26" customWidth="1"/>
    <col min="7408" max="7410" width="11" style="26" customWidth="1"/>
    <col min="7411" max="7412" width="11.42578125" style="26" customWidth="1"/>
    <col min="7413" max="7413" width="11.28515625" style="26" customWidth="1"/>
    <col min="7414" max="7414" width="12" style="26" customWidth="1"/>
    <col min="7415" max="7416" width="10.28515625" style="26" customWidth="1"/>
    <col min="7417" max="7417" width="12.7109375" style="26" customWidth="1"/>
    <col min="7418" max="7662" width="8.85546875" style="26"/>
    <col min="7663" max="7663" width="62.140625" style="26" customWidth="1"/>
    <col min="7664" max="7666" width="11" style="26" customWidth="1"/>
    <col min="7667" max="7668" width="11.42578125" style="26" customWidth="1"/>
    <col min="7669" max="7669" width="11.28515625" style="26" customWidth="1"/>
    <col min="7670" max="7670" width="12" style="26" customWidth="1"/>
    <col min="7671" max="7672" width="10.28515625" style="26" customWidth="1"/>
    <col min="7673" max="7673" width="12.7109375" style="26" customWidth="1"/>
    <col min="7674" max="7918" width="8.85546875" style="26"/>
    <col min="7919" max="7919" width="62.140625" style="26" customWidth="1"/>
    <col min="7920" max="7922" width="11" style="26" customWidth="1"/>
    <col min="7923" max="7924" width="11.42578125" style="26" customWidth="1"/>
    <col min="7925" max="7925" width="11.28515625" style="26" customWidth="1"/>
    <col min="7926" max="7926" width="12" style="26" customWidth="1"/>
    <col min="7927" max="7928" width="10.28515625" style="26" customWidth="1"/>
    <col min="7929" max="7929" width="12.7109375" style="26" customWidth="1"/>
    <col min="7930" max="8174" width="8.85546875" style="26"/>
    <col min="8175" max="8175" width="62.140625" style="26" customWidth="1"/>
    <col min="8176" max="8178" width="11" style="26" customWidth="1"/>
    <col min="8179" max="8180" width="11.42578125" style="26" customWidth="1"/>
    <col min="8181" max="8181" width="11.28515625" style="26" customWidth="1"/>
    <col min="8182" max="8182" width="12" style="26" customWidth="1"/>
    <col min="8183" max="8184" width="10.28515625" style="26" customWidth="1"/>
    <col min="8185" max="8185" width="12.7109375" style="26" customWidth="1"/>
    <col min="8186" max="8430" width="8.85546875" style="26"/>
    <col min="8431" max="8431" width="62.140625" style="26" customWidth="1"/>
    <col min="8432" max="8434" width="11" style="26" customWidth="1"/>
    <col min="8435" max="8436" width="11.42578125" style="26" customWidth="1"/>
    <col min="8437" max="8437" width="11.28515625" style="26" customWidth="1"/>
    <col min="8438" max="8438" width="12" style="26" customWidth="1"/>
    <col min="8439" max="8440" width="10.28515625" style="26" customWidth="1"/>
    <col min="8441" max="8441" width="12.7109375" style="26" customWidth="1"/>
    <col min="8442" max="8686" width="8.85546875" style="26"/>
    <col min="8687" max="8687" width="62.140625" style="26" customWidth="1"/>
    <col min="8688" max="8690" width="11" style="26" customWidth="1"/>
    <col min="8691" max="8692" width="11.42578125" style="26" customWidth="1"/>
    <col min="8693" max="8693" width="11.28515625" style="26" customWidth="1"/>
    <col min="8694" max="8694" width="12" style="26" customWidth="1"/>
    <col min="8695" max="8696" width="10.28515625" style="26" customWidth="1"/>
    <col min="8697" max="8697" width="12.7109375" style="26" customWidth="1"/>
    <col min="8698" max="8942" width="8.85546875" style="26"/>
    <col min="8943" max="8943" width="62.140625" style="26" customWidth="1"/>
    <col min="8944" max="8946" width="11" style="26" customWidth="1"/>
    <col min="8947" max="8948" width="11.42578125" style="26" customWidth="1"/>
    <col min="8949" max="8949" width="11.28515625" style="26" customWidth="1"/>
    <col min="8950" max="8950" width="12" style="26" customWidth="1"/>
    <col min="8951" max="8952" width="10.28515625" style="26" customWidth="1"/>
    <col min="8953" max="8953" width="12.7109375" style="26" customWidth="1"/>
    <col min="8954" max="9198" width="8.85546875" style="26"/>
    <col min="9199" max="9199" width="62.140625" style="26" customWidth="1"/>
    <col min="9200" max="9202" width="11" style="26" customWidth="1"/>
    <col min="9203" max="9204" width="11.42578125" style="26" customWidth="1"/>
    <col min="9205" max="9205" width="11.28515625" style="26" customWidth="1"/>
    <col min="9206" max="9206" width="12" style="26" customWidth="1"/>
    <col min="9207" max="9208" width="10.28515625" style="26" customWidth="1"/>
    <col min="9209" max="9209" width="12.7109375" style="26" customWidth="1"/>
    <col min="9210" max="9454" width="8.85546875" style="26"/>
    <col min="9455" max="9455" width="62.140625" style="26" customWidth="1"/>
    <col min="9456" max="9458" width="11" style="26" customWidth="1"/>
    <col min="9459" max="9460" width="11.42578125" style="26" customWidth="1"/>
    <col min="9461" max="9461" width="11.28515625" style="26" customWidth="1"/>
    <col min="9462" max="9462" width="12" style="26" customWidth="1"/>
    <col min="9463" max="9464" width="10.28515625" style="26" customWidth="1"/>
    <col min="9465" max="9465" width="12.7109375" style="26" customWidth="1"/>
    <col min="9466" max="9710" width="8.85546875" style="26"/>
    <col min="9711" max="9711" width="62.140625" style="26" customWidth="1"/>
    <col min="9712" max="9714" width="11" style="26" customWidth="1"/>
    <col min="9715" max="9716" width="11.42578125" style="26" customWidth="1"/>
    <col min="9717" max="9717" width="11.28515625" style="26" customWidth="1"/>
    <col min="9718" max="9718" width="12" style="26" customWidth="1"/>
    <col min="9719" max="9720" width="10.28515625" style="26" customWidth="1"/>
    <col min="9721" max="9721" width="12.7109375" style="26" customWidth="1"/>
    <col min="9722" max="9966" width="8.85546875" style="26"/>
    <col min="9967" max="9967" width="62.140625" style="26" customWidth="1"/>
    <col min="9968" max="9970" width="11" style="26" customWidth="1"/>
    <col min="9971" max="9972" width="11.42578125" style="26" customWidth="1"/>
    <col min="9973" max="9973" width="11.28515625" style="26" customWidth="1"/>
    <col min="9974" max="9974" width="12" style="26" customWidth="1"/>
    <col min="9975" max="9976" width="10.28515625" style="26" customWidth="1"/>
    <col min="9977" max="9977" width="12.7109375" style="26" customWidth="1"/>
    <col min="9978" max="10222" width="8.85546875" style="26"/>
    <col min="10223" max="10223" width="62.140625" style="26" customWidth="1"/>
    <col min="10224" max="10226" width="11" style="26" customWidth="1"/>
    <col min="10227" max="10228" width="11.42578125" style="26" customWidth="1"/>
    <col min="10229" max="10229" width="11.28515625" style="26" customWidth="1"/>
    <col min="10230" max="10230" width="12" style="26" customWidth="1"/>
    <col min="10231" max="10232" width="10.28515625" style="26" customWidth="1"/>
    <col min="10233" max="10233" width="12.7109375" style="26" customWidth="1"/>
    <col min="10234" max="10478" width="8.85546875" style="26"/>
    <col min="10479" max="10479" width="62.140625" style="26" customWidth="1"/>
    <col min="10480" max="10482" width="11" style="26" customWidth="1"/>
    <col min="10483" max="10484" width="11.42578125" style="26" customWidth="1"/>
    <col min="10485" max="10485" width="11.28515625" style="26" customWidth="1"/>
    <col min="10486" max="10486" width="12" style="26" customWidth="1"/>
    <col min="10487" max="10488" width="10.28515625" style="26" customWidth="1"/>
    <col min="10489" max="10489" width="12.7109375" style="26" customWidth="1"/>
    <col min="10490" max="10734" width="8.85546875" style="26"/>
    <col min="10735" max="10735" width="62.140625" style="26" customWidth="1"/>
    <col min="10736" max="10738" width="11" style="26" customWidth="1"/>
    <col min="10739" max="10740" width="11.42578125" style="26" customWidth="1"/>
    <col min="10741" max="10741" width="11.28515625" style="26" customWidth="1"/>
    <col min="10742" max="10742" width="12" style="26" customWidth="1"/>
    <col min="10743" max="10744" width="10.28515625" style="26" customWidth="1"/>
    <col min="10745" max="10745" width="12.7109375" style="26" customWidth="1"/>
    <col min="10746" max="10990" width="8.85546875" style="26"/>
    <col min="10991" max="10991" width="62.140625" style="26" customWidth="1"/>
    <col min="10992" max="10994" width="11" style="26" customWidth="1"/>
    <col min="10995" max="10996" width="11.42578125" style="26" customWidth="1"/>
    <col min="10997" max="10997" width="11.28515625" style="26" customWidth="1"/>
    <col min="10998" max="10998" width="12" style="26" customWidth="1"/>
    <col min="10999" max="11000" width="10.28515625" style="26" customWidth="1"/>
    <col min="11001" max="11001" width="12.7109375" style="26" customWidth="1"/>
    <col min="11002" max="11246" width="8.85546875" style="26"/>
    <col min="11247" max="11247" width="62.140625" style="26" customWidth="1"/>
    <col min="11248" max="11250" width="11" style="26" customWidth="1"/>
    <col min="11251" max="11252" width="11.42578125" style="26" customWidth="1"/>
    <col min="11253" max="11253" width="11.28515625" style="26" customWidth="1"/>
    <col min="11254" max="11254" width="12" style="26" customWidth="1"/>
    <col min="11255" max="11256" width="10.28515625" style="26" customWidth="1"/>
    <col min="11257" max="11257" width="12.7109375" style="26" customWidth="1"/>
    <col min="11258" max="11502" width="8.85546875" style="26"/>
    <col min="11503" max="11503" width="62.140625" style="26" customWidth="1"/>
    <col min="11504" max="11506" width="11" style="26" customWidth="1"/>
    <col min="11507" max="11508" width="11.42578125" style="26" customWidth="1"/>
    <col min="11509" max="11509" width="11.28515625" style="26" customWidth="1"/>
    <col min="11510" max="11510" width="12" style="26" customWidth="1"/>
    <col min="11511" max="11512" width="10.28515625" style="26" customWidth="1"/>
    <col min="11513" max="11513" width="12.7109375" style="26" customWidth="1"/>
    <col min="11514" max="11758" width="8.85546875" style="26"/>
    <col min="11759" max="11759" width="62.140625" style="26" customWidth="1"/>
    <col min="11760" max="11762" width="11" style="26" customWidth="1"/>
    <col min="11763" max="11764" width="11.42578125" style="26" customWidth="1"/>
    <col min="11765" max="11765" width="11.28515625" style="26" customWidth="1"/>
    <col min="11766" max="11766" width="12" style="26" customWidth="1"/>
    <col min="11767" max="11768" width="10.28515625" style="26" customWidth="1"/>
    <col min="11769" max="11769" width="12.7109375" style="26" customWidth="1"/>
    <col min="11770" max="12014" width="8.85546875" style="26"/>
    <col min="12015" max="12015" width="62.140625" style="26" customWidth="1"/>
    <col min="12016" max="12018" width="11" style="26" customWidth="1"/>
    <col min="12019" max="12020" width="11.42578125" style="26" customWidth="1"/>
    <col min="12021" max="12021" width="11.28515625" style="26" customWidth="1"/>
    <col min="12022" max="12022" width="12" style="26" customWidth="1"/>
    <col min="12023" max="12024" width="10.28515625" style="26" customWidth="1"/>
    <col min="12025" max="12025" width="12.7109375" style="26" customWidth="1"/>
    <col min="12026" max="12270" width="8.85546875" style="26"/>
    <col min="12271" max="12271" width="62.140625" style="26" customWidth="1"/>
    <col min="12272" max="12274" width="11" style="26" customWidth="1"/>
    <col min="12275" max="12276" width="11.42578125" style="26" customWidth="1"/>
    <col min="12277" max="12277" width="11.28515625" style="26" customWidth="1"/>
    <col min="12278" max="12278" width="12" style="26" customWidth="1"/>
    <col min="12279" max="12280" width="10.28515625" style="26" customWidth="1"/>
    <col min="12281" max="12281" width="12.7109375" style="26" customWidth="1"/>
    <col min="12282" max="12526" width="8.85546875" style="26"/>
    <col min="12527" max="12527" width="62.140625" style="26" customWidth="1"/>
    <col min="12528" max="12530" width="11" style="26" customWidth="1"/>
    <col min="12531" max="12532" width="11.42578125" style="26" customWidth="1"/>
    <col min="12533" max="12533" width="11.28515625" style="26" customWidth="1"/>
    <col min="12534" max="12534" width="12" style="26" customWidth="1"/>
    <col min="12535" max="12536" width="10.28515625" style="26" customWidth="1"/>
    <col min="12537" max="12537" width="12.7109375" style="26" customWidth="1"/>
    <col min="12538" max="12782" width="8.85546875" style="26"/>
    <col min="12783" max="12783" width="62.140625" style="26" customWidth="1"/>
    <col min="12784" max="12786" width="11" style="26" customWidth="1"/>
    <col min="12787" max="12788" width="11.42578125" style="26" customWidth="1"/>
    <col min="12789" max="12789" width="11.28515625" style="26" customWidth="1"/>
    <col min="12790" max="12790" width="12" style="26" customWidth="1"/>
    <col min="12791" max="12792" width="10.28515625" style="26" customWidth="1"/>
    <col min="12793" max="12793" width="12.7109375" style="26" customWidth="1"/>
    <col min="12794" max="13038" width="8.85546875" style="26"/>
    <col min="13039" max="13039" width="62.140625" style="26" customWidth="1"/>
    <col min="13040" max="13042" width="11" style="26" customWidth="1"/>
    <col min="13043" max="13044" width="11.42578125" style="26" customWidth="1"/>
    <col min="13045" max="13045" width="11.28515625" style="26" customWidth="1"/>
    <col min="13046" max="13046" width="12" style="26" customWidth="1"/>
    <col min="13047" max="13048" width="10.28515625" style="26" customWidth="1"/>
    <col min="13049" max="13049" width="12.7109375" style="26" customWidth="1"/>
    <col min="13050" max="13294" width="8.85546875" style="26"/>
    <col min="13295" max="13295" width="62.140625" style="26" customWidth="1"/>
    <col min="13296" max="13298" width="11" style="26" customWidth="1"/>
    <col min="13299" max="13300" width="11.42578125" style="26" customWidth="1"/>
    <col min="13301" max="13301" width="11.28515625" style="26" customWidth="1"/>
    <col min="13302" max="13302" width="12" style="26" customWidth="1"/>
    <col min="13303" max="13304" width="10.28515625" style="26" customWidth="1"/>
    <col min="13305" max="13305" width="12.7109375" style="26" customWidth="1"/>
    <col min="13306" max="13550" width="8.85546875" style="26"/>
    <col min="13551" max="13551" width="62.140625" style="26" customWidth="1"/>
    <col min="13552" max="13554" width="11" style="26" customWidth="1"/>
    <col min="13555" max="13556" width="11.42578125" style="26" customWidth="1"/>
    <col min="13557" max="13557" width="11.28515625" style="26" customWidth="1"/>
    <col min="13558" max="13558" width="12" style="26" customWidth="1"/>
    <col min="13559" max="13560" width="10.28515625" style="26" customWidth="1"/>
    <col min="13561" max="13561" width="12.7109375" style="26" customWidth="1"/>
    <col min="13562" max="13806" width="8.85546875" style="26"/>
    <col min="13807" max="13807" width="62.140625" style="26" customWidth="1"/>
    <col min="13808" max="13810" width="11" style="26" customWidth="1"/>
    <col min="13811" max="13812" width="11.42578125" style="26" customWidth="1"/>
    <col min="13813" max="13813" width="11.28515625" style="26" customWidth="1"/>
    <col min="13814" max="13814" width="12" style="26" customWidth="1"/>
    <col min="13815" max="13816" width="10.28515625" style="26" customWidth="1"/>
    <col min="13817" max="13817" width="12.7109375" style="26" customWidth="1"/>
    <col min="13818" max="14062" width="8.85546875" style="26"/>
    <col min="14063" max="14063" width="62.140625" style="26" customWidth="1"/>
    <col min="14064" max="14066" width="11" style="26" customWidth="1"/>
    <col min="14067" max="14068" width="11.42578125" style="26" customWidth="1"/>
    <col min="14069" max="14069" width="11.28515625" style="26" customWidth="1"/>
    <col min="14070" max="14070" width="12" style="26" customWidth="1"/>
    <col min="14071" max="14072" width="10.28515625" style="26" customWidth="1"/>
    <col min="14073" max="14073" width="12.7109375" style="26" customWidth="1"/>
    <col min="14074" max="14318" width="8.85546875" style="26"/>
    <col min="14319" max="14319" width="62.140625" style="26" customWidth="1"/>
    <col min="14320" max="14322" width="11" style="26" customWidth="1"/>
    <col min="14323" max="14324" width="11.42578125" style="26" customWidth="1"/>
    <col min="14325" max="14325" width="11.28515625" style="26" customWidth="1"/>
    <col min="14326" max="14326" width="12" style="26" customWidth="1"/>
    <col min="14327" max="14328" width="10.28515625" style="26" customWidth="1"/>
    <col min="14329" max="14329" width="12.7109375" style="26" customWidth="1"/>
    <col min="14330" max="14574" width="8.85546875" style="26"/>
    <col min="14575" max="14575" width="62.140625" style="26" customWidth="1"/>
    <col min="14576" max="14578" width="11" style="26" customWidth="1"/>
    <col min="14579" max="14580" width="11.42578125" style="26" customWidth="1"/>
    <col min="14581" max="14581" width="11.28515625" style="26" customWidth="1"/>
    <col min="14582" max="14582" width="12" style="26" customWidth="1"/>
    <col min="14583" max="14584" width="10.28515625" style="26" customWidth="1"/>
    <col min="14585" max="14585" width="12.7109375" style="26" customWidth="1"/>
    <col min="14586" max="14830" width="8.85546875" style="26"/>
    <col min="14831" max="14831" width="62.140625" style="26" customWidth="1"/>
    <col min="14832" max="14834" width="11" style="26" customWidth="1"/>
    <col min="14835" max="14836" width="11.42578125" style="26" customWidth="1"/>
    <col min="14837" max="14837" width="11.28515625" style="26" customWidth="1"/>
    <col min="14838" max="14838" width="12" style="26" customWidth="1"/>
    <col min="14839" max="14840" width="10.28515625" style="26" customWidth="1"/>
    <col min="14841" max="14841" width="12.7109375" style="26" customWidth="1"/>
    <col min="14842" max="15086" width="8.85546875" style="26"/>
    <col min="15087" max="15087" width="62.140625" style="26" customWidth="1"/>
    <col min="15088" max="15090" width="11" style="26" customWidth="1"/>
    <col min="15091" max="15092" width="11.42578125" style="26" customWidth="1"/>
    <col min="15093" max="15093" width="11.28515625" style="26" customWidth="1"/>
    <col min="15094" max="15094" width="12" style="26" customWidth="1"/>
    <col min="15095" max="15096" width="10.28515625" style="26" customWidth="1"/>
    <col min="15097" max="15097" width="12.7109375" style="26" customWidth="1"/>
    <col min="15098" max="15342" width="8.85546875" style="26"/>
    <col min="15343" max="15343" width="62.140625" style="26" customWidth="1"/>
    <col min="15344" max="15346" width="11" style="26" customWidth="1"/>
    <col min="15347" max="15348" width="11.42578125" style="26" customWidth="1"/>
    <col min="15349" max="15349" width="11.28515625" style="26" customWidth="1"/>
    <col min="15350" max="15350" width="12" style="26" customWidth="1"/>
    <col min="15351" max="15352" width="10.28515625" style="26" customWidth="1"/>
    <col min="15353" max="15353" width="12.7109375" style="26" customWidth="1"/>
    <col min="15354" max="15598" width="8.85546875" style="26"/>
    <col min="15599" max="15599" width="62.140625" style="26" customWidth="1"/>
    <col min="15600" max="15602" width="11" style="26" customWidth="1"/>
    <col min="15603" max="15604" width="11.42578125" style="26" customWidth="1"/>
    <col min="15605" max="15605" width="11.28515625" style="26" customWidth="1"/>
    <col min="15606" max="15606" width="12" style="26" customWidth="1"/>
    <col min="15607" max="15608" width="10.28515625" style="26" customWidth="1"/>
    <col min="15609" max="15609" width="12.7109375" style="26" customWidth="1"/>
    <col min="15610" max="15854" width="8.85546875" style="26"/>
    <col min="15855" max="15855" width="62.140625" style="26" customWidth="1"/>
    <col min="15856" max="15858" width="11" style="26" customWidth="1"/>
    <col min="15859" max="15860" width="11.42578125" style="26" customWidth="1"/>
    <col min="15861" max="15861" width="11.28515625" style="26" customWidth="1"/>
    <col min="15862" max="15862" width="12" style="26" customWidth="1"/>
    <col min="15863" max="15864" width="10.28515625" style="26" customWidth="1"/>
    <col min="15865" max="15865" width="12.7109375" style="26" customWidth="1"/>
    <col min="15866" max="16110" width="8.85546875" style="26"/>
    <col min="16111" max="16111" width="62.140625" style="26" customWidth="1"/>
    <col min="16112" max="16114" width="11" style="26" customWidth="1"/>
    <col min="16115" max="16116" width="11.42578125" style="26" customWidth="1"/>
    <col min="16117" max="16117" width="11.28515625" style="26" customWidth="1"/>
    <col min="16118" max="16118" width="12" style="26" customWidth="1"/>
    <col min="16119" max="16120" width="10.28515625" style="26" customWidth="1"/>
    <col min="16121" max="16121" width="12.7109375" style="26" customWidth="1"/>
    <col min="16122" max="16381" width="8.85546875" style="26"/>
    <col min="16382" max="16384" width="8.85546875" style="26" customWidth="1"/>
  </cols>
  <sheetData>
    <row r="1" spans="1:13" s="259" customFormat="1" ht="26.45" customHeight="1" thickBot="1">
      <c r="A1" s="258" t="s">
        <v>74</v>
      </c>
    </row>
    <row r="2" spans="1:13" ht="42.6" customHeight="1" thickBot="1">
      <c r="A2" s="42" t="s">
        <v>22</v>
      </c>
      <c r="B2" s="101" t="s">
        <v>92</v>
      </c>
      <c r="C2" s="77" t="s">
        <v>81</v>
      </c>
      <c r="D2" s="153" t="s">
        <v>93</v>
      </c>
      <c r="E2" s="77" t="s">
        <v>110</v>
      </c>
      <c r="F2" s="123" t="s">
        <v>89</v>
      </c>
      <c r="G2" s="153" t="s">
        <v>91</v>
      </c>
      <c r="H2" s="191" t="s">
        <v>90</v>
      </c>
      <c r="I2" s="249" t="s">
        <v>94</v>
      </c>
      <c r="J2" s="250" t="s">
        <v>95</v>
      </c>
      <c r="K2" s="248" t="s">
        <v>86</v>
      </c>
    </row>
    <row r="3" spans="1:13" ht="20.45" customHeight="1">
      <c r="A3" s="44" t="s">
        <v>70</v>
      </c>
      <c r="B3" s="102">
        <v>400</v>
      </c>
      <c r="C3" s="180">
        <v>510</v>
      </c>
      <c r="D3" s="154">
        <v>510</v>
      </c>
      <c r="E3" s="180">
        <v>477</v>
      </c>
      <c r="F3" s="124">
        <v>478</v>
      </c>
      <c r="G3" s="154">
        <v>478</v>
      </c>
      <c r="H3" s="143">
        <f>F3/E3-1</f>
        <v>2.0964360587001352E-3</v>
      </c>
      <c r="I3" s="201">
        <f>F3/C3-1</f>
        <v>-6.2745098039215685E-2</v>
      </c>
      <c r="J3" s="166">
        <f>G3/D3-1</f>
        <v>-6.2745098039215685E-2</v>
      </c>
      <c r="K3" s="115">
        <f>G3/B3-1</f>
        <v>0.19500000000000006</v>
      </c>
      <c r="L3" s="52"/>
    </row>
    <row r="4" spans="1:13" ht="20.45" customHeight="1">
      <c r="A4" s="45" t="s">
        <v>21</v>
      </c>
      <c r="B4" s="103">
        <v>183</v>
      </c>
      <c r="C4" s="181">
        <v>194</v>
      </c>
      <c r="D4" s="155">
        <v>194</v>
      </c>
      <c r="E4" s="181">
        <v>188</v>
      </c>
      <c r="F4" s="125">
        <v>191</v>
      </c>
      <c r="G4" s="155">
        <v>191</v>
      </c>
      <c r="H4" s="143">
        <f t="shared" ref="H4:H35" si="0">F4/E4-1</f>
        <v>1.5957446808510634E-2</v>
      </c>
      <c r="I4" s="201">
        <f t="shared" ref="I4:I35" si="1">F4/C4-1</f>
        <v>-1.5463917525773141E-2</v>
      </c>
      <c r="J4" s="166">
        <f t="shared" ref="J4:J38" si="2">G4/D4-1</f>
        <v>-1.5463917525773141E-2</v>
      </c>
      <c r="K4" s="115">
        <f>G4/B4-1</f>
        <v>4.3715846994535568E-2</v>
      </c>
      <c r="L4" s="52"/>
    </row>
    <row r="5" spans="1:13" s="28" customFormat="1" ht="18" hidden="1" customHeight="1" outlineLevel="1">
      <c r="A5" s="27" t="s">
        <v>46</v>
      </c>
      <c r="B5" s="104">
        <v>0.45750000000000002</v>
      </c>
      <c r="C5" s="182">
        <v>0.38039215686274508</v>
      </c>
      <c r="D5" s="156">
        <v>0.38039215686274508</v>
      </c>
      <c r="E5" s="182">
        <v>0.3941299790356394</v>
      </c>
      <c r="F5" s="126">
        <f>F4/$F$3</f>
        <v>0.39958158995815901</v>
      </c>
      <c r="G5" s="156">
        <f>G4/$G$3</f>
        <v>0.39958158995815901</v>
      </c>
      <c r="H5" s="144">
        <f t="shared" si="0"/>
        <v>1.3832012819371631E-2</v>
      </c>
      <c r="I5" s="202">
        <f t="shared" si="1"/>
        <v>5.0446447828150109E-2</v>
      </c>
      <c r="J5" s="193">
        <f t="shared" si="2"/>
        <v>5.0446447828150109E-2</v>
      </c>
      <c r="K5" s="136">
        <f t="shared" ref="K5:K37" si="3">G5/B5-1</f>
        <v>-0.12659761757779453</v>
      </c>
      <c r="L5" s="22"/>
      <c r="M5" s="22"/>
    </row>
    <row r="6" spans="1:13" ht="18" customHeight="1" collapsed="1">
      <c r="A6" s="43" t="s">
        <v>45</v>
      </c>
      <c r="B6" s="105">
        <v>180</v>
      </c>
      <c r="C6" s="183">
        <v>171</v>
      </c>
      <c r="D6" s="157">
        <v>171</v>
      </c>
      <c r="E6" s="183">
        <v>165</v>
      </c>
      <c r="F6" s="127">
        <v>168</v>
      </c>
      <c r="G6" s="157">
        <v>168</v>
      </c>
      <c r="H6" s="145">
        <f>F6/E6-1</f>
        <v>1.8181818181818077E-2</v>
      </c>
      <c r="I6" s="203">
        <f>F6/C6-1</f>
        <v>-1.7543859649122862E-2</v>
      </c>
      <c r="J6" s="194">
        <f>G6/D6-1</f>
        <v>-1.7543859649122862E-2</v>
      </c>
      <c r="K6" s="137">
        <f>G6/B6-1</f>
        <v>-6.6666666666666652E-2</v>
      </c>
    </row>
    <row r="7" spans="1:13" s="29" customFormat="1" ht="18" hidden="1" customHeight="1" outlineLevel="1">
      <c r="A7" s="27" t="s">
        <v>47</v>
      </c>
      <c r="B7" s="106">
        <v>0.98360655737704905</v>
      </c>
      <c r="C7" s="93">
        <v>0.88144329896907214</v>
      </c>
      <c r="D7" s="158">
        <v>0.88144329896907214</v>
      </c>
      <c r="E7" s="93">
        <v>0.87765957446808507</v>
      </c>
      <c r="F7" s="128">
        <f>F6/$F$4</f>
        <v>0.87958115183246077</v>
      </c>
      <c r="G7" s="158">
        <f>G6/$G$4</f>
        <v>0.87958115183246077</v>
      </c>
      <c r="H7" s="146">
        <f t="shared" si="0"/>
        <v>2.1894336030463535E-3</v>
      </c>
      <c r="I7" s="204">
        <f t="shared" si="1"/>
        <v>-2.1126113713603178E-3</v>
      </c>
      <c r="J7" s="195">
        <f t="shared" si="2"/>
        <v>-2.1126113713603178E-3</v>
      </c>
      <c r="K7" s="138">
        <f t="shared" si="3"/>
        <v>-0.10575916230366478</v>
      </c>
    </row>
    <row r="8" spans="1:13" ht="18" customHeight="1" collapsed="1">
      <c r="A8" s="43" t="s">
        <v>80</v>
      </c>
      <c r="B8" s="117">
        <v>0</v>
      </c>
      <c r="C8" s="183">
        <v>14</v>
      </c>
      <c r="D8" s="157">
        <v>14</v>
      </c>
      <c r="E8" s="183">
        <v>14</v>
      </c>
      <c r="F8" s="127">
        <v>15</v>
      </c>
      <c r="G8" s="157">
        <v>15</v>
      </c>
      <c r="H8" s="146">
        <f t="shared" si="0"/>
        <v>7.1428571428571397E-2</v>
      </c>
      <c r="I8" s="204">
        <f t="shared" si="1"/>
        <v>7.1428571428571397E-2</v>
      </c>
      <c r="J8" s="195">
        <f t="shared" si="2"/>
        <v>7.1428571428571397E-2</v>
      </c>
      <c r="K8" s="138" t="s">
        <v>97</v>
      </c>
    </row>
    <row r="9" spans="1:13" s="29" customFormat="1" ht="18" hidden="1" customHeight="1" outlineLevel="1">
      <c r="A9" s="27" t="s">
        <v>47</v>
      </c>
      <c r="B9" s="114">
        <v>0</v>
      </c>
      <c r="C9" s="93">
        <v>7.2164948453608241E-2</v>
      </c>
      <c r="D9" s="158">
        <v>7.2164948453608241E-2</v>
      </c>
      <c r="E9" s="93">
        <v>7.4468085106382975E-2</v>
      </c>
      <c r="F9" s="128">
        <f>F8/$F$4</f>
        <v>7.8534031413612565E-2</v>
      </c>
      <c r="G9" s="158">
        <f>G8/$G$4</f>
        <v>7.8534031413612565E-2</v>
      </c>
      <c r="H9" s="146">
        <f t="shared" si="0"/>
        <v>5.4599850411368722E-2</v>
      </c>
      <c r="I9" s="204">
        <f t="shared" si="1"/>
        <v>8.8257292445774294E-2</v>
      </c>
      <c r="J9" s="196">
        <f t="shared" si="2"/>
        <v>8.8257292445774294E-2</v>
      </c>
      <c r="K9" s="173" t="s">
        <v>97</v>
      </c>
    </row>
    <row r="10" spans="1:13" ht="18" customHeight="1" collapsed="1">
      <c r="A10" s="46" t="s">
        <v>57</v>
      </c>
      <c r="B10" s="107">
        <v>0</v>
      </c>
      <c r="C10" s="184">
        <v>3</v>
      </c>
      <c r="D10" s="159">
        <v>3</v>
      </c>
      <c r="E10" s="184">
        <v>3</v>
      </c>
      <c r="F10" s="129">
        <v>3</v>
      </c>
      <c r="G10" s="159">
        <v>3</v>
      </c>
      <c r="H10" s="147">
        <f t="shared" si="0"/>
        <v>0</v>
      </c>
      <c r="I10" s="205">
        <f t="shared" si="1"/>
        <v>0</v>
      </c>
      <c r="J10" s="195">
        <f t="shared" si="2"/>
        <v>0</v>
      </c>
      <c r="K10" s="138" t="s">
        <v>97</v>
      </c>
    </row>
    <row r="11" spans="1:13" s="29" customFormat="1" ht="18" hidden="1" customHeight="1" outlineLevel="1">
      <c r="A11" s="27" t="s">
        <v>47</v>
      </c>
      <c r="B11" s="106">
        <v>0</v>
      </c>
      <c r="C11" s="93">
        <v>1.5463917525773196E-2</v>
      </c>
      <c r="D11" s="158">
        <v>1.5463917525773196E-2</v>
      </c>
      <c r="E11" s="93">
        <v>1.5957446808510637E-2</v>
      </c>
      <c r="F11" s="128">
        <f>F10/$F$4</f>
        <v>1.5706806282722512E-2</v>
      </c>
      <c r="G11" s="158">
        <f>G10/$G$4</f>
        <v>1.5706806282722512E-2</v>
      </c>
      <c r="H11" s="147">
        <f t="shared" si="0"/>
        <v>-1.5706806282722474E-2</v>
      </c>
      <c r="I11" s="205">
        <f t="shared" si="1"/>
        <v>1.5706806282722363E-2</v>
      </c>
      <c r="J11" s="197">
        <f t="shared" si="2"/>
        <v>1.5706806282722363E-2</v>
      </c>
      <c r="K11" s="139" t="s">
        <v>97</v>
      </c>
    </row>
    <row r="12" spans="1:13" ht="18" customHeight="1" collapsed="1">
      <c r="A12" s="46" t="s">
        <v>76</v>
      </c>
      <c r="B12" s="107">
        <v>2</v>
      </c>
      <c r="C12" s="184">
        <v>4</v>
      </c>
      <c r="D12" s="159">
        <v>4</v>
      </c>
      <c r="E12" s="184">
        <v>4</v>
      </c>
      <c r="F12" s="129">
        <v>3</v>
      </c>
      <c r="G12" s="159">
        <v>3</v>
      </c>
      <c r="H12" s="146">
        <f t="shared" si="0"/>
        <v>-0.25</v>
      </c>
      <c r="I12" s="204">
        <f t="shared" si="1"/>
        <v>-0.25</v>
      </c>
      <c r="J12" s="195">
        <f t="shared" si="2"/>
        <v>-0.25</v>
      </c>
      <c r="K12" s="138">
        <f t="shared" si="3"/>
        <v>0.5</v>
      </c>
    </row>
    <row r="13" spans="1:13" s="29" customFormat="1" ht="18" hidden="1" customHeight="1" outlineLevel="1">
      <c r="A13" s="27" t="s">
        <v>47</v>
      </c>
      <c r="B13" s="106">
        <v>1.092896174863388E-2</v>
      </c>
      <c r="C13" s="93">
        <v>2.0618556701030927E-2</v>
      </c>
      <c r="D13" s="158">
        <v>2.0618556701030927E-2</v>
      </c>
      <c r="E13" s="93">
        <v>2.1276595744680851E-2</v>
      </c>
      <c r="F13" s="128">
        <f>F12/$F$4</f>
        <v>1.5706806282722512E-2</v>
      </c>
      <c r="G13" s="158">
        <f>G12/$G$4</f>
        <v>1.5706806282722512E-2</v>
      </c>
      <c r="H13" s="146">
        <f>F13/E13-1</f>
        <v>-0.26178010471204194</v>
      </c>
      <c r="I13" s="204">
        <f t="shared" si="1"/>
        <v>-0.23821989528795817</v>
      </c>
      <c r="J13" s="198">
        <f t="shared" si="2"/>
        <v>-0.23821989528795817</v>
      </c>
      <c r="K13" s="140">
        <f t="shared" si="3"/>
        <v>0.43717277486910988</v>
      </c>
    </row>
    <row r="14" spans="1:13" ht="18" customHeight="1" collapsed="1">
      <c r="A14" s="46" t="s">
        <v>82</v>
      </c>
      <c r="B14" s="192">
        <v>0</v>
      </c>
      <c r="C14" s="184">
        <v>0</v>
      </c>
      <c r="D14" s="159">
        <v>0</v>
      </c>
      <c r="E14" s="184">
        <v>0</v>
      </c>
      <c r="F14" s="129">
        <v>0</v>
      </c>
      <c r="G14" s="159">
        <v>0</v>
      </c>
      <c r="H14" s="147" t="s">
        <v>87</v>
      </c>
      <c r="I14" s="205" t="s">
        <v>97</v>
      </c>
      <c r="J14" s="195" t="s">
        <v>97</v>
      </c>
      <c r="K14" s="138" t="s">
        <v>97</v>
      </c>
    </row>
    <row r="15" spans="1:13" s="29" customFormat="1" ht="18" hidden="1" customHeight="1" outlineLevel="1">
      <c r="A15" s="27" t="s">
        <v>47</v>
      </c>
      <c r="B15" s="114">
        <v>0</v>
      </c>
      <c r="C15" s="93">
        <v>0</v>
      </c>
      <c r="D15" s="158">
        <v>0</v>
      </c>
      <c r="E15" s="93">
        <v>0</v>
      </c>
      <c r="F15" s="128">
        <f>F14/$F$4</f>
        <v>0</v>
      </c>
      <c r="G15" s="158">
        <f>G14/$G$4</f>
        <v>0</v>
      </c>
      <c r="H15" s="147" t="s">
        <v>87</v>
      </c>
      <c r="I15" s="205" t="s">
        <v>97</v>
      </c>
      <c r="J15" s="195" t="s">
        <v>97</v>
      </c>
      <c r="K15" s="138" t="s">
        <v>97</v>
      </c>
    </row>
    <row r="16" spans="1:13" ht="18" customHeight="1" collapsed="1">
      <c r="A16" s="46" t="s">
        <v>71</v>
      </c>
      <c r="B16" s="107">
        <v>1</v>
      </c>
      <c r="C16" s="184">
        <v>1</v>
      </c>
      <c r="D16" s="159">
        <v>1</v>
      </c>
      <c r="E16" s="184">
        <v>1</v>
      </c>
      <c r="F16" s="129">
        <v>1</v>
      </c>
      <c r="G16" s="159">
        <v>1</v>
      </c>
      <c r="H16" s="146">
        <f t="shared" si="0"/>
        <v>0</v>
      </c>
      <c r="I16" s="204">
        <f t="shared" si="1"/>
        <v>0</v>
      </c>
      <c r="J16" s="195">
        <f t="shared" si="2"/>
        <v>0</v>
      </c>
      <c r="K16" s="138">
        <f t="shared" si="3"/>
        <v>0</v>
      </c>
    </row>
    <row r="17" spans="1:14" s="29" customFormat="1" ht="18" hidden="1" customHeight="1" outlineLevel="1">
      <c r="A17" s="27" t="s">
        <v>47</v>
      </c>
      <c r="B17" s="106">
        <v>5.4644808743169399E-3</v>
      </c>
      <c r="C17" s="93">
        <v>5.1546391752577319E-3</v>
      </c>
      <c r="D17" s="158">
        <v>5.1546391752577319E-3</v>
      </c>
      <c r="E17" s="93">
        <v>5.3191489361702126E-3</v>
      </c>
      <c r="F17" s="128">
        <f>F16/$F$4</f>
        <v>5.235602094240838E-3</v>
      </c>
      <c r="G17" s="158">
        <f>G16/$G$4</f>
        <v>5.235602094240838E-3</v>
      </c>
      <c r="H17" s="146">
        <f t="shared" si="0"/>
        <v>-1.5706806282722474E-2</v>
      </c>
      <c r="I17" s="204">
        <f t="shared" si="1"/>
        <v>1.5706806282722585E-2</v>
      </c>
      <c r="J17" s="195">
        <f t="shared" si="2"/>
        <v>1.5706806282722585E-2</v>
      </c>
      <c r="K17" s="138">
        <f t="shared" si="3"/>
        <v>-4.1884816753926635E-2</v>
      </c>
    </row>
    <row r="18" spans="1:14" ht="18" customHeight="1" collapsed="1">
      <c r="A18" s="50" t="s">
        <v>58</v>
      </c>
      <c r="B18" s="107">
        <v>0</v>
      </c>
      <c r="C18" s="184">
        <v>1</v>
      </c>
      <c r="D18" s="159">
        <v>1</v>
      </c>
      <c r="E18" s="184">
        <v>1</v>
      </c>
      <c r="F18" s="129">
        <v>1</v>
      </c>
      <c r="G18" s="159">
        <v>1</v>
      </c>
      <c r="H18" s="146">
        <f t="shared" si="0"/>
        <v>0</v>
      </c>
      <c r="I18" s="204">
        <f t="shared" si="1"/>
        <v>0</v>
      </c>
      <c r="J18" s="195">
        <f t="shared" si="2"/>
        <v>0</v>
      </c>
      <c r="K18" s="138" t="s">
        <v>97</v>
      </c>
      <c r="L18" s="32"/>
      <c r="M18" s="32"/>
    </row>
    <row r="19" spans="1:14" s="29" customFormat="1" ht="18" hidden="1" customHeight="1" outlineLevel="1">
      <c r="A19" s="30" t="s">
        <v>47</v>
      </c>
      <c r="B19" s="106">
        <v>0</v>
      </c>
      <c r="C19" s="93">
        <v>5.1546391752577319E-3</v>
      </c>
      <c r="D19" s="158">
        <v>5.1546391752577319E-3</v>
      </c>
      <c r="E19" s="93">
        <v>5.3191489361702126E-3</v>
      </c>
      <c r="F19" s="128">
        <f>F18/$F$4</f>
        <v>5.235602094240838E-3</v>
      </c>
      <c r="G19" s="158">
        <f>G18/$G$4</f>
        <v>5.235602094240838E-3</v>
      </c>
      <c r="H19" s="146">
        <f t="shared" si="0"/>
        <v>-1.5706806282722474E-2</v>
      </c>
      <c r="I19" s="204">
        <f t="shared" si="1"/>
        <v>1.5706806282722585E-2</v>
      </c>
      <c r="J19" s="195">
        <f t="shared" si="2"/>
        <v>1.5706806282722585E-2</v>
      </c>
      <c r="K19" s="138" t="s">
        <v>97</v>
      </c>
      <c r="L19" s="32"/>
      <c r="M19" s="32"/>
    </row>
    <row r="20" spans="1:14" ht="18" customHeight="1" collapsed="1">
      <c r="A20" s="50" t="s">
        <v>56</v>
      </c>
      <c r="B20" s="108">
        <v>0</v>
      </c>
      <c r="C20" s="185">
        <v>0</v>
      </c>
      <c r="D20" s="160">
        <v>0</v>
      </c>
      <c r="E20" s="185">
        <v>0</v>
      </c>
      <c r="F20" s="130">
        <v>0</v>
      </c>
      <c r="G20" s="160">
        <v>0</v>
      </c>
      <c r="H20" s="148" t="s">
        <v>87</v>
      </c>
      <c r="I20" s="206" t="s">
        <v>97</v>
      </c>
      <c r="J20" s="199" t="s">
        <v>97</v>
      </c>
      <c r="K20" s="141" t="s">
        <v>97</v>
      </c>
      <c r="L20" s="32"/>
      <c r="M20" s="32"/>
    </row>
    <row r="21" spans="1:14" s="29" customFormat="1" ht="18" hidden="1" customHeight="1" outlineLevel="1">
      <c r="A21" s="30" t="s">
        <v>47</v>
      </c>
      <c r="B21" s="106">
        <v>0</v>
      </c>
      <c r="C21" s="93">
        <v>0</v>
      </c>
      <c r="D21" s="158">
        <v>0</v>
      </c>
      <c r="E21" s="93">
        <v>0</v>
      </c>
      <c r="F21" s="128">
        <f>F20/$F$4</f>
        <v>0</v>
      </c>
      <c r="G21" s="158">
        <f>G20/$G$4</f>
        <v>0</v>
      </c>
      <c r="H21" s="147" t="s">
        <v>87</v>
      </c>
      <c r="I21" s="205" t="s">
        <v>97</v>
      </c>
      <c r="J21" s="195" t="s">
        <v>97</v>
      </c>
      <c r="K21" s="138" t="s">
        <v>97</v>
      </c>
      <c r="L21" s="32"/>
      <c r="M21" s="32"/>
    </row>
    <row r="22" spans="1:14" ht="18" hidden="1" customHeight="1" outlineLevel="1">
      <c r="A22" s="31" t="s">
        <v>24</v>
      </c>
      <c r="B22" s="109">
        <v>1</v>
      </c>
      <c r="C22" s="186">
        <v>1</v>
      </c>
      <c r="D22" s="161">
        <v>1</v>
      </c>
      <c r="E22" s="186">
        <v>1</v>
      </c>
      <c r="F22" s="131">
        <f>SUM(F7,F9,F15,F17,F13,F11,F19,F21)</f>
        <v>0.99999999999999989</v>
      </c>
      <c r="G22" s="161">
        <f>SUM(G7,G9,G15,G17,G13,G11,G19,G21)</f>
        <v>0.99999999999999989</v>
      </c>
      <c r="H22" s="149">
        <f t="shared" si="0"/>
        <v>0</v>
      </c>
      <c r="I22" s="207">
        <f t="shared" si="1"/>
        <v>0</v>
      </c>
      <c r="J22" s="167">
        <f t="shared" si="2"/>
        <v>0</v>
      </c>
      <c r="K22" s="116">
        <f t="shared" si="3"/>
        <v>0</v>
      </c>
      <c r="L22" s="32"/>
      <c r="M22" s="32"/>
    </row>
    <row r="23" spans="1:14" ht="18" customHeight="1" collapsed="1">
      <c r="A23" s="47" t="s">
        <v>75</v>
      </c>
      <c r="B23" s="110">
        <v>451960.56999999995</v>
      </c>
      <c r="C23" s="89">
        <v>34747.360000000001</v>
      </c>
      <c r="D23" s="162">
        <v>160636.03</v>
      </c>
      <c r="E23" s="89">
        <v>107729.19999999998</v>
      </c>
      <c r="F23" s="132">
        <v>133847.1</v>
      </c>
      <c r="G23" s="162">
        <v>436432.1</v>
      </c>
      <c r="H23" s="150">
        <f>F23/E23-1</f>
        <v>0.24244030402156547</v>
      </c>
      <c r="I23" s="208">
        <f>F23/C23-1</f>
        <v>2.8520077496534988</v>
      </c>
      <c r="J23" s="168">
        <f>G23/D23-1</f>
        <v>1.7169004363466898</v>
      </c>
      <c r="K23" s="115">
        <f>G23/B23-1</f>
        <v>-3.4358019328986966E-2</v>
      </c>
      <c r="L23" s="177"/>
      <c r="M23" s="32"/>
    </row>
    <row r="24" spans="1:14" ht="18" customHeight="1">
      <c r="A24" s="48" t="s">
        <v>44</v>
      </c>
      <c r="B24" s="111">
        <v>446541.56000000006</v>
      </c>
      <c r="C24" s="90">
        <v>32138.559999999998</v>
      </c>
      <c r="D24" s="163">
        <v>156644.47999999998</v>
      </c>
      <c r="E24" s="90">
        <v>101994.8</v>
      </c>
      <c r="F24" s="133">
        <v>126260.5</v>
      </c>
      <c r="G24" s="163">
        <v>406209.1</v>
      </c>
      <c r="H24" s="151">
        <f>F24/E24-1</f>
        <v>0.23791114841148753</v>
      </c>
      <c r="I24" s="209">
        <f t="shared" si="1"/>
        <v>2.9286296585783562</v>
      </c>
      <c r="J24" s="200">
        <f t="shared" si="2"/>
        <v>1.5931912825782306</v>
      </c>
      <c r="K24" s="136">
        <f>G24/B24-1</f>
        <v>-9.0321850445454821E-2</v>
      </c>
      <c r="L24" s="177"/>
      <c r="M24" s="178"/>
    </row>
    <row r="25" spans="1:14" s="29" customFormat="1" ht="18" hidden="1" customHeight="1" outlineLevel="1">
      <c r="A25" s="27" t="s">
        <v>48</v>
      </c>
      <c r="B25" s="114">
        <v>0.98800999388066113</v>
      </c>
      <c r="C25" s="93">
        <v>0.92492091485511407</v>
      </c>
      <c r="D25" s="158">
        <v>0.97515158959045478</v>
      </c>
      <c r="E25" s="93">
        <v>0.94677023499663993</v>
      </c>
      <c r="F25" s="128">
        <f>F24/$F$23</f>
        <v>0.94331890642382232</v>
      </c>
      <c r="G25" s="158">
        <f>G24/$G$23</f>
        <v>0.9307498233974999</v>
      </c>
      <c r="H25" s="146">
        <f t="shared" si="0"/>
        <v>-3.6453708040682375E-3</v>
      </c>
      <c r="I25" s="204">
        <f t="shared" si="1"/>
        <v>1.989142128069421E-2</v>
      </c>
      <c r="J25" s="195">
        <f t="shared" si="2"/>
        <v>-4.553319367669062E-2</v>
      </c>
      <c r="K25" s="140">
        <f t="shared" si="3"/>
        <v>-5.7955051910211219E-2</v>
      </c>
      <c r="L25" s="32"/>
      <c r="M25" s="32"/>
    </row>
    <row r="26" spans="1:14" ht="18" customHeight="1" collapsed="1">
      <c r="A26" s="46" t="s">
        <v>27</v>
      </c>
      <c r="B26" s="112">
        <v>1916.02</v>
      </c>
      <c r="C26" s="91">
        <v>24.11</v>
      </c>
      <c r="D26" s="164">
        <v>61.53</v>
      </c>
      <c r="E26" s="91">
        <v>0</v>
      </c>
      <c r="F26" s="134">
        <v>0</v>
      </c>
      <c r="G26" s="164">
        <v>0</v>
      </c>
      <c r="H26" s="147" t="s">
        <v>87</v>
      </c>
      <c r="I26" s="205">
        <f t="shared" si="1"/>
        <v>-1</v>
      </c>
      <c r="J26" s="195">
        <f t="shared" si="2"/>
        <v>-1</v>
      </c>
      <c r="K26" s="138">
        <f t="shared" si="3"/>
        <v>-1</v>
      </c>
      <c r="L26" s="32"/>
      <c r="M26" s="32"/>
    </row>
    <row r="27" spans="1:14" s="29" customFormat="1" ht="18" hidden="1" customHeight="1" outlineLevel="1">
      <c r="A27" s="27" t="s">
        <v>48</v>
      </c>
      <c r="B27" s="114">
        <v>4.2393521187036294E-3</v>
      </c>
      <c r="C27" s="93">
        <v>6.938656634633537E-4</v>
      </c>
      <c r="D27" s="158">
        <v>3.8303984479696118E-4</v>
      </c>
      <c r="E27" s="93">
        <v>0</v>
      </c>
      <c r="F27" s="128">
        <f>F26/$F$23</f>
        <v>0</v>
      </c>
      <c r="G27" s="158">
        <f>G26/$G$23</f>
        <v>0</v>
      </c>
      <c r="H27" s="174" t="s">
        <v>87</v>
      </c>
      <c r="I27" s="210">
        <f t="shared" si="1"/>
        <v>-1</v>
      </c>
      <c r="J27" s="195">
        <f t="shared" si="2"/>
        <v>-1</v>
      </c>
      <c r="K27" s="138">
        <f t="shared" si="3"/>
        <v>-1</v>
      </c>
      <c r="L27" s="32"/>
      <c r="M27" s="32"/>
    </row>
    <row r="28" spans="1:14" ht="18" customHeight="1" collapsed="1">
      <c r="A28" s="46" t="s">
        <v>77</v>
      </c>
      <c r="B28" s="113">
        <v>2504.5000000000005</v>
      </c>
      <c r="C28" s="92">
        <v>213.5</v>
      </c>
      <c r="D28" s="165">
        <v>595.33999999999992</v>
      </c>
      <c r="E28" s="92">
        <v>1962.2000000000003</v>
      </c>
      <c r="F28" s="135">
        <v>4671.9000000000005</v>
      </c>
      <c r="G28" s="165">
        <v>9023.3000000000011</v>
      </c>
      <c r="H28" s="147">
        <f t="shared" si="0"/>
        <v>1.3809499541331158</v>
      </c>
      <c r="I28" s="205">
        <f>F28/C28-1</f>
        <v>20.882435597189698</v>
      </c>
      <c r="J28" s="195">
        <f>G28/D28-1</f>
        <v>14.156549198777173</v>
      </c>
      <c r="K28" s="140">
        <f>G28/B28-1</f>
        <v>2.6028348971850668</v>
      </c>
      <c r="L28" s="247"/>
      <c r="M28" s="247"/>
      <c r="N28" s="247"/>
    </row>
    <row r="29" spans="1:14" s="29" customFormat="1" ht="18" hidden="1" customHeight="1" outlineLevel="1">
      <c r="A29" s="27" t="s">
        <v>48</v>
      </c>
      <c r="B29" s="114">
        <v>5.5414126059713589E-3</v>
      </c>
      <c r="C29" s="93">
        <v>6.1443516859985906E-3</v>
      </c>
      <c r="D29" s="158">
        <v>3.7061423891016224E-3</v>
      </c>
      <c r="E29" s="93">
        <v>1.8214188910713164E-2</v>
      </c>
      <c r="F29" s="128">
        <f>F28/$F$23</f>
        <v>3.4904753259502826E-2</v>
      </c>
      <c r="G29" s="158">
        <f>G28/$G$23</f>
        <v>2.0675151988132866E-2</v>
      </c>
      <c r="H29" s="146">
        <f t="shared" si="0"/>
        <v>0.91634957947387163</v>
      </c>
      <c r="I29" s="204">
        <f t="shared" si="1"/>
        <v>4.6807870127359168</v>
      </c>
      <c r="J29" s="195">
        <f t="shared" si="2"/>
        <v>4.5786178234626789</v>
      </c>
      <c r="K29" s="140">
        <f t="shared" si="3"/>
        <v>2.731025544976307</v>
      </c>
      <c r="L29" s="32"/>
      <c r="M29" s="32"/>
    </row>
    <row r="30" spans="1:14" ht="18" customHeight="1" collapsed="1">
      <c r="A30" s="46" t="s">
        <v>83</v>
      </c>
      <c r="B30" s="192">
        <v>228.07000000000002</v>
      </c>
      <c r="C30" s="92">
        <v>2295.64</v>
      </c>
      <c r="D30" s="165">
        <v>2296.08</v>
      </c>
      <c r="E30" s="92">
        <v>3759.1</v>
      </c>
      <c r="F30" s="135">
        <v>2855.9</v>
      </c>
      <c r="G30" s="165">
        <v>21071.799999999996</v>
      </c>
      <c r="H30" s="147">
        <f t="shared" si="0"/>
        <v>-0.24027027746003027</v>
      </c>
      <c r="I30" s="205">
        <f t="shared" si="1"/>
        <v>0.24405394574062145</v>
      </c>
      <c r="J30" s="195">
        <f t="shared" si="2"/>
        <v>8.1772934740949772</v>
      </c>
      <c r="K30" s="138">
        <f>G30/B30-1</f>
        <v>91.391809532161147</v>
      </c>
      <c r="L30" s="32"/>
      <c r="M30" s="32"/>
    </row>
    <row r="31" spans="1:14" s="29" customFormat="1" ht="18" hidden="1" customHeight="1" outlineLevel="1">
      <c r="A31" s="27" t="s">
        <v>48</v>
      </c>
      <c r="B31" s="114">
        <v>5.046236666176433E-4</v>
      </c>
      <c r="C31" s="93">
        <v>6.6066601894359742E-2</v>
      </c>
      <c r="D31" s="158">
        <v>1.4293679942164905E-2</v>
      </c>
      <c r="E31" s="93">
        <v>3.4893974892601085E-2</v>
      </c>
      <c r="F31" s="128">
        <f>F30/$F$23</f>
        <v>2.1337033077294912E-2</v>
      </c>
      <c r="G31" s="158">
        <f>G30/$G$23</f>
        <v>4.8281966427309073E-2</v>
      </c>
      <c r="H31" s="176">
        <f t="shared" si="0"/>
        <v>-0.38851812833111155</v>
      </c>
      <c r="I31" s="211">
        <f t="shared" si="1"/>
        <v>-0.67703752780545989</v>
      </c>
      <c r="J31" s="196">
        <f t="shared" si="2"/>
        <v>2.3778541721003679</v>
      </c>
      <c r="K31" s="138">
        <f>G31/B31-1</f>
        <v>94.679155817106448</v>
      </c>
      <c r="L31" s="32"/>
      <c r="M31" s="32"/>
    </row>
    <row r="32" spans="1:14" ht="18" customHeight="1" collapsed="1">
      <c r="A32" s="46" t="s">
        <v>25</v>
      </c>
      <c r="B32" s="113">
        <v>695.24</v>
      </c>
      <c r="C32" s="92">
        <v>75.16</v>
      </c>
      <c r="D32" s="165">
        <v>1028.3499999999999</v>
      </c>
      <c r="E32" s="92">
        <v>9.1999999999999993</v>
      </c>
      <c r="F32" s="135">
        <v>53.5</v>
      </c>
      <c r="G32" s="165">
        <v>117</v>
      </c>
      <c r="H32" s="147">
        <f>F32/E32-1</f>
        <v>4.8152173913043486</v>
      </c>
      <c r="I32" s="205">
        <f t="shared" si="1"/>
        <v>-0.28818520489622135</v>
      </c>
      <c r="J32" s="195">
        <f t="shared" si="2"/>
        <v>-0.88622550687995327</v>
      </c>
      <c r="K32" s="140">
        <f t="shared" si="3"/>
        <v>-0.83171278982797303</v>
      </c>
      <c r="L32" s="32"/>
      <c r="M32" s="32"/>
    </row>
    <row r="33" spans="1:13" s="29" customFormat="1" ht="18" hidden="1" customHeight="1" outlineLevel="1">
      <c r="A33" s="27" t="s">
        <v>48</v>
      </c>
      <c r="B33" s="114">
        <v>1.5382757836596235E-3</v>
      </c>
      <c r="C33" s="93">
        <v>2.1630420267899487E-3</v>
      </c>
      <c r="D33" s="158">
        <v>6.4017393856160409E-3</v>
      </c>
      <c r="E33" s="93">
        <v>8.5399316062868762E-5</v>
      </c>
      <c r="F33" s="128">
        <f>F32/$F$23</f>
        <v>3.9970981814323956E-4</v>
      </c>
      <c r="G33" s="158">
        <f>G32/$G$23</f>
        <v>2.6808293890389826E-4</v>
      </c>
      <c r="H33" s="146">
        <f t="shared" si="0"/>
        <v>3.6804803196431166</v>
      </c>
      <c r="I33" s="204">
        <f t="shared" si="1"/>
        <v>-0.81520940731030234</v>
      </c>
      <c r="J33" s="195">
        <f t="shared" si="2"/>
        <v>-0.95812342197087108</v>
      </c>
      <c r="K33" s="140">
        <f t="shared" si="3"/>
        <v>-0.8257250476464516</v>
      </c>
      <c r="L33" s="32"/>
      <c r="M33" s="32"/>
    </row>
    <row r="34" spans="1:13" ht="18" customHeight="1" collapsed="1">
      <c r="A34" s="51" t="s">
        <v>59</v>
      </c>
      <c r="B34" s="112">
        <v>15.879999999999997</v>
      </c>
      <c r="C34" s="91">
        <v>0.39</v>
      </c>
      <c r="D34" s="164">
        <v>4.379999999999999</v>
      </c>
      <c r="E34" s="91">
        <v>3.9000000000000004</v>
      </c>
      <c r="F34" s="134">
        <v>5.3</v>
      </c>
      <c r="G34" s="164">
        <v>11.161</v>
      </c>
      <c r="H34" s="147">
        <f>F34/E34-1</f>
        <v>0.35897435897435881</v>
      </c>
      <c r="I34" s="205">
        <f t="shared" si="1"/>
        <v>12.589743589743589</v>
      </c>
      <c r="J34" s="195">
        <f t="shared" si="2"/>
        <v>1.5481735159817358</v>
      </c>
      <c r="K34" s="140">
        <f t="shared" si="3"/>
        <v>-0.29716624685138526</v>
      </c>
      <c r="L34" s="32"/>
      <c r="M34" s="32"/>
    </row>
    <row r="35" spans="1:13" s="29" customFormat="1" ht="18" hidden="1" customHeight="1" outlineLevel="1">
      <c r="A35" s="27" t="s">
        <v>48</v>
      </c>
      <c r="B35" s="114">
        <v>3.5135808417977697E-5</v>
      </c>
      <c r="C35" s="93">
        <v>1.1223874274189464E-5</v>
      </c>
      <c r="D35" s="158">
        <v>2.7266610112314148E-5</v>
      </c>
      <c r="E35" s="93">
        <v>3.6201883983172633E-5</v>
      </c>
      <c r="F35" s="128">
        <f>F34/$F$23</f>
        <v>3.9597421236619994E-5</v>
      </c>
      <c r="G35" s="158">
        <f>G34/$G$23</f>
        <v>2.5573279325695797E-5</v>
      </c>
      <c r="H35" s="146">
        <f t="shared" si="0"/>
        <v>9.3794490226687621E-2</v>
      </c>
      <c r="I35" s="204">
        <f t="shared" si="1"/>
        <v>2.5279637199499487</v>
      </c>
      <c r="J35" s="195">
        <f t="shared" si="2"/>
        <v>-6.2102724894782857E-2</v>
      </c>
      <c r="K35" s="138">
        <f t="shared" si="3"/>
        <v>-0.27215907425625385</v>
      </c>
      <c r="L35" s="32"/>
      <c r="M35" s="32"/>
    </row>
    <row r="36" spans="1:13" s="29" customFormat="1" ht="18" customHeight="1" collapsed="1" thickBot="1">
      <c r="A36" s="233" t="s">
        <v>26</v>
      </c>
      <c r="B36" s="234">
        <v>59.3</v>
      </c>
      <c r="C36" s="235">
        <v>0</v>
      </c>
      <c r="D36" s="232">
        <v>0</v>
      </c>
      <c r="E36" s="235">
        <v>0</v>
      </c>
      <c r="F36" s="236">
        <v>0</v>
      </c>
      <c r="G36" s="232">
        <v>0</v>
      </c>
      <c r="H36" s="152" t="s">
        <v>87</v>
      </c>
      <c r="I36" s="212" t="s">
        <v>87</v>
      </c>
      <c r="J36" s="169" t="s">
        <v>87</v>
      </c>
      <c r="K36" s="142">
        <f t="shared" si="3"/>
        <v>-1</v>
      </c>
      <c r="L36" s="32"/>
      <c r="M36" s="32"/>
    </row>
    <row r="37" spans="1:13" s="29" customFormat="1" ht="18" hidden="1" customHeight="1" outlineLevel="1">
      <c r="A37" s="222" t="s">
        <v>48</v>
      </c>
      <c r="B37" s="223">
        <v>1.312061359688966E-4</v>
      </c>
      <c r="C37" s="224">
        <v>0</v>
      </c>
      <c r="D37" s="225">
        <v>0</v>
      </c>
      <c r="E37" s="224">
        <v>0</v>
      </c>
      <c r="F37" s="226">
        <f>F36/$F$23</f>
        <v>0</v>
      </c>
      <c r="G37" s="227">
        <f>G36/$G$23</f>
        <v>0</v>
      </c>
      <c r="H37" s="228" t="s">
        <v>87</v>
      </c>
      <c r="I37" s="237" t="s">
        <v>87</v>
      </c>
      <c r="J37" s="229" t="s">
        <v>87</v>
      </c>
      <c r="K37" s="230">
        <f t="shared" si="3"/>
        <v>-1</v>
      </c>
      <c r="L37" s="32"/>
      <c r="M37" s="32"/>
    </row>
    <row r="38" spans="1:13" ht="18" hidden="1" customHeight="1" outlineLevel="1" thickBot="1">
      <c r="A38" s="231" t="s">
        <v>24</v>
      </c>
      <c r="B38" s="238">
        <v>1.0000000000000002</v>
      </c>
      <c r="C38" s="239">
        <v>0.99999999999999989</v>
      </c>
      <c r="D38" s="240">
        <v>0.9999634577622466</v>
      </c>
      <c r="E38" s="239">
        <v>1.0000000000000002</v>
      </c>
      <c r="F38" s="241">
        <f>SUM(F25,F31,F33,F29,F27,F35,F37)</f>
        <v>0.99999999999999989</v>
      </c>
      <c r="G38" s="242">
        <f>SUM(G25,G31,G33,G29,G27,G35,G37)</f>
        <v>1.0000005980311715</v>
      </c>
      <c r="H38" s="243">
        <f>F38/E38-1</f>
        <v>0</v>
      </c>
      <c r="I38" s="244">
        <f>F38/C38-1</f>
        <v>0</v>
      </c>
      <c r="J38" s="245">
        <f t="shared" si="2"/>
        <v>3.714162616308414E-5</v>
      </c>
      <c r="K38" s="246">
        <f>G38/B38-1</f>
        <v>5.9803117125056815E-7</v>
      </c>
      <c r="L38" s="32"/>
      <c r="M38" s="32"/>
    </row>
    <row r="39" spans="1:13" s="260" customFormat="1" collapsed="1"/>
    <row r="40" spans="1:13" s="19" customFormat="1" ht="16.5" customHeight="1">
      <c r="A40" s="261" t="s">
        <v>29</v>
      </c>
      <c r="B40" s="261"/>
      <c r="C40" s="261"/>
      <c r="D40" s="261"/>
      <c r="E40" s="261"/>
      <c r="F40" s="261"/>
      <c r="G40" s="261"/>
      <c r="H40" s="261"/>
      <c r="I40" s="261"/>
      <c r="J40" s="261"/>
      <c r="K40" s="261"/>
    </row>
    <row r="41" spans="1:13" ht="38.25" customHeight="1">
      <c r="A41" s="262" t="s">
        <v>96</v>
      </c>
      <c r="B41" s="262"/>
      <c r="C41" s="262"/>
      <c r="D41" s="262"/>
      <c r="E41" s="262"/>
      <c r="F41" s="262"/>
      <c r="G41" s="262"/>
      <c r="H41" s="262"/>
      <c r="I41" s="262"/>
      <c r="J41" s="262"/>
      <c r="K41" s="262"/>
    </row>
    <row r="42" spans="1:13" s="32" customFormat="1" ht="17.25" customHeight="1" collapsed="1">
      <c r="A42" s="263" t="s">
        <v>60</v>
      </c>
      <c r="B42" s="263"/>
      <c r="C42" s="263"/>
      <c r="D42" s="263"/>
      <c r="E42" s="263"/>
      <c r="F42" s="263"/>
      <c r="G42" s="263"/>
      <c r="H42" s="263"/>
      <c r="I42" s="263"/>
      <c r="J42" s="263"/>
      <c r="K42" s="263"/>
    </row>
    <row r="43" spans="1:13" ht="17.25" customHeight="1">
      <c r="A43" s="257" t="s">
        <v>111</v>
      </c>
      <c r="B43" s="257"/>
      <c r="C43" s="257"/>
      <c r="D43" s="257"/>
      <c r="E43" s="257"/>
      <c r="F43" s="257"/>
      <c r="G43" s="257"/>
      <c r="H43" s="257"/>
      <c r="I43" s="257"/>
      <c r="J43" s="257"/>
      <c r="K43" s="257"/>
    </row>
    <row r="44" spans="1:13">
      <c r="E44" s="179"/>
    </row>
    <row r="122" spans="1:1">
      <c r="A122" s="26" t="s">
        <v>49</v>
      </c>
    </row>
  </sheetData>
  <mergeCells count="6">
    <mergeCell ref="A43:K43"/>
    <mergeCell ref="A1:XFD1"/>
    <mergeCell ref="A39:XFD39"/>
    <mergeCell ref="A40:K40"/>
    <mergeCell ref="A41:K41"/>
    <mergeCell ref="A42:K42"/>
  </mergeCells>
  <conditionalFormatting sqref="K14:K15">
    <cfRule type="cellIs" dxfId="29" priority="23" operator="lessThan">
      <formula>0</formula>
    </cfRule>
  </conditionalFormatting>
  <conditionalFormatting sqref="I3:I13 I16 I32:I36 I18:I29">
    <cfRule type="cellIs" dxfId="28" priority="28" operator="lessThan">
      <formula>0</formula>
    </cfRule>
  </conditionalFormatting>
  <conditionalFormatting sqref="K3:K13 K16 K32:K36 K18:K29">
    <cfRule type="cellIs" dxfId="27" priority="26" operator="lessThan">
      <formula>0</formula>
    </cfRule>
  </conditionalFormatting>
  <conditionalFormatting sqref="I30:I31">
    <cfRule type="cellIs" dxfId="26" priority="22" operator="lessThan">
      <formula>0</formula>
    </cfRule>
  </conditionalFormatting>
  <conditionalFormatting sqref="I14:I15">
    <cfRule type="cellIs" dxfId="25" priority="25" operator="lessThan">
      <formula>0</formula>
    </cfRule>
  </conditionalFormatting>
  <conditionalFormatting sqref="I17">
    <cfRule type="cellIs" dxfId="24" priority="19" operator="lessThan">
      <formula>0</formula>
    </cfRule>
  </conditionalFormatting>
  <conditionalFormatting sqref="K30:K31">
    <cfRule type="cellIs" dxfId="23" priority="20" operator="lessThan">
      <formula>0</formula>
    </cfRule>
  </conditionalFormatting>
  <conditionalFormatting sqref="K17">
    <cfRule type="cellIs" dxfId="22" priority="17" operator="lessThan">
      <formula>0</formula>
    </cfRule>
  </conditionalFormatting>
  <conditionalFormatting sqref="J14:J15">
    <cfRule type="cellIs" dxfId="21" priority="10" operator="lessThan">
      <formula>0</formula>
    </cfRule>
  </conditionalFormatting>
  <conditionalFormatting sqref="J3:J13 J16 J32:J36 J18:J29">
    <cfRule type="cellIs" dxfId="20" priority="11" operator="lessThan">
      <formula>0</formula>
    </cfRule>
  </conditionalFormatting>
  <conditionalFormatting sqref="J30:J31">
    <cfRule type="cellIs" dxfId="19" priority="9" operator="lessThan">
      <formula>0</formula>
    </cfRule>
  </conditionalFormatting>
  <conditionalFormatting sqref="J17">
    <cfRule type="cellIs" dxfId="18" priority="8" operator="lessThan">
      <formula>0</formula>
    </cfRule>
  </conditionalFormatting>
  <conditionalFormatting sqref="H3:H13 H16 H32:H38 H18:H29">
    <cfRule type="cellIs" dxfId="17" priority="7" operator="lessThan">
      <formula>0</formula>
    </cfRule>
  </conditionalFormatting>
  <conditionalFormatting sqref="H30:H31">
    <cfRule type="cellIs" dxfId="16" priority="5" operator="lessThan">
      <formula>0</formula>
    </cfRule>
  </conditionalFormatting>
  <conditionalFormatting sqref="H14:H15">
    <cfRule type="cellIs" dxfId="15" priority="6" operator="lessThan">
      <formula>0</formula>
    </cfRule>
  </conditionalFormatting>
  <conditionalFormatting sqref="H17">
    <cfRule type="cellIs" dxfId="14" priority="4" operator="lessThan">
      <formula>0</formula>
    </cfRule>
  </conditionalFormatting>
  <conditionalFormatting sqref="I37:I38">
    <cfRule type="cellIs" dxfId="13" priority="3" operator="lessThan">
      <formula>0</formula>
    </cfRule>
  </conditionalFormatting>
  <conditionalFormatting sqref="K37:K38">
    <cfRule type="cellIs" dxfId="12" priority="2" operator="lessThan">
      <formula>0</formula>
    </cfRule>
  </conditionalFormatting>
  <conditionalFormatting sqref="J37:J38">
    <cfRule type="cellIs" dxfId="11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65" customFormat="1" ht="26.45" customHeight="1" thickBot="1">
      <c r="A1" s="264" t="s">
        <v>78</v>
      </c>
      <c r="B1" s="264"/>
      <c r="C1" s="264"/>
      <c r="D1" s="264"/>
      <c r="E1" s="264"/>
      <c r="F1" s="264"/>
      <c r="G1" s="264"/>
      <c r="H1" s="264"/>
      <c r="I1" s="264"/>
      <c r="J1" s="264"/>
    </row>
    <row r="2" spans="1:11" ht="79.5" customHeight="1" thickBot="1">
      <c r="A2" s="8" t="s">
        <v>28</v>
      </c>
      <c r="B2" s="20" t="s">
        <v>50</v>
      </c>
      <c r="C2" s="20" t="s">
        <v>34</v>
      </c>
      <c r="D2" s="20" t="s">
        <v>32</v>
      </c>
      <c r="E2" s="20" t="s">
        <v>68</v>
      </c>
      <c r="F2" s="20" t="s">
        <v>69</v>
      </c>
      <c r="G2" s="20" t="s">
        <v>61</v>
      </c>
      <c r="H2" s="20" t="s">
        <v>62</v>
      </c>
      <c r="I2" s="20" t="s">
        <v>51</v>
      </c>
      <c r="J2" s="20" t="s">
        <v>39</v>
      </c>
      <c r="K2" s="20" t="s">
        <v>40</v>
      </c>
    </row>
    <row r="3" spans="1:11" ht="19.899999999999999" hidden="1" customHeight="1" outlineLevel="1">
      <c r="A3" s="87">
        <v>41639</v>
      </c>
      <c r="B3" s="33">
        <v>347</v>
      </c>
      <c r="C3" s="33">
        <v>328</v>
      </c>
      <c r="D3" s="33">
        <v>19</v>
      </c>
      <c r="E3" s="33" t="s">
        <v>65</v>
      </c>
      <c r="F3" s="33" t="s">
        <v>65</v>
      </c>
      <c r="G3" s="33">
        <v>1333</v>
      </c>
      <c r="H3" s="34">
        <v>4.0640243902439028</v>
      </c>
      <c r="I3" s="35">
        <v>1250</v>
      </c>
      <c r="J3" s="33">
        <v>76</v>
      </c>
      <c r="K3" s="35">
        <v>5</v>
      </c>
    </row>
    <row r="4" spans="1:11" ht="19.899999999999999" hidden="1" customHeight="1" outlineLevel="1">
      <c r="A4" s="87">
        <v>42004</v>
      </c>
      <c r="B4" s="33">
        <v>336</v>
      </c>
      <c r="C4" s="33">
        <v>319</v>
      </c>
      <c r="D4" s="33">
        <v>17</v>
      </c>
      <c r="E4" s="33" t="s">
        <v>65</v>
      </c>
      <c r="F4" s="33" t="s">
        <v>65</v>
      </c>
      <c r="G4" s="33">
        <v>1237</v>
      </c>
      <c r="H4" s="34">
        <v>3.8777429467084641</v>
      </c>
      <c r="I4" s="35">
        <v>1188</v>
      </c>
      <c r="J4" s="33">
        <v>74</v>
      </c>
      <c r="K4" s="35">
        <v>7</v>
      </c>
    </row>
    <row r="5" spans="1:11" ht="19.899999999999999" hidden="1" customHeight="1" outlineLevel="1">
      <c r="A5" s="87">
        <v>42369</v>
      </c>
      <c r="B5" s="33">
        <v>313</v>
      </c>
      <c r="C5" s="33">
        <v>298</v>
      </c>
      <c r="D5" s="33">
        <v>15</v>
      </c>
      <c r="E5" s="33" t="s">
        <v>65</v>
      </c>
      <c r="F5" s="33" t="s">
        <v>65</v>
      </c>
      <c r="G5" s="36">
        <v>1193</v>
      </c>
      <c r="H5" s="34">
        <v>4.0033557046979862</v>
      </c>
      <c r="I5" s="35">
        <v>1147</v>
      </c>
      <c r="J5" s="33">
        <v>71</v>
      </c>
      <c r="K5" s="35">
        <v>5</v>
      </c>
    </row>
    <row r="6" spans="1:11" ht="19.899999999999999" hidden="1" customHeight="1" outlineLevel="1">
      <c r="A6" s="87">
        <v>42735</v>
      </c>
      <c r="B6" s="33">
        <v>295</v>
      </c>
      <c r="C6" s="33">
        <v>279</v>
      </c>
      <c r="D6" s="33">
        <v>16</v>
      </c>
      <c r="E6" s="33" t="s">
        <v>65</v>
      </c>
      <c r="F6" s="33" t="s">
        <v>65</v>
      </c>
      <c r="G6" s="36">
        <v>1183</v>
      </c>
      <c r="H6" s="34">
        <v>4.2401433691756276</v>
      </c>
      <c r="I6" s="35">
        <v>1130</v>
      </c>
      <c r="J6" s="33">
        <v>62</v>
      </c>
      <c r="K6" s="35">
        <v>7</v>
      </c>
    </row>
    <row r="7" spans="1:11" ht="19.899999999999999" hidden="1" customHeight="1" outlineLevel="1">
      <c r="A7" s="87">
        <v>43100</v>
      </c>
      <c r="B7" s="33">
        <v>296</v>
      </c>
      <c r="C7" s="33">
        <v>284</v>
      </c>
      <c r="D7" s="33">
        <v>12</v>
      </c>
      <c r="E7" s="33" t="s">
        <v>65</v>
      </c>
      <c r="F7" s="33" t="s">
        <v>65</v>
      </c>
      <c r="G7" s="36">
        <v>1224</v>
      </c>
      <c r="H7" s="34">
        <v>4.3098591549295771</v>
      </c>
      <c r="I7" s="35">
        <v>1167</v>
      </c>
      <c r="J7" s="33">
        <v>58</v>
      </c>
      <c r="K7" s="35">
        <v>6</v>
      </c>
    </row>
    <row r="8" spans="1:11" ht="18.600000000000001" hidden="1" customHeight="1" outlineLevel="1">
      <c r="A8" s="87">
        <v>43465</v>
      </c>
      <c r="B8" s="37">
        <v>296</v>
      </c>
      <c r="C8" s="37">
        <v>283</v>
      </c>
      <c r="D8" s="33">
        <v>13</v>
      </c>
      <c r="E8" s="37" t="s">
        <v>65</v>
      </c>
      <c r="F8" s="37" t="s">
        <v>65</v>
      </c>
      <c r="G8" s="75">
        <v>1276</v>
      </c>
      <c r="H8" s="34">
        <v>4.5088339222614842</v>
      </c>
      <c r="I8" s="38">
        <v>1228</v>
      </c>
      <c r="J8" s="33">
        <v>58</v>
      </c>
      <c r="K8" s="38">
        <v>2</v>
      </c>
    </row>
    <row r="9" spans="1:11" s="49" customFormat="1" ht="18.600000000000001" hidden="1" customHeight="1" outlineLevel="1">
      <c r="A9" s="87">
        <v>43830</v>
      </c>
      <c r="B9" s="37">
        <v>293</v>
      </c>
      <c r="C9" s="37">
        <v>278</v>
      </c>
      <c r="D9" s="37">
        <v>15</v>
      </c>
      <c r="E9" s="37" t="s">
        <v>65</v>
      </c>
      <c r="F9" s="37" t="s">
        <v>65</v>
      </c>
      <c r="G9" s="75">
        <v>1374</v>
      </c>
      <c r="H9" s="34">
        <v>4.942446043165468</v>
      </c>
      <c r="I9" s="38">
        <v>1326</v>
      </c>
      <c r="J9" s="37">
        <v>60</v>
      </c>
      <c r="K9" s="38">
        <v>2</v>
      </c>
    </row>
    <row r="10" spans="1:11" s="49" customFormat="1" ht="18.600000000000001" hidden="1" customHeight="1" outlineLevel="1">
      <c r="A10" s="87">
        <v>44196</v>
      </c>
      <c r="B10" s="37">
        <v>303</v>
      </c>
      <c r="C10" s="37">
        <v>279</v>
      </c>
      <c r="D10" s="37">
        <v>24</v>
      </c>
      <c r="E10" s="37">
        <v>19</v>
      </c>
      <c r="F10" s="37">
        <v>7</v>
      </c>
      <c r="G10" s="75">
        <v>1533</v>
      </c>
      <c r="H10" s="34">
        <v>5.4946236559139781</v>
      </c>
      <c r="I10" s="38">
        <v>1478</v>
      </c>
      <c r="J10" s="37">
        <v>59</v>
      </c>
      <c r="K10" s="38">
        <v>2</v>
      </c>
    </row>
    <row r="11" spans="1:11" s="49" customFormat="1" ht="18.600000000000001" customHeight="1" collapsed="1">
      <c r="A11" s="188" t="s">
        <v>102</v>
      </c>
      <c r="B11" s="37">
        <v>312</v>
      </c>
      <c r="C11" s="37">
        <v>244</v>
      </c>
      <c r="D11" s="37">
        <v>68</v>
      </c>
      <c r="E11" s="37">
        <v>19</v>
      </c>
      <c r="F11" s="37">
        <v>6</v>
      </c>
      <c r="G11" s="75">
        <v>1765</v>
      </c>
      <c r="H11" s="34">
        <v>7.2336065573770494</v>
      </c>
      <c r="I11" s="38">
        <v>1711</v>
      </c>
      <c r="J11" s="37">
        <v>54</v>
      </c>
      <c r="K11" s="38">
        <v>2</v>
      </c>
    </row>
    <row r="12" spans="1:11" s="49" customFormat="1" ht="18.600000000000001" customHeight="1">
      <c r="A12" s="118">
        <v>44926</v>
      </c>
      <c r="B12" s="119">
        <v>300</v>
      </c>
      <c r="C12" s="119">
        <v>258</v>
      </c>
      <c r="D12" s="119">
        <v>42</v>
      </c>
      <c r="E12" s="119">
        <v>18</v>
      </c>
      <c r="F12" s="119">
        <v>6</v>
      </c>
      <c r="G12" s="120">
        <v>1808</v>
      </c>
      <c r="H12" s="121">
        <v>7.0077519379844961</v>
      </c>
      <c r="I12" s="122">
        <v>1742</v>
      </c>
      <c r="J12" s="119">
        <v>55</v>
      </c>
      <c r="K12" s="122">
        <v>1</v>
      </c>
    </row>
    <row r="13" spans="1:11" s="49" customFormat="1" ht="18.600000000000001" customHeight="1">
      <c r="A13" s="87">
        <v>45016</v>
      </c>
      <c r="B13" s="37">
        <v>299</v>
      </c>
      <c r="C13" s="37">
        <v>261</v>
      </c>
      <c r="D13" s="37">
        <v>38</v>
      </c>
      <c r="E13" s="37">
        <v>18</v>
      </c>
      <c r="F13" s="37">
        <v>6</v>
      </c>
      <c r="G13" s="75">
        <v>1828</v>
      </c>
      <c r="H13" s="34">
        <v>7.0038314176245207</v>
      </c>
      <c r="I13" s="38">
        <v>1775</v>
      </c>
      <c r="J13" s="37">
        <v>54</v>
      </c>
      <c r="K13" s="38">
        <v>1</v>
      </c>
    </row>
    <row r="14" spans="1:11" s="49" customFormat="1" ht="18.600000000000001" customHeight="1">
      <c r="A14" s="87">
        <v>45107</v>
      </c>
      <c r="B14" s="37">
        <v>294</v>
      </c>
      <c r="C14" s="37">
        <v>262</v>
      </c>
      <c r="D14" s="37">
        <v>32</v>
      </c>
      <c r="E14" s="37">
        <v>18</v>
      </c>
      <c r="F14" s="37">
        <v>6</v>
      </c>
      <c r="G14" s="75">
        <v>1819</v>
      </c>
      <c r="H14" s="34">
        <v>6.9427480916030531</v>
      </c>
      <c r="I14" s="38">
        <v>1764</v>
      </c>
      <c r="J14" s="37">
        <v>54</v>
      </c>
      <c r="K14" s="38">
        <v>1</v>
      </c>
    </row>
    <row r="15" spans="1:11" s="49" customFormat="1" ht="18.600000000000001" customHeight="1">
      <c r="A15" s="87">
        <v>45199</v>
      </c>
      <c r="B15" s="37">
        <v>285</v>
      </c>
      <c r="C15" s="37">
        <v>257</v>
      </c>
      <c r="D15" s="37">
        <v>28</v>
      </c>
      <c r="E15" s="37">
        <v>18</v>
      </c>
      <c r="F15" s="37">
        <v>6</v>
      </c>
      <c r="G15" s="75">
        <v>1811</v>
      </c>
      <c r="H15" s="34">
        <v>6.9122137404580153</v>
      </c>
      <c r="I15" s="38">
        <v>1762</v>
      </c>
      <c r="J15" s="37">
        <v>54</v>
      </c>
      <c r="K15" s="38">
        <v>1</v>
      </c>
    </row>
    <row r="16" spans="1:11" s="41" customFormat="1" ht="18.600000000000001" customHeight="1" thickBot="1">
      <c r="A16" s="94">
        <v>45291</v>
      </c>
      <c r="B16" s="95">
        <v>284</v>
      </c>
      <c r="C16" s="95">
        <v>247</v>
      </c>
      <c r="D16" s="95">
        <v>37</v>
      </c>
      <c r="E16" s="95">
        <v>17</v>
      </c>
      <c r="F16" s="95">
        <v>6</v>
      </c>
      <c r="G16" s="97">
        <v>1812</v>
      </c>
      <c r="H16" s="96">
        <v>7.336032388663968</v>
      </c>
      <c r="I16" s="97">
        <v>1772</v>
      </c>
      <c r="J16" s="95">
        <v>52</v>
      </c>
      <c r="K16" s="97">
        <v>1</v>
      </c>
    </row>
    <row r="17" spans="1:11" ht="24" customHeight="1">
      <c r="A17" s="267" t="s">
        <v>66</v>
      </c>
      <c r="B17" s="267"/>
      <c r="C17" s="267"/>
      <c r="D17" s="267"/>
      <c r="E17" s="267"/>
      <c r="F17" s="267"/>
      <c r="G17" s="267"/>
      <c r="H17" s="267"/>
      <c r="I17" s="267"/>
      <c r="J17" s="267"/>
      <c r="K17" s="267"/>
    </row>
    <row r="18" spans="1:11" ht="24" customHeight="1">
      <c r="A18" s="267" t="s">
        <v>67</v>
      </c>
      <c r="B18" s="267"/>
      <c r="C18" s="267"/>
      <c r="D18" s="267"/>
      <c r="E18" s="267"/>
      <c r="F18" s="267"/>
      <c r="G18" s="267"/>
      <c r="H18" s="267"/>
      <c r="I18" s="267"/>
      <c r="J18" s="267"/>
      <c r="K18" s="267"/>
    </row>
    <row r="19" spans="1:11" ht="15" customHeight="1">
      <c r="A19" s="266" t="s">
        <v>18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</row>
    <row r="20" spans="1:11" ht="18.600000000000001" customHeight="1">
      <c r="A20" s="39" t="s">
        <v>19</v>
      </c>
      <c r="B20" s="40" t="s">
        <v>52</v>
      </c>
    </row>
    <row r="21" spans="1:11" ht="18.600000000000001" customHeight="1">
      <c r="A21" s="39" t="s">
        <v>20</v>
      </c>
      <c r="B21" s="40" t="s">
        <v>53</v>
      </c>
    </row>
    <row r="23" spans="1:11">
      <c r="B23" s="52"/>
      <c r="E23" s="99"/>
    </row>
    <row r="24" spans="1:11">
      <c r="B24" s="100"/>
      <c r="E24" s="98"/>
      <c r="I24" s="52"/>
    </row>
    <row r="25" spans="1:11">
      <c r="B25" s="175"/>
      <c r="E25" s="98"/>
      <c r="I25" s="52"/>
    </row>
    <row r="26" spans="1:11">
      <c r="B26" s="52"/>
      <c r="I26" s="52"/>
      <c r="J26" s="52"/>
    </row>
  </sheetData>
  <mergeCells count="4">
    <mergeCell ref="A1:XFD1"/>
    <mergeCell ref="A19:K19"/>
    <mergeCell ref="A17:K17"/>
    <mergeCell ref="A18:K18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J43"/>
  <sheetViews>
    <sheetView zoomScaleNormal="100" workbookViewId="0">
      <selection sqref="A1:XFD1"/>
    </sheetView>
  </sheetViews>
  <sheetFormatPr defaultColWidth="9.140625" defaultRowHeight="12.75" outlineLevelRow="1"/>
  <cols>
    <col min="1" max="1" width="20.42578125" style="4" customWidth="1"/>
    <col min="2" max="5" width="13.5703125" style="4" customWidth="1"/>
    <col min="6" max="8" width="13.140625" style="4" customWidth="1"/>
    <col min="9" max="15" width="12.7109375" style="4" customWidth="1"/>
    <col min="16" max="16" width="11.7109375" style="4" bestFit="1" customWidth="1"/>
    <col min="17" max="18" width="11.5703125" style="4" bestFit="1" customWidth="1"/>
    <col min="19" max="16384" width="9.140625" style="4"/>
  </cols>
  <sheetData>
    <row r="1" spans="1:35" s="275" customFormat="1" ht="25.9" customHeight="1">
      <c r="A1" s="275" t="s">
        <v>36</v>
      </c>
    </row>
    <row r="2" spans="1:35" s="53" customFormat="1" ht="13.5" outlineLevel="1" thickBot="1">
      <c r="E2" s="54" t="s">
        <v>63</v>
      </c>
      <c r="F2" s="54"/>
      <c r="G2" s="73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</row>
    <row r="3" spans="1:35" s="53" customFormat="1" ht="44.45" customHeight="1" outlineLevel="1" thickBot="1">
      <c r="A3" s="56" t="s">
        <v>0</v>
      </c>
      <c r="B3" s="57">
        <v>44561</v>
      </c>
      <c r="C3" s="57" t="s">
        <v>84</v>
      </c>
      <c r="D3" s="57">
        <v>45199</v>
      </c>
      <c r="E3" s="57">
        <v>45291</v>
      </c>
      <c r="F3" s="58" t="s">
        <v>103</v>
      </c>
      <c r="G3" s="58" t="s">
        <v>95</v>
      </c>
      <c r="H3" s="58" t="s">
        <v>86</v>
      </c>
      <c r="I3" s="73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</row>
    <row r="4" spans="1:35" s="53" customFormat="1" ht="19.5" customHeight="1" outlineLevel="1">
      <c r="A4" s="59" t="s">
        <v>37</v>
      </c>
      <c r="B4" s="60">
        <v>520437.12</v>
      </c>
      <c r="C4" s="60">
        <v>534918.43000000005</v>
      </c>
      <c r="D4" s="60">
        <v>598280.24</v>
      </c>
      <c r="E4" s="60">
        <v>601284.25</v>
      </c>
      <c r="F4" s="61">
        <f>E4/D4-1</f>
        <v>5.0210750734471787E-3</v>
      </c>
      <c r="G4" s="61">
        <f t="shared" ref="G4:G9" si="0">E4/C4-1</f>
        <v>0.12406717786859578</v>
      </c>
      <c r="H4" s="61">
        <f t="shared" ref="H4:H8" si="1">E4/B4-1</f>
        <v>0.15534466488478005</v>
      </c>
      <c r="I4" s="73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35" s="53" customFormat="1" ht="19.5" customHeight="1" outlineLevel="1">
      <c r="A5" s="62" t="s">
        <v>41</v>
      </c>
      <c r="B5" s="63">
        <v>184.28</v>
      </c>
      <c r="C5" s="63">
        <v>146.13999999999999</v>
      </c>
      <c r="D5" s="63">
        <v>151.94999999999999</v>
      </c>
      <c r="E5" s="63">
        <v>152.19</v>
      </c>
      <c r="F5" s="64">
        <f t="shared" ref="F5:F9" si="2">E5/D5-1</f>
        <v>1.5794669299111774E-3</v>
      </c>
      <c r="G5" s="64">
        <f t="shared" si="0"/>
        <v>4.1398658820309464E-2</v>
      </c>
      <c r="H5" s="64">
        <f>E5/B5-1</f>
        <v>-0.17413718254829613</v>
      </c>
      <c r="I5" s="73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</row>
    <row r="6" spans="1:35" s="53" customFormat="1" ht="19.5" customHeight="1" outlineLevel="1">
      <c r="A6" s="62" t="s">
        <v>11</v>
      </c>
      <c r="B6" s="63">
        <v>495503.93</v>
      </c>
      <c r="C6" s="63">
        <v>517991.01</v>
      </c>
      <c r="D6" s="63">
        <v>579945.34</v>
      </c>
      <c r="E6" s="63">
        <v>581658.31000000006</v>
      </c>
      <c r="F6" s="64">
        <f>E6/D6-1</f>
        <v>2.953674910121773E-3</v>
      </c>
      <c r="G6" s="64">
        <f t="shared" si="0"/>
        <v>0.12291197872333748</v>
      </c>
      <c r="H6" s="64">
        <f t="shared" si="1"/>
        <v>0.17387224355617126</v>
      </c>
      <c r="I6" s="73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</row>
    <row r="7" spans="1:35" s="53" customFormat="1" ht="19.5" customHeight="1" outlineLevel="1">
      <c r="A7" s="65" t="s">
        <v>42</v>
      </c>
      <c r="B7" s="66">
        <v>2181.4699999999998</v>
      </c>
      <c r="C7" s="66">
        <v>2367.2399999999998</v>
      </c>
      <c r="D7" s="66">
        <v>2647.62</v>
      </c>
      <c r="E7" s="66">
        <v>2774.43</v>
      </c>
      <c r="F7" s="67">
        <f>E7/D7-1</f>
        <v>4.7895846080630911E-2</v>
      </c>
      <c r="G7" s="67">
        <f>E7/C7-1</f>
        <v>0.17201044254068032</v>
      </c>
      <c r="H7" s="67">
        <f t="shared" si="1"/>
        <v>0.27181671075009062</v>
      </c>
      <c r="I7" s="73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</row>
    <row r="8" spans="1:35" s="53" customFormat="1" ht="19.5" customHeight="1" outlineLevel="1">
      <c r="A8" s="68" t="s">
        <v>43</v>
      </c>
      <c r="B8" s="66">
        <v>191.48</v>
      </c>
      <c r="C8" s="66">
        <v>140.81</v>
      </c>
      <c r="D8" s="66">
        <v>181.72</v>
      </c>
      <c r="E8" s="66">
        <v>200.63</v>
      </c>
      <c r="F8" s="67">
        <f>E8/D8-1</f>
        <v>0.10406119304424388</v>
      </c>
      <c r="G8" s="67">
        <f t="shared" si="0"/>
        <v>0.4248277821177473</v>
      </c>
      <c r="H8" s="67">
        <f t="shared" si="1"/>
        <v>4.7785669521620999E-2</v>
      </c>
      <c r="I8" s="214"/>
      <c r="J8" s="214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</row>
    <row r="9" spans="1:35" s="53" customFormat="1" ht="19.5" customHeight="1" outlineLevel="1" thickBot="1">
      <c r="A9" s="69" t="s">
        <v>33</v>
      </c>
      <c r="B9" s="70">
        <f>SUM(B4,B7:B8)</f>
        <v>522810.06999999995</v>
      </c>
      <c r="C9" s="70">
        <f>SUM(C4,C7,C8)</f>
        <v>537426.4800000001</v>
      </c>
      <c r="D9" s="70">
        <f>SUM(D4,D7,D8)</f>
        <v>601109.57999999996</v>
      </c>
      <c r="E9" s="70">
        <f>SUM(E4,E7,E8)</f>
        <v>604259.31000000006</v>
      </c>
      <c r="F9" s="71">
        <f t="shared" si="2"/>
        <v>5.2398599270371271E-3</v>
      </c>
      <c r="G9" s="71">
        <f t="shared" si="0"/>
        <v>0.12435715858288177</v>
      </c>
      <c r="H9" s="72">
        <f>E9/B9-1</f>
        <v>0.15579126086840689</v>
      </c>
      <c r="I9" s="214"/>
      <c r="J9" s="214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</row>
    <row r="10" spans="1:35" s="23" customFormat="1" ht="27" customHeight="1" outlineLevel="1">
      <c r="A10" s="278" t="s">
        <v>73</v>
      </c>
      <c r="B10" s="278"/>
      <c r="C10" s="278"/>
      <c r="D10" s="278"/>
      <c r="E10" s="278"/>
      <c r="F10" s="278"/>
      <c r="G10" s="278"/>
      <c r="H10" s="278"/>
      <c r="I10" s="214"/>
      <c r="J10" s="214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5" s="23" customFormat="1" ht="32.25" customHeight="1" outlineLevel="1">
      <c r="A11" s="279" t="s">
        <v>112</v>
      </c>
      <c r="B11" s="279"/>
      <c r="C11" s="279"/>
      <c r="D11" s="279"/>
      <c r="E11" s="279"/>
      <c r="F11" s="279"/>
      <c r="G11" s="279"/>
      <c r="H11" s="279"/>
      <c r="I11" s="214"/>
      <c r="J11" s="214"/>
    </row>
    <row r="12" spans="1:35" s="277" customFormat="1" ht="15.75" customHeight="1"/>
    <row r="13" spans="1:35" s="276" customFormat="1" ht="25.9" customHeight="1">
      <c r="A13" s="276" t="s">
        <v>17</v>
      </c>
    </row>
    <row r="14" spans="1:35" ht="16.5" hidden="1" outlineLevel="1" thickBot="1">
      <c r="B14" s="23"/>
      <c r="C14" s="15"/>
      <c r="E14" s="54" t="s">
        <v>63</v>
      </c>
      <c r="G14" s="73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5" s="53" customFormat="1" ht="46.9" hidden="1" customHeight="1" outlineLevel="1" thickBot="1">
      <c r="A15" s="56" t="s">
        <v>0</v>
      </c>
      <c r="B15" s="57">
        <v>44561</v>
      </c>
      <c r="C15" s="57" t="s">
        <v>84</v>
      </c>
      <c r="D15" s="57">
        <v>45199</v>
      </c>
      <c r="E15" s="57">
        <v>45291</v>
      </c>
      <c r="F15" s="58" t="s">
        <v>103</v>
      </c>
      <c r="G15" s="58" t="s">
        <v>95</v>
      </c>
      <c r="H15" s="58" t="s">
        <v>86</v>
      </c>
      <c r="I15" s="73"/>
      <c r="J15" s="73"/>
      <c r="K15" s="73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</row>
    <row r="16" spans="1:35" s="53" customFormat="1" ht="18.600000000000001" hidden="1" customHeight="1" outlineLevel="1">
      <c r="A16" s="59" t="s">
        <v>37</v>
      </c>
      <c r="B16" s="60">
        <v>391020.36</v>
      </c>
      <c r="C16" s="60">
        <v>412613.78</v>
      </c>
      <c r="D16" s="60">
        <v>486008.37</v>
      </c>
      <c r="E16" s="60">
        <v>490484.76</v>
      </c>
      <c r="F16" s="61">
        <f>E16/D16-1</f>
        <v>9.2105203867167695E-3</v>
      </c>
      <c r="G16" s="61">
        <f>E16/C16-1</f>
        <v>0.18872607696233512</v>
      </c>
      <c r="H16" s="61">
        <f>E16/B16-1</f>
        <v>0.25437140920232393</v>
      </c>
      <c r="I16" s="73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</row>
    <row r="17" spans="1:36" s="53" customFormat="1" ht="18.600000000000001" hidden="1" customHeight="1" outlineLevel="1">
      <c r="A17" s="62" t="s">
        <v>4</v>
      </c>
      <c r="B17" s="63">
        <v>180.5</v>
      </c>
      <c r="C17" s="63">
        <v>145.91999999999999</v>
      </c>
      <c r="D17" s="63">
        <v>151.77000000000001</v>
      </c>
      <c r="E17" s="63">
        <v>151.9</v>
      </c>
      <c r="F17" s="64">
        <f>E17/D17-1</f>
        <v>8.5655926731242893E-4</v>
      </c>
      <c r="G17" s="64">
        <f>E17/C17-1</f>
        <v>4.0981359649122862E-2</v>
      </c>
      <c r="H17" s="64">
        <f>E17/B17-1</f>
        <v>-0.1584487534626039</v>
      </c>
      <c r="I17" s="73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</row>
    <row r="18" spans="1:36" s="53" customFormat="1" ht="18.600000000000001" hidden="1" customHeight="1" outlineLevel="1" thickBot="1">
      <c r="A18" s="74" t="s">
        <v>11</v>
      </c>
      <c r="B18" s="63">
        <v>366669.72</v>
      </c>
      <c r="C18" s="63">
        <v>396139.64</v>
      </c>
      <c r="D18" s="63">
        <v>468738.34</v>
      </c>
      <c r="E18" s="63">
        <v>471302.96</v>
      </c>
      <c r="F18" s="78">
        <f t="shared" ref="F18" si="3">E18/D18-1</f>
        <v>5.471325430729701E-3</v>
      </c>
      <c r="G18" s="78">
        <f>E18/C18-1</f>
        <v>0.18973945652093782</v>
      </c>
      <c r="H18" s="79">
        <f>E18/B18-1</f>
        <v>0.28536100553926302</v>
      </c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36" ht="30" hidden="1" customHeight="1" outlineLevel="1">
      <c r="A19" s="278" t="s">
        <v>73</v>
      </c>
      <c r="B19" s="278"/>
      <c r="C19" s="278"/>
      <c r="D19" s="278"/>
      <c r="E19" s="278"/>
      <c r="F19" s="278"/>
      <c r="G19" s="278"/>
      <c r="H19" s="278"/>
      <c r="I19" s="55"/>
      <c r="J19" s="55"/>
    </row>
    <row r="20" spans="1:36" s="23" customFormat="1" ht="30" hidden="1" customHeight="1" outlineLevel="1">
      <c r="A20" s="279" t="s">
        <v>88</v>
      </c>
      <c r="B20" s="279"/>
      <c r="C20" s="279"/>
      <c r="D20" s="279"/>
      <c r="E20" s="279"/>
      <c r="F20" s="279"/>
      <c r="G20" s="279"/>
      <c r="H20" s="279"/>
      <c r="I20" s="214"/>
      <c r="J20" s="214"/>
    </row>
    <row r="21" spans="1:36" s="274" customFormat="1" ht="13.9" customHeight="1" collapsed="1"/>
    <row r="22" spans="1:36" s="255" customFormat="1" ht="24.6" customHeight="1" thickBot="1">
      <c r="A22" s="254" t="s">
        <v>38</v>
      </c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</row>
    <row r="23" spans="1:36" ht="13.5" hidden="1" outlineLevel="1" thickBot="1">
      <c r="A23" s="269"/>
      <c r="B23" s="269"/>
      <c r="C23" s="269"/>
    </row>
    <row r="24" spans="1:36" s="23" customFormat="1" ht="40.5" hidden="1" customHeight="1" outlineLevel="1">
      <c r="A24" s="270" t="s">
        <v>54</v>
      </c>
      <c r="B24" s="272" t="s">
        <v>64</v>
      </c>
      <c r="C24" s="273"/>
    </row>
    <row r="25" spans="1:36" s="23" customFormat="1" ht="18" hidden="1" customHeight="1" outlineLevel="1" thickBot="1">
      <c r="A25" s="271"/>
      <c r="B25" s="215" t="s">
        <v>109</v>
      </c>
      <c r="C25" s="215">
        <v>2023</v>
      </c>
    </row>
    <row r="26" spans="1:36" s="23" customFormat="1" ht="18.75" hidden="1" customHeight="1" outlineLevel="1">
      <c r="A26" s="216" t="s">
        <v>104</v>
      </c>
      <c r="B26" s="217">
        <v>2.2400000000000002</v>
      </c>
      <c r="C26" s="217">
        <v>-8.74</v>
      </c>
    </row>
    <row r="27" spans="1:36" s="23" customFormat="1" ht="18.75" hidden="1" customHeight="1" outlineLevel="1">
      <c r="A27" s="218" t="s">
        <v>105</v>
      </c>
      <c r="B27" s="219">
        <v>0</v>
      </c>
      <c r="C27" s="219">
        <v>-2.52</v>
      </c>
    </row>
    <row r="28" spans="1:36" s="23" customFormat="1" ht="18.75" hidden="1" customHeight="1" outlineLevel="1">
      <c r="A28" s="218" t="s">
        <v>106</v>
      </c>
      <c r="B28" s="219">
        <v>-2E-3</v>
      </c>
      <c r="C28" s="219">
        <v>0.68</v>
      </c>
    </row>
    <row r="29" spans="1:36" s="23" customFormat="1" ht="18.75" hidden="1" customHeight="1" outlineLevel="1" thickBot="1">
      <c r="A29" s="220" t="s">
        <v>107</v>
      </c>
      <c r="B29" s="221">
        <v>-27.72</v>
      </c>
      <c r="C29" s="221">
        <v>-4.2884329304</v>
      </c>
    </row>
    <row r="30" spans="1:36" s="23" customFormat="1" ht="90" hidden="1" customHeight="1" outlineLevel="1" thickBot="1">
      <c r="A30" s="268" t="s">
        <v>79</v>
      </c>
      <c r="B30" s="268"/>
      <c r="C30" s="268"/>
    </row>
    <row r="31" spans="1:36" s="23" customFormat="1" ht="44.25" hidden="1" customHeight="1" outlineLevel="1">
      <c r="A31" s="270" t="s">
        <v>54</v>
      </c>
      <c r="B31" s="272" t="s">
        <v>108</v>
      </c>
      <c r="C31" s="273"/>
    </row>
    <row r="32" spans="1:36" s="23" customFormat="1" ht="18.75" hidden="1" customHeight="1" outlineLevel="1" thickBot="1">
      <c r="A32" s="271"/>
      <c r="B32" s="215" t="s">
        <v>109</v>
      </c>
      <c r="C32" s="215">
        <v>2023</v>
      </c>
    </row>
    <row r="33" spans="1:3" s="23" customFormat="1" ht="18.75" hidden="1" customHeight="1" outlineLevel="1">
      <c r="A33" s="216" t="s">
        <v>104</v>
      </c>
      <c r="B33" s="217">
        <f>B26</f>
        <v>2.2400000000000002</v>
      </c>
      <c r="C33" s="217">
        <f>C26</f>
        <v>-8.74</v>
      </c>
    </row>
    <row r="34" spans="1:3" s="23" customFormat="1" ht="18.75" hidden="1" customHeight="1" outlineLevel="1">
      <c r="A34" s="218" t="s">
        <v>105</v>
      </c>
      <c r="B34" s="219">
        <f>SUM(B26:B27)</f>
        <v>2.2400000000000002</v>
      </c>
      <c r="C34" s="219">
        <f>SUM(C26:C27)</f>
        <v>-11.26</v>
      </c>
    </row>
    <row r="35" spans="1:3" s="23" customFormat="1" ht="18.75" hidden="1" customHeight="1" outlineLevel="1">
      <c r="A35" s="218" t="s">
        <v>106</v>
      </c>
      <c r="B35" s="219">
        <f>SUM(B26:B28)</f>
        <v>2.2380000000000004</v>
      </c>
      <c r="C35" s="219">
        <f>SUM(C26:C28)</f>
        <v>-10.58</v>
      </c>
    </row>
    <row r="36" spans="1:3" s="23" customFormat="1" ht="18.75" hidden="1" customHeight="1" outlineLevel="1" thickBot="1">
      <c r="A36" s="220" t="s">
        <v>107</v>
      </c>
      <c r="B36" s="221">
        <f>SUM(B26:B29)</f>
        <v>-25.481999999999999</v>
      </c>
      <c r="C36" s="221">
        <f>SUM(C26:C29)</f>
        <v>-14.868432930400001</v>
      </c>
    </row>
    <row r="37" spans="1:3" s="23" customFormat="1" ht="27" hidden="1" customHeight="1" outlineLevel="1" thickBot="1">
      <c r="A37" s="268" t="s">
        <v>79</v>
      </c>
      <c r="B37" s="268"/>
      <c r="C37" s="268"/>
    </row>
    <row r="38" spans="1:3" s="23" customFormat="1" hidden="1" outlineLevel="1"/>
    <row r="39" spans="1:3" s="23" customFormat="1" hidden="1" outlineLevel="1"/>
    <row r="40" spans="1:3" s="23" customFormat="1" hidden="1" outlineLevel="1"/>
    <row r="41" spans="1:3" s="23" customFormat="1" hidden="1" outlineLevel="1"/>
    <row r="42" spans="1:3" s="23" customFormat="1" hidden="1" outlineLevel="1"/>
    <row r="43" spans="1:3" collapsed="1"/>
  </sheetData>
  <mergeCells count="16">
    <mergeCell ref="A21:XFD21"/>
    <mergeCell ref="A1:XFD1"/>
    <mergeCell ref="A13:XFD13"/>
    <mergeCell ref="A22:XFD22"/>
    <mergeCell ref="A12:XFD12"/>
    <mergeCell ref="A10:H10"/>
    <mergeCell ref="A19:H19"/>
    <mergeCell ref="A20:H20"/>
    <mergeCell ref="A11:H11"/>
    <mergeCell ref="A37:C37"/>
    <mergeCell ref="A23:C23"/>
    <mergeCell ref="A24:A25"/>
    <mergeCell ref="B24:C24"/>
    <mergeCell ref="A30:C30"/>
    <mergeCell ref="A31:A32"/>
    <mergeCell ref="B31:C31"/>
  </mergeCells>
  <phoneticPr fontId="22" type="noConversion"/>
  <conditionalFormatting sqref="H4:H9 H16 H18">
    <cfRule type="cellIs" dxfId="10" priority="18" operator="lessThan">
      <formula>0</formula>
    </cfRule>
  </conditionalFormatting>
  <conditionalFormatting sqref="H17">
    <cfRule type="cellIs" dxfId="9" priority="17" operator="lessThan">
      <formula>0</formula>
    </cfRule>
  </conditionalFormatting>
  <conditionalFormatting sqref="F4 F6:F9">
    <cfRule type="cellIs" dxfId="8" priority="9" operator="lessThan">
      <formula>0</formula>
    </cfRule>
  </conditionalFormatting>
  <conditionalFormatting sqref="F5">
    <cfRule type="cellIs" dxfId="7" priority="8" operator="lessThan">
      <formula>0</formula>
    </cfRule>
  </conditionalFormatting>
  <conditionalFormatting sqref="F16">
    <cfRule type="cellIs" dxfId="6" priority="7" operator="lessThan">
      <formula>0</formula>
    </cfRule>
  </conditionalFormatting>
  <conditionalFormatting sqref="F17">
    <cfRule type="cellIs" dxfId="5" priority="6" operator="lessThan">
      <formula>0</formula>
    </cfRule>
  </conditionalFormatting>
  <conditionalFormatting sqref="F18">
    <cfRule type="cellIs" dxfId="4" priority="5" operator="lessThan">
      <formula>0</formula>
    </cfRule>
  </conditionalFormatting>
  <conditionalFormatting sqref="G4 G6:G9">
    <cfRule type="cellIs" dxfId="3" priority="4" operator="lessThan">
      <formula>0</formula>
    </cfRule>
  </conditionalFormatting>
  <conditionalFormatting sqref="G5">
    <cfRule type="cellIs" dxfId="2" priority="3" operator="lessThan">
      <formula>0</formula>
    </cfRule>
  </conditionalFormatting>
  <conditionalFormatting sqref="G16 G18">
    <cfRule type="cellIs" dxfId="1" priority="2" operator="lessThan">
      <formula>0</formula>
    </cfRule>
  </conditionalFormatting>
  <conditionalFormatting sqref="G17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2024-04-30T10:38:59Z</dcterms:modified>
</cp:coreProperties>
</file>