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640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ВЧА'!$B$36:$E$36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2" i="14"/>
  <c r="E63"/>
  <c r="E64"/>
  <c r="E65"/>
  <c r="D62"/>
  <c r="D63"/>
  <c r="D64"/>
  <c r="D65"/>
  <c r="C62"/>
  <c r="C63"/>
  <c r="C64"/>
  <c r="C65"/>
  <c r="B62"/>
  <c r="B63"/>
  <c r="B64"/>
  <c r="B65"/>
  <c r="E66"/>
  <c r="D66"/>
  <c r="C66"/>
  <c r="B66"/>
  <c r="C21" i="12"/>
  <c r="C25" s="1"/>
  <c r="D25" s="1"/>
  <c r="E39" i="17"/>
  <c r="E40"/>
  <c r="E41"/>
  <c r="D39"/>
  <c r="D40"/>
  <c r="D41"/>
  <c r="C39"/>
  <c r="C40"/>
  <c r="C41"/>
  <c r="B39"/>
  <c r="B40"/>
  <c r="B41"/>
  <c r="C28" i="12"/>
  <c r="D28"/>
  <c r="C29"/>
  <c r="D29"/>
  <c r="C30"/>
  <c r="D30"/>
  <c r="C31"/>
  <c r="D31"/>
  <c r="C32"/>
  <c r="D32"/>
  <c r="C33"/>
  <c r="D33"/>
  <c r="C34"/>
  <c r="D34"/>
  <c r="C35"/>
  <c r="D35"/>
  <c r="B28"/>
  <c r="B29"/>
  <c r="B30"/>
  <c r="B31"/>
  <c r="B32"/>
  <c r="B33"/>
  <c r="B34"/>
  <c r="B35"/>
  <c r="I9" i="16"/>
  <c r="H9"/>
  <c r="G9"/>
  <c r="F9"/>
  <c r="E9"/>
  <c r="E38" i="20"/>
  <c r="D38"/>
  <c r="C38"/>
  <c r="B38"/>
  <c r="B38" i="17"/>
  <c r="C27" i="12"/>
  <c r="B27"/>
  <c r="C26"/>
  <c r="B26"/>
  <c r="E37" i="20"/>
  <c r="D37"/>
  <c r="C37"/>
  <c r="B37"/>
  <c r="E36"/>
  <c r="D36"/>
  <c r="C36"/>
  <c r="B36"/>
  <c r="I7" i="24"/>
  <c r="H7"/>
  <c r="G7"/>
  <c r="F7"/>
  <c r="E7"/>
  <c r="E38" i="17"/>
  <c r="D38"/>
  <c r="C38"/>
  <c r="E37"/>
  <c r="D37"/>
  <c r="C37"/>
  <c r="B37"/>
  <c r="E8" i="22"/>
  <c r="E61" i="14"/>
  <c r="E60"/>
  <c r="E59"/>
  <c r="E58"/>
  <c r="E57"/>
  <c r="D61"/>
  <c r="D60"/>
  <c r="D59"/>
  <c r="D58"/>
  <c r="D57"/>
  <c r="C61"/>
  <c r="C60"/>
  <c r="C59"/>
  <c r="C58"/>
  <c r="C57"/>
  <c r="B61"/>
  <c r="B60"/>
  <c r="B59"/>
  <c r="B58"/>
  <c r="B57"/>
  <c r="I22" i="21"/>
  <c r="H22"/>
  <c r="G22"/>
  <c r="F22"/>
  <c r="E22"/>
  <c r="E67" i="14"/>
  <c r="E68"/>
  <c r="C67"/>
  <c r="C68"/>
  <c r="D27" i="12"/>
  <c r="D26"/>
  <c r="F6" i="23"/>
  <c r="E6"/>
  <c r="F8" i="22"/>
  <c r="D21" i="12"/>
</calcChain>
</file>

<file path=xl/sharedStrings.xml><?xml version="1.0" encoding="utf-8"?>
<sst xmlns="http://schemas.openxmlformats.org/spreadsheetml/2006/main" count="387" uniqueCount="170">
  <si>
    <t>н.д.</t>
  </si>
  <si>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</si>
  <si>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</si>
  <si>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</si>
  <si>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</si>
  <si>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</si>
  <si>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</si>
  <si>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</si>
  <si>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</si>
  <si>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</si>
  <si>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</si>
  <si>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</si>
  <si>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</si>
  <si>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</si>
  <si>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</si>
  <si>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</si>
  <si>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</si>
  <si>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</si>
  <si>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</si>
  <si>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</si>
  <si>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</si>
  <si>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</si>
  <si>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January</t>
  </si>
  <si>
    <t>February</t>
  </si>
  <si>
    <t>YTD 2017</t>
  </si>
  <si>
    <t>Index</t>
  </si>
  <si>
    <t>Monthly change</t>
  </si>
  <si>
    <t>YTD change</t>
  </si>
  <si>
    <t>MICEX (Russia)</t>
  </si>
  <si>
    <t>RTSI (Russia)</t>
  </si>
  <si>
    <t>NIKKEI 225 (Japan)</t>
  </si>
  <si>
    <t>CAC 40 (France)</t>
  </si>
  <si>
    <t>FTSE 100 (Great Britain)</t>
  </si>
  <si>
    <t>DAX (Germany)</t>
  </si>
  <si>
    <t>SHANGHAI SE COMPOSITE (China)</t>
  </si>
  <si>
    <t>S&amp;P 500 (USA)</t>
  </si>
  <si>
    <t>DJIA (USA)</t>
  </si>
  <si>
    <t>HANG SENG (Hong Kong)</t>
  </si>
  <si>
    <t>WIG20 (Poland)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</si>
  <si>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</si>
  <si>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</si>
  <si>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</si>
  <si>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</si>
  <si>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</si>
  <si>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</si>
  <si>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</si>
  <si>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</si>
  <si>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</si>
  <si>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</si>
  <si>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Sofiivskyi</t>
  </si>
  <si>
    <t>UNIVER.UA/Myhailo Hrushevskyi: Fond Derzhavnykh Paperiv</t>
  </si>
  <si>
    <t>KINTO-Ekviti</t>
  </si>
  <si>
    <t>Altus – Depozyt</t>
  </si>
  <si>
    <t>UNIVER.UA/Taras Shevchenko: Fond Zaoshchadzhen</t>
  </si>
  <si>
    <t>ОТP Klasychnyi</t>
  </si>
  <si>
    <t>Altus – Zbalansovanyi</t>
  </si>
  <si>
    <t>OTP Fond Aktsii</t>
  </si>
  <si>
    <t>VSI</t>
  </si>
  <si>
    <t>KINTO-Rfznacheiskyi</t>
  </si>
  <si>
    <t>Аrgentum</t>
  </si>
  <si>
    <t>UNIVER.UA/Volodymyr Velykyi: Fond Zbalansovanyi</t>
  </si>
  <si>
    <t>ТАSK Resurs</t>
  </si>
  <si>
    <t>UNIVER.UA/Iaroslav Mudryi: Fond Aktsii</t>
  </si>
  <si>
    <t>Bonum Optimum</t>
  </si>
  <si>
    <t>Nadbannia</t>
  </si>
  <si>
    <t>Altus-Stratehichnyi</t>
  </si>
  <si>
    <t>Total</t>
  </si>
  <si>
    <t>(*) All funds are diversified unit funds.</t>
  </si>
  <si>
    <t>PrJSC “KINTO”</t>
  </si>
  <si>
    <t>LLC AMC  "IVEKS ESSET MENEDZHMENT"</t>
  </si>
  <si>
    <t>LLC AMC “Univer Menedzhment”</t>
  </si>
  <si>
    <t>LLC AMC "Altus Assets Activitis"</t>
  </si>
  <si>
    <t>LLC AMC "OTP Kapital"</t>
  </si>
  <si>
    <t>LLC AMC "Altus Essets Activitis"</t>
  </si>
  <si>
    <t>LLC AMC "Vsesvit"</t>
  </si>
  <si>
    <t>LLC AMC "OZON"</t>
  </si>
  <si>
    <t>LLC AMC "TASK-Invest"</t>
  </si>
  <si>
    <t>LLC AMC "Bonum Grup"</t>
  </si>
  <si>
    <t>LLC AMC "АRТ - КАPITAL  Menedzhment"</t>
  </si>
  <si>
    <t>Others</t>
  </si>
  <si>
    <t>Open-Ended Funds' Rates of Return. Sorting by the Date of Reaching Compliance with the Standards</t>
  </si>
  <si>
    <t>Fund</t>
  </si>
  <si>
    <t>Registration date</t>
  </si>
  <si>
    <t>Date of reaching compliance with the standards</t>
  </si>
  <si>
    <t>Rates of Return of Investment Certificates</t>
  </si>
  <si>
    <t>3 months</t>
  </si>
  <si>
    <t>6 months</t>
  </si>
  <si>
    <t>1 year</t>
  </si>
  <si>
    <t>since the fund's inception</t>
  </si>
  <si>
    <t>since the fund's inception, % per annum (average)*</t>
  </si>
  <si>
    <t>ОТP klasychnyi</t>
  </si>
  <si>
    <t>ОТP Fond Aktsii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</si>
  <si>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</si>
  <si>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</si>
  <si>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</si>
  <si>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</si>
  <si>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</si>
  <si>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</si>
  <si>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</si>
  <si>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</si>
  <si>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</si>
  <si>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</si>
  <si>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</si>
  <si>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</si>
  <si>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</si>
  <si>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</si>
  <si>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Altus-Zbalansovanyi</t>
  </si>
  <si>
    <t>KINTO- Kaznacheiskyi</t>
  </si>
  <si>
    <t>NAV change, UAH thsd.</t>
  </si>
  <si>
    <t>NAV change, %</t>
  </si>
  <si>
    <t>Net inflow/ outflow of capital, UAH thsd.</t>
  </si>
  <si>
    <t>Interval Funds. Ranking by NAV</t>
  </si>
  <si>
    <t>Form</t>
  </si>
  <si>
    <t>Type</t>
  </si>
  <si>
    <t>Platynum</t>
  </si>
  <si>
    <t>Aurum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</si>
  <si>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</si>
  <si>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</si>
  <si>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</si>
  <si>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</si>
  <si>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</si>
  <si>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</si>
  <si>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"ОZON"</t>
  </si>
  <si>
    <t>LLC AMC "ART-KAPITAL Menedzhment"</t>
  </si>
  <si>
    <t>LLC AMC "ТАSК-Іnvest"</t>
  </si>
  <si>
    <t>LLC AMC "SЕМ"</t>
  </si>
  <si>
    <t>Interval Funds' Rates of Return. Sorting by the Date of Reaching Compliance with the Standards</t>
  </si>
  <si>
    <t xml:space="preserve">3 months </t>
  </si>
  <si>
    <t xml:space="preserve">6 month </t>
  </si>
  <si>
    <t xml:space="preserve">1 month </t>
  </si>
  <si>
    <t>YTD</t>
  </si>
  <si>
    <t>Оptimum</t>
  </si>
  <si>
    <t>Аurum</t>
  </si>
  <si>
    <t>1 month*</t>
  </si>
  <si>
    <t>ОТP Кlasychnyi</t>
  </si>
  <si>
    <t>ТАSК Resurs</t>
  </si>
  <si>
    <t>KINTO-Kaznacheiskyi</t>
  </si>
  <si>
    <t>KINTO-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</si>
  <si>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</si>
  <si>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</si>
  <si>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</si>
  <si>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</si>
  <si>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</si>
  <si>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Funds' Dynamics.  Ranking by Net Inflow</t>
  </si>
  <si>
    <t xml:space="preserve">Net inflow/outflow of capital over the month, UAH thsd </t>
  </si>
  <si>
    <t>ТАSК Ukrainckyi Kapital</t>
  </si>
  <si>
    <t>NAV Change, UAH thsd.</t>
  </si>
  <si>
    <t>NAV Change, %</t>
  </si>
  <si>
    <t>Net inflow-outflow,   UAH thsd.</t>
  </si>
  <si>
    <t>Optimum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</si>
  <si>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</si>
  <si>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</si>
  <si>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</si>
  <si>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</si>
  <si>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</si>
  <si>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</si>
  <si>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</si>
  <si>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</si>
  <si>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</t>
  </si>
  <si>
    <t>AntyBank</t>
  </si>
  <si>
    <t>ТАSК Universal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</si>
  <si>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</si>
  <si>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</si>
  <si>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</si>
  <si>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</si>
  <si>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 xml:space="preserve">6 months </t>
  </si>
  <si>
    <t>Closed-End Funds' Dynamics/  Sorting by Net Inflows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</si>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</sst>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8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10" fontId="20" fillId="0" borderId="53" xfId="5" applyNumberFormat="1" applyFont="1" applyFill="1" applyBorder="1" applyAlignment="1">
      <alignment horizontal="center" vertical="center" wrapText="1"/>
    </xf>
    <xf numFmtId="10" fontId="20" fillId="0" borderId="53" xfId="5" applyNumberFormat="1" applyFont="1" applyFill="1" applyBorder="1" applyAlignment="1">
      <alignment horizontal="right" vertical="center" wrapText="1" indent="1"/>
    </xf>
    <xf numFmtId="0" fontId="9" fillId="0" borderId="5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5" xfId="6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8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14" fillId="0" borderId="61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3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5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vertical="top" wrapText="1"/>
    </xf>
    <xf numFmtId="0" fontId="9" fillId="0" borderId="68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9" fillId="0" borderId="69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5" xfId="4" applyFont="1" applyFill="1" applyBorder="1" applyAlignment="1">
      <alignment horizontal="center" vertical="center" wrapText="1"/>
    </xf>
    <xf numFmtId="0" fontId="9" fillId="0" borderId="70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21" fillId="0" borderId="71" xfId="4" applyFont="1" applyFill="1" applyBorder="1" applyAlignment="1">
      <alignment vertical="center" wrapText="1"/>
    </xf>
    <xf numFmtId="10" fontId="21" fillId="0" borderId="24" xfId="5" applyNumberFormat="1" applyFont="1" applyFill="1" applyBorder="1" applyAlignment="1">
      <alignment horizontal="left" vertical="center" wrapText="1"/>
    </xf>
    <xf numFmtId="0" fontId="21" fillId="0" borderId="22" xfId="4" applyFont="1" applyFill="1" applyBorder="1" applyAlignment="1">
      <alignment vertical="center" wrapText="1"/>
    </xf>
    <xf numFmtId="0" fontId="24" fillId="0" borderId="72" xfId="0" applyFont="1" applyBorder="1" applyAlignment="1">
      <alignment horizontal="center" vertical="center" wrapText="1"/>
    </xf>
    <xf numFmtId="0" fontId="9" fillId="0" borderId="63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Dynamics of the Ukrainian Equity Indexes and  Rates of Return of Public Funds over the Month</a:t>
            </a:r>
            <a:endParaRPr lang="ru-RU" sz="1300" b="1" i="1" baseline="0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6012541142939639E-3"/>
                  <c:y val="1.125181596476147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1.9460682632472359E-2</c:v>
                </c:pt>
                <c:pt idx="1">
                  <c:v>1.5685694202952183E-2</c:v>
                </c:pt>
                <c:pt idx="2">
                  <c:v>3.5451631152178198E-2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22E-3"/>
                  <c:y val="8.118727045826596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9.2066244471250558E-2</c:v>
                </c:pt>
                <c:pt idx="1">
                  <c:v>7.9529633763275154E-2</c:v>
                </c:pt>
                <c:pt idx="2">
                  <c:v>0.17891787293928418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81E-4"/>
                  <c:y val="-2.507037765266027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99E-4"/>
                  <c:y val="-2.930194369437980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7507877337713475E-4"/>
                  <c:y val="-1.720923644731417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2.9907948653320894E-2</c:v>
                </c:pt>
                <c:pt idx="1">
                  <c:v>2.9674586991769263E-2</c:v>
                </c:pt>
                <c:pt idx="2">
                  <c:v>6.1317741862765923E-2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71E-3"/>
                  <c:y val="-1.768291231944926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88E-4"/>
                  <c:y val="-8.164765483461313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3.1616938222237656E-2</c:v>
                </c:pt>
                <c:pt idx="1">
                  <c:v>4.1640514325652411E-2</c:v>
                </c:pt>
                <c:pt idx="2">
                  <c:v>7.4575411615030743E-2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3.6280809182366237E-2</c:v>
                </c:pt>
                <c:pt idx="1">
                  <c:v>4.663921951924991E-2</c:v>
                </c:pt>
                <c:pt idx="2">
                  <c:v>8.5579704477035515E-2</c:v>
                </c:pt>
              </c:numCache>
            </c:numRef>
          </c:val>
        </c:ser>
        <c:dLbls>
          <c:showVal val="1"/>
        </c:dLbls>
        <c:gapWidth val="400"/>
        <c:overlap val="-10"/>
        <c:axId val="62243200"/>
        <c:axId val="62244736"/>
      </c:barChart>
      <c:catAx>
        <c:axId val="6224320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44736"/>
        <c:crosses val="autoZero"/>
        <c:auto val="1"/>
        <c:lblAlgn val="ctr"/>
        <c:lblOffset val="0"/>
        <c:tickLblSkip val="1"/>
        <c:tickMarkSkip val="1"/>
      </c:catAx>
      <c:valAx>
        <c:axId val="62244736"/>
        <c:scaling>
          <c:orientation val="minMax"/>
          <c:max val="0.18000000000000002"/>
          <c:min val="-1.0000000000000002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43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algn="ctr"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Dynamics of the Ukrainian and Global Equity Indexes  </a:t>
            </a:r>
            <a:endParaRPr lang="ru-RU" sz="1300" b="1" i="1" baseline="0"/>
          </a:p>
          <a:p>
            <a:pPr algn="ctr"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over the Month</a:t>
            </a:r>
            <a:endParaRPr lang="ru-RU" sz="13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5727735584781183"/>
          <c:w val="0.53846153846153844"/>
          <c:h val="0.6384991162776837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MICEX (Russia)</c:v>
                </c:pt>
                <c:pt idx="1">
                  <c:v>RTSI (Russia)</c:v>
                </c:pt>
                <c:pt idx="2">
                  <c:v>NIKKEI 225 (Japan)</c:v>
                </c:pt>
                <c:pt idx="3">
                  <c:v>PFTS Index</c:v>
                </c:pt>
                <c:pt idx="4">
                  <c:v>CAC 40 (France)</c:v>
                </c:pt>
                <c:pt idx="5">
                  <c:v>FTSE 100 (Great Britain)</c:v>
                </c:pt>
                <c:pt idx="6">
                  <c:v>DAX (Germany)</c:v>
                </c:pt>
                <c:pt idx="7">
                  <c:v>SHANGHAI SE COMPOSITE (China)</c:v>
                </c:pt>
                <c:pt idx="8">
                  <c:v>S&amp;P 500 (USA)</c:v>
                </c:pt>
                <c:pt idx="9">
                  <c:v>DJIA (USA)</c:v>
                </c:pt>
                <c:pt idx="10">
                  <c:v>HANG SENG (Hong Kong)</c:v>
                </c:pt>
                <c:pt idx="11">
                  <c:v>WIG20 (Poland)</c:v>
                </c:pt>
                <c:pt idx="12">
                  <c:v>UX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-8.1907107004180579E-2</c:v>
                </c:pt>
                <c:pt idx="1">
                  <c:v>-5.5568440493063642E-2</c:v>
                </c:pt>
                <c:pt idx="2">
                  <c:v>4.0779693025807529E-3</c:v>
                </c:pt>
                <c:pt idx="3">
                  <c:v>1.5685694202952183E-2</c:v>
                </c:pt>
                <c:pt idx="4">
                  <c:v>2.3095874834172081E-2</c:v>
                </c:pt>
                <c:pt idx="5">
                  <c:v>2.3142207165646633E-2</c:v>
                </c:pt>
                <c:pt idx="6">
                  <c:v>2.5929082096623368E-2</c:v>
                </c:pt>
                <c:pt idx="7">
                  <c:v>2.6135695306925832E-2</c:v>
                </c:pt>
                <c:pt idx="8">
                  <c:v>3.7198260541408734E-2</c:v>
                </c:pt>
                <c:pt idx="9">
                  <c:v>4.7731861867319481E-2</c:v>
                </c:pt>
                <c:pt idx="10">
                  <c:v>6.1712963501273199E-2</c:v>
                </c:pt>
                <c:pt idx="11">
                  <c:v>6.5352994656826313E-2</c:v>
                </c:pt>
                <c:pt idx="12">
                  <c:v>7.9529633763275154E-2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MICEX (Russia)</c:v>
                </c:pt>
                <c:pt idx="1">
                  <c:v>RTSI (Russia)</c:v>
                </c:pt>
                <c:pt idx="2">
                  <c:v>NIKKEI 225 (Japan)</c:v>
                </c:pt>
                <c:pt idx="3">
                  <c:v>PFTS Index</c:v>
                </c:pt>
                <c:pt idx="4">
                  <c:v>CAC 40 (France)</c:v>
                </c:pt>
                <c:pt idx="5">
                  <c:v>FTSE 100 (Great Britain)</c:v>
                </c:pt>
                <c:pt idx="6">
                  <c:v>DAX (Germany)</c:v>
                </c:pt>
                <c:pt idx="7">
                  <c:v>SHANGHAI SE COMPOSITE (China)</c:v>
                </c:pt>
                <c:pt idx="8">
                  <c:v>S&amp;P 500 (USA)</c:v>
                </c:pt>
                <c:pt idx="9">
                  <c:v>DJIA (USA)</c:v>
                </c:pt>
                <c:pt idx="10">
                  <c:v>HANG SENG (Hong Kong)</c:v>
                </c:pt>
                <c:pt idx="11">
                  <c:v>WIG20 (Poland)</c:v>
                </c:pt>
                <c:pt idx="12">
                  <c:v>UX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-7.7304845603332173E-2</c:v>
                </c:pt>
                <c:pt idx="1">
                  <c:v>-3.91519409924318E-2</c:v>
                </c:pt>
                <c:pt idx="2">
                  <c:v>-1.365881889607401E-3</c:v>
                </c:pt>
                <c:pt idx="3">
                  <c:v>3.5451631152178198E-2</c:v>
                </c:pt>
                <c:pt idx="4">
                  <c:v>4.1562725406998347E-3</c:v>
                </c:pt>
                <c:pt idx="5">
                  <c:v>2.0108816251091843E-2</c:v>
                </c:pt>
                <c:pt idx="6">
                  <c:v>3.3478152658489968E-2</c:v>
                </c:pt>
                <c:pt idx="7">
                  <c:v>4.703857792569166E-2</c:v>
                </c:pt>
                <c:pt idx="8">
                  <c:v>5.0852280305522468E-2</c:v>
                </c:pt>
                <c:pt idx="9">
                  <c:v>5.0074218785476132E-2</c:v>
                </c:pt>
                <c:pt idx="10">
                  <c:v>8.9478594514868837E-2</c:v>
                </c:pt>
                <c:pt idx="11">
                  <c:v>0.12584261580829459</c:v>
                </c:pt>
                <c:pt idx="12">
                  <c:v>0.17891787293928418</c:v>
                </c:pt>
              </c:numCache>
            </c:numRef>
          </c:val>
        </c:ser>
        <c:dLbls>
          <c:showVal val="1"/>
        </c:dLbls>
        <c:gapWidth val="100"/>
        <c:overlap val="-20"/>
        <c:axId val="62601856"/>
        <c:axId val="62603648"/>
      </c:barChart>
      <c:catAx>
        <c:axId val="626018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603648"/>
        <c:crosses val="autoZero"/>
        <c:lblAlgn val="ctr"/>
        <c:lblOffset val="100"/>
        <c:tickLblSkip val="1"/>
        <c:tickMarkSkip val="1"/>
      </c:catAx>
      <c:valAx>
        <c:axId val="62603648"/>
        <c:scaling>
          <c:orientation val="minMax"/>
          <c:max val="0.2"/>
          <c:min val="-0.1200000000000000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601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baseline="0"/>
              <a:t>Funds' Shares within  the Aggregate NAV of  Open-Ended CII</a:t>
            </a:r>
            <a:endParaRPr lang="ru-RU" sz="1300" b="1" i="0" baseline="0"/>
          </a:p>
        </c:rich>
      </c:tx>
      <c:layout>
        <c:manualLayout>
          <c:xMode val="edge"/>
          <c:yMode val="edge"/>
          <c:x val="0.24798927613941024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2835527819783704E-2"/>
                  <c:y val="-0.1292975278141559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0573501990853177E-2"/>
                  <c:y val="-4.016640748424412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4655035675891508E-2"/>
                  <c:y val="-8.012709216785242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0563293502878399"/>
                  <c:y val="-1.8792407038549083E-3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6528890440959613E-2"/>
                  <c:y val="7.7587477541818384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0557695441560706E-2"/>
                  <c:y val="0.1155641300163080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7.7188970720976524E-2"/>
                  <c:y val="7.8283115117810151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6438359151504149E-2"/>
                  <c:y val="0.1119430365596406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137925025080782E-2"/>
                  <c:y val="1.2367039343189183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173147418879785"/>
                  <c:y val="-8.2623203149934293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906789216345775E-2"/>
                  <c:y val="-0.11783498506124855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ОТP Klasychnyi</c:v>
                </c:pt>
                <c:pt idx="8">
                  <c:v>Altus – Zbalansovanyi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В_ВЧА!$C$25:$C$35</c:f>
              <c:numCache>
                <c:formatCode>#,##0.00</c:formatCode>
                <c:ptCount val="11"/>
                <c:pt idx="0">
                  <c:v>7577094.5298999995</c:v>
                </c:pt>
                <c:pt idx="1">
                  <c:v>23005288.93</c:v>
                </c:pt>
                <c:pt idx="2">
                  <c:v>4362588.7818</c:v>
                </c:pt>
                <c:pt idx="3">
                  <c:v>4186409.89</c:v>
                </c:pt>
                <c:pt idx="4">
                  <c:v>4024078.71</c:v>
                </c:pt>
                <c:pt idx="5">
                  <c:v>3624061.63</c:v>
                </c:pt>
                <c:pt idx="6">
                  <c:v>3332050.94</c:v>
                </c:pt>
                <c:pt idx="7">
                  <c:v>2895946</c:v>
                </c:pt>
                <c:pt idx="8">
                  <c:v>2796415.69</c:v>
                </c:pt>
                <c:pt idx="9">
                  <c:v>2694388.55</c:v>
                </c:pt>
                <c:pt idx="10">
                  <c:v>1568243.84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ОТP Klasychnyi</c:v>
                </c:pt>
                <c:pt idx="8">
                  <c:v>Altus – Zbalansovanyi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В_ВЧА!$D$25:$D$35</c:f>
              <c:numCache>
                <c:formatCode>0.00%</c:formatCode>
                <c:ptCount val="11"/>
                <c:pt idx="0">
                  <c:v>0.12614495627616815</c:v>
                </c:pt>
                <c:pt idx="1">
                  <c:v>0.38299656349064515</c:v>
                </c:pt>
                <c:pt idx="2">
                  <c:v>7.2629233931218437E-2</c:v>
                </c:pt>
                <c:pt idx="3">
                  <c:v>6.9696173176176227E-2</c:v>
                </c:pt>
                <c:pt idx="4">
                  <c:v>6.6993651843948746E-2</c:v>
                </c:pt>
                <c:pt idx="5">
                  <c:v>6.0334089017168704E-2</c:v>
                </c:pt>
                <c:pt idx="6">
                  <c:v>5.5472637760771375E-2</c:v>
                </c:pt>
                <c:pt idx="7">
                  <c:v>4.8212277160671148E-2</c:v>
                </c:pt>
                <c:pt idx="8">
                  <c:v>4.655527703304186E-2</c:v>
                </c:pt>
                <c:pt idx="9">
                  <c:v>4.4856709189722059E-2</c:v>
                </c:pt>
                <c:pt idx="10">
                  <c:v>2.6108431120468137E-2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1" baseline="0"/>
              <a:t>Open-Ended CII NAV Dynamics over the Month</a:t>
            </a:r>
            <a:endParaRPr lang="ru-RU" sz="1300" b="1" i="1" baseline="0"/>
          </a:p>
        </c:rich>
      </c:tx>
      <c:layout>
        <c:manualLayout>
          <c:xMode val="edge"/>
          <c:yMode val="edge"/>
          <c:x val="0.39304639745606396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037064375667568E-2"/>
          <c:y val="0.38398395788945999"/>
          <c:w val="0.8979598464957769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0383178939774893E-3"/>
                  <c:y val="-1.5793770071352162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Fond Aktsii</c:v>
                </c:pt>
                <c:pt idx="1">
                  <c:v>ОТP Klasychnyi</c:v>
                </c:pt>
                <c:pt idx="2">
                  <c:v>VSI</c:v>
                </c:pt>
                <c:pt idx="3">
                  <c:v>Sofiivskyi</c:v>
                </c:pt>
                <c:pt idx="4">
                  <c:v>KINTO-Klasychnyi</c:v>
                </c:pt>
                <c:pt idx="5">
                  <c:v>Bonum Optimum</c:v>
                </c:pt>
                <c:pt idx="6">
                  <c:v>KINTO- Kaznacheiskyi</c:v>
                </c:pt>
                <c:pt idx="7">
                  <c:v>KINTO-Ekviti</c:v>
                </c:pt>
                <c:pt idx="8">
                  <c:v>Nadbannia</c:v>
                </c:pt>
                <c:pt idx="9">
                  <c:v>UNIVER.UA/Myhailo Hrushevskyi: Fond Derzhavnykh Paperiv  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213.63172999999995</c:v>
                </c:pt>
                <c:pt idx="1">
                  <c:v>152.90129999999982</c:v>
                </c:pt>
                <c:pt idx="2">
                  <c:v>107.98340000000013</c:v>
                </c:pt>
                <c:pt idx="3">
                  <c:v>123.28884769999981</c:v>
                </c:pt>
                <c:pt idx="4">
                  <c:v>918.51635999999928</c:v>
                </c:pt>
                <c:pt idx="5">
                  <c:v>-3.5630000000000002</c:v>
                </c:pt>
                <c:pt idx="6">
                  <c:v>49.262959999999964</c:v>
                </c:pt>
                <c:pt idx="7">
                  <c:v>371.94666999999998</c:v>
                </c:pt>
                <c:pt idx="8">
                  <c:v>47.036720000000088</c:v>
                </c:pt>
                <c:pt idx="9">
                  <c:v>-880.41651000000024</c:v>
                </c:pt>
                <c:pt idx="10">
                  <c:v>220.73935999999981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9009002936835216E-3"/>
                  <c:y val="-6.616239834071871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448234732424789E-3"/>
                  <c:y val="-2.811622178681720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8076307431412437E-4"/>
                  <c:y val="3.803138478087633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8077149558793276E-4"/>
                  <c:y val="-2.870838824955030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718781479189027E-3"/>
                  <c:y val="-3.800030398553156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8277281832913134E-3"/>
                  <c:y val="-3.800030398553156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858094909082889E-4"/>
                  <c:y val="4.3938674686221316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9.8503722242492117E-4"/>
                  <c:y val="6.317036163444369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9.8502880115100165E-4"/>
                  <c:y val="-5.930204364818235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3999376850354285E-3"/>
                  <c:y val="6.4214350777337878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827765449724736E-3"/>
                  <c:y val="-5.1028003828807192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Fond Aktsii</c:v>
                </c:pt>
                <c:pt idx="1">
                  <c:v>ОТP Klasychnyi</c:v>
                </c:pt>
                <c:pt idx="2">
                  <c:v>VSI</c:v>
                </c:pt>
                <c:pt idx="3">
                  <c:v>Sofiivskyi</c:v>
                </c:pt>
                <c:pt idx="4">
                  <c:v>KINTO-Klasychnyi</c:v>
                </c:pt>
                <c:pt idx="5">
                  <c:v>Bonum Optimum</c:v>
                </c:pt>
                <c:pt idx="6">
                  <c:v>KINTO- Kaznacheiskyi</c:v>
                </c:pt>
                <c:pt idx="7">
                  <c:v>KINTO-Ekviti</c:v>
                </c:pt>
                <c:pt idx="8">
                  <c:v>Nadbannia</c:v>
                </c:pt>
                <c:pt idx="9">
                  <c:v>UNIVER.UA/Myhailo Hrushevskyi: Fond Derzhavnykh Paperiv  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120.20405033094784</c:v>
                </c:pt>
                <c:pt idx="1">
                  <c:v>118.53912027948742</c:v>
                </c:pt>
                <c:pt idx="2">
                  <c:v>94.682712125340686</c:v>
                </c:pt>
                <c:pt idx="3">
                  <c:v>16.427478473159148</c:v>
                </c:pt>
                <c:pt idx="4">
                  <c:v>0</c:v>
                </c:pt>
                <c:pt idx="5">
                  <c:v>0</c:v>
                </c:pt>
                <c:pt idx="6">
                  <c:v>-7.8496368110811279</c:v>
                </c:pt>
                <c:pt idx="7">
                  <c:v>-18.440831172233359</c:v>
                </c:pt>
                <c:pt idx="8">
                  <c:v>-18.843779931547505</c:v>
                </c:pt>
                <c:pt idx="9">
                  <c:v>-855.9212829480382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3544064"/>
        <c:axId val="73545600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32487844680756E-2"/>
                  <c:y val="-9.1726982679874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197328683529257E-2"/>
                  <c:y val="-5.939087749101822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127018782500184E-2"/>
                  <c:y val="5.261935312891913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41453384335393E-2"/>
                  <c:y val="4.998853593033073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220737246292848E-2"/>
                  <c:y val="4.331630113438539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220808197821476E-2"/>
                  <c:y val="0.1162151590583794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20799776547697E-2"/>
                  <c:y val="9.8271150257745743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97357528688737E-2"/>
                  <c:y val="0.10991984861434781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976641390646355E-2"/>
                  <c:y val="0.10385714583708849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88349882665236E-2"/>
                  <c:y val="5.5331229521201654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ОТP Fond Aktsii</c:v>
                </c:pt>
                <c:pt idx="1">
                  <c:v>ОТP Klasychnyi</c:v>
                </c:pt>
                <c:pt idx="2">
                  <c:v>VSI</c:v>
                </c:pt>
                <c:pt idx="3">
                  <c:v>Sofiivskyi</c:v>
                </c:pt>
                <c:pt idx="4">
                  <c:v>KINTO-Klasychnyi</c:v>
                </c:pt>
                <c:pt idx="5">
                  <c:v>Bonum Optimum</c:v>
                </c:pt>
                <c:pt idx="6">
                  <c:v>KINTO- Kaznacheiskyi</c:v>
                </c:pt>
                <c:pt idx="7">
                  <c:v>KINTO-Ekviti</c:v>
                </c:pt>
                <c:pt idx="8">
                  <c:v>Nadbannia</c:v>
                </c:pt>
                <c:pt idx="9">
                  <c:v>UNIVER.UA/Myhailo Hrushevskyi: Fond Derzhavnykh Paperiv   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8.6115546787048622E-2</c:v>
                </c:pt>
                <c:pt idx="1">
                  <c:v>5.5741454012761732E-2</c:v>
                </c:pt>
                <c:pt idx="2">
                  <c:v>7.3948041761646391E-2</c:v>
                </c:pt>
                <c:pt idx="3">
                  <c:v>2.9082360204875177E-2</c:v>
                </c:pt>
                <c:pt idx="4">
                  <c:v>4.1586716985876009E-2</c:v>
                </c:pt>
                <c:pt idx="5">
                  <c:v>-4.8297534289324156E-3</c:v>
                </c:pt>
                <c:pt idx="6">
                  <c:v>3.275146400751925E-2</c:v>
                </c:pt>
                <c:pt idx="7">
                  <c:v>0.10184370825760176</c:v>
                </c:pt>
                <c:pt idx="8">
                  <c:v>7.3611177209467166E-2</c:v>
                </c:pt>
                <c:pt idx="9">
                  <c:v>-0.17376093840515242</c:v>
                </c:pt>
              </c:numCache>
            </c:numRef>
          </c:val>
        </c:ser>
        <c:dLbls>
          <c:showVal val="1"/>
        </c:dLbls>
        <c:marker val="1"/>
        <c:axId val="73547136"/>
        <c:axId val="73598080"/>
      </c:lineChart>
      <c:catAx>
        <c:axId val="7354406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5600"/>
        <c:crosses val="autoZero"/>
        <c:lblAlgn val="ctr"/>
        <c:lblOffset val="40"/>
        <c:tickLblSkip val="2"/>
        <c:tickMarkSkip val="1"/>
      </c:catAx>
      <c:valAx>
        <c:axId val="73545600"/>
        <c:scaling>
          <c:orientation val="minMax"/>
          <c:max val="1000"/>
          <c:min val="-9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4064"/>
        <c:crosses val="autoZero"/>
        <c:crossBetween val="between"/>
      </c:valAx>
      <c:catAx>
        <c:axId val="73547136"/>
        <c:scaling>
          <c:orientation val="minMax"/>
        </c:scaling>
        <c:delete val="1"/>
        <c:axPos val="b"/>
        <c:tickLblPos val="none"/>
        <c:crossAx val="73598080"/>
        <c:crosses val="autoZero"/>
        <c:lblAlgn val="ctr"/>
        <c:lblOffset val="100"/>
      </c:catAx>
      <c:valAx>
        <c:axId val="7359808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713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2411838042587E-2"/>
          <c:y val="0.75564757488407075"/>
          <c:w val="0.48299355379697084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Rates of Return: Open-Ended Funds, Bank Deposits</a:t>
            </a:r>
            <a:endParaRPr lang="ru-RU" sz="13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 and Indexes over the Month</a:t>
            </a:r>
            <a:endParaRPr lang="ru-RU" sz="13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3199196742563164"/>
          <c:y val="6.749160062416549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0120734229956999E-2"/>
          <c:y val="0.10236226094665102"/>
          <c:w val="0.96076505948044699"/>
          <c:h val="0.8582681879373043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8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'В_діаграма(дох)'!$A$2:$A$26</c:f>
              <c:strCache>
                <c:ptCount val="25"/>
                <c:pt idx="0">
                  <c:v>Altus-Stratehichnyi</c:v>
                </c:pt>
                <c:pt idx="1">
                  <c:v>Bonum Optimum</c:v>
                </c:pt>
                <c:pt idx="2">
                  <c:v>UNIVER.UA/Myhailo Hrushevskyi: Fond Derzhavnykh Paperiv   </c:v>
                </c:pt>
                <c:pt idx="3">
                  <c:v>Altus – Zbalansovanyi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VSI</c:v>
                </c:pt>
                <c:pt idx="7">
                  <c:v>ОТP Кlasychnyi</c:v>
                </c:pt>
                <c:pt idx="8">
                  <c:v>ТАSК Resurs</c:v>
                </c:pt>
                <c:pt idx="9">
                  <c:v>UNIVER.UA/Volodymyr Velykyi: Fond Zbalansovanyi</c:v>
                </c:pt>
                <c:pt idx="10">
                  <c:v>Sofiivskyi</c:v>
                </c:pt>
                <c:pt idx="11">
                  <c:v>ОТP Fond Aktsii</c:v>
                </c:pt>
                <c:pt idx="12">
                  <c:v>KINTO-Kaznacheiskyi</c:v>
                </c:pt>
                <c:pt idx="13">
                  <c:v>UNIVER.UA/Iaroslav Mudryi: Fond Aktsii</c:v>
                </c:pt>
                <c:pt idx="14">
                  <c:v>KINTO- Кlasychnyi</c:v>
                </c:pt>
                <c:pt idx="15">
                  <c:v>Аrgentum</c:v>
                </c:pt>
                <c:pt idx="16">
                  <c:v>Nadbannia</c:v>
                </c:pt>
                <c:pt idx="17">
                  <c:v>KINTO-Ekviti</c:v>
                </c:pt>
                <c:pt idx="18">
                  <c:v>Funds' average rate of return</c:v>
                </c:pt>
                <c:pt idx="19">
                  <c:v>UX Index</c:v>
                </c:pt>
                <c:pt idx="20">
                  <c:v>PFTS Index</c:v>
                </c:pt>
                <c:pt idx="21">
                  <c:v>EURO Deposits</c:v>
                </c:pt>
                <c:pt idx="22">
                  <c:v>USD Deposits</c:v>
                </c:pt>
                <c:pt idx="23">
                  <c:v>UAH Deposits</c:v>
                </c:pt>
                <c:pt idx="24">
                  <c:v>"Gold" deposit (at official rate of gold)</c:v>
                </c:pt>
              </c:strCache>
            </c:strRef>
          </c:cat>
          <c:val>
            <c:numRef>
              <c:f>'В_діаграма(дох)'!$B$2:$B$26</c:f>
              <c:numCache>
                <c:formatCode>0.00%</c:formatCode>
                <c:ptCount val="25"/>
                <c:pt idx="0">
                  <c:v>-5.2058414298621347E-3</c:v>
                </c:pt>
                <c:pt idx="1">
                  <c:v>-4.8297534289324373E-3</c:v>
                </c:pt>
                <c:pt idx="2">
                  <c:v>-4.2895398288405051E-3</c:v>
                </c:pt>
                <c:pt idx="3">
                  <c:v>4.7857702149542991E-3</c:v>
                </c:pt>
                <c:pt idx="4">
                  <c:v>5.5735323740115916E-3</c:v>
                </c:pt>
                <c:pt idx="5">
                  <c:v>6.5581942994372699E-3</c:v>
                </c:pt>
                <c:pt idx="6">
                  <c:v>9.2839611348256579E-3</c:v>
                </c:pt>
                <c:pt idx="7">
                  <c:v>1.227542891613731E-2</c:v>
                </c:pt>
                <c:pt idx="8">
                  <c:v>1.6308835210515182E-2</c:v>
                </c:pt>
                <c:pt idx="9">
                  <c:v>1.8848464847566637E-2</c:v>
                </c:pt>
                <c:pt idx="10">
                  <c:v>2.5167514807190594E-2</c:v>
                </c:pt>
                <c:pt idx="11">
                  <c:v>3.7633822762622726E-2</c:v>
                </c:pt>
                <c:pt idx="12">
                  <c:v>3.8163989317776759E-2</c:v>
                </c:pt>
                <c:pt idx="13">
                  <c:v>4.1013982230258428E-2</c:v>
                </c:pt>
                <c:pt idx="14">
                  <c:v>4.1586716985791083E-2</c:v>
                </c:pt>
                <c:pt idx="15">
                  <c:v>8.0580704398367287E-2</c:v>
                </c:pt>
                <c:pt idx="16">
                  <c:v>0.10376879454691545</c:v>
                </c:pt>
                <c:pt idx="17">
                  <c:v>0.10691798849311152</c:v>
                </c:pt>
                <c:pt idx="18">
                  <c:v>2.9674586991769263E-2</c:v>
                </c:pt>
                <c:pt idx="19">
                  <c:v>7.9529633763275154E-2</c:v>
                </c:pt>
                <c:pt idx="20">
                  <c:v>1.5685694202952183E-2</c:v>
                </c:pt>
                <c:pt idx="21">
                  <c:v>-2.6347496044444299E-3</c:v>
                </c:pt>
                <c:pt idx="22">
                  <c:v>2.1813832486270446E-3</c:v>
                </c:pt>
                <c:pt idx="23">
                  <c:v>1.3808219178082191E-2</c:v>
                </c:pt>
                <c:pt idx="24">
                  <c:v>5.3315450995069069E-2</c:v>
                </c:pt>
              </c:numCache>
            </c:numRef>
          </c:val>
        </c:ser>
        <c:gapWidth val="60"/>
        <c:axId val="73641984"/>
        <c:axId val="73643520"/>
      </c:barChart>
      <c:catAx>
        <c:axId val="736419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43520"/>
        <c:crosses val="autoZero"/>
        <c:lblAlgn val="ctr"/>
        <c:lblOffset val="0"/>
        <c:tickLblSkip val="1"/>
        <c:tickMarkSkip val="1"/>
      </c:catAx>
      <c:valAx>
        <c:axId val="73643520"/>
        <c:scaling>
          <c:orientation val="minMax"/>
          <c:max val="0.11"/>
          <c:min val="-8.0000000000000016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4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1" baseline="0"/>
              <a:t>NAV Dynamics of Interval CII over the Month</a:t>
            </a:r>
            <a:endParaRPr lang="ru-RU" sz="1300" b="1" i="1" baseline="0"/>
          </a:p>
        </c:rich>
      </c:tx>
      <c:layout>
        <c:manualLayout>
          <c:xMode val="edge"/>
          <c:yMode val="edge"/>
          <c:x val="0.3176000000000001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4E-2"/>
          <c:y val="0.34133422222453702"/>
          <c:w val="0.93440000000000001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8.170226257017758E-4"/>
                  <c:y val="6.429293719164680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8118154464939226E-3"/>
                  <c:y val="4.9240660157836872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ВЧА'!$B$37:$B$41</c:f>
              <c:strCache>
                <c:ptCount val="5"/>
                <c:pt idx="0">
                  <c:v>Platynum</c:v>
                </c:pt>
                <c:pt idx="1">
                  <c:v>Аurum</c:v>
                </c:pt>
                <c:pt idx="2">
                  <c:v>Zbalansovanyi Fond "Parytet"</c:v>
                </c:pt>
                <c:pt idx="3">
                  <c:v>ТАSК Ukrainckyi Kapital</c:v>
                </c:pt>
                <c:pt idx="4">
                  <c:v>Оptimum</c:v>
                </c:pt>
              </c:strCache>
            </c:strRef>
          </c:cat>
          <c:val>
            <c:numRef>
              <c:f>'І_динаміка ВЧА'!$C$37:$C$41</c:f>
              <c:numCache>
                <c:formatCode>#,##0.00</c:formatCode>
                <c:ptCount val="5"/>
                <c:pt idx="0">
                  <c:v>523.23897000000068</c:v>
                </c:pt>
                <c:pt idx="1">
                  <c:v>91.552749999999989</c:v>
                </c:pt>
                <c:pt idx="2">
                  <c:v>36.94907000000007</c:v>
                </c:pt>
                <c:pt idx="3">
                  <c:v>25.250799899999983</c:v>
                </c:pt>
                <c:pt idx="4">
                  <c:v>23.908340000000027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ВЧА'!$E$36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63076099992504E-2"/>
                  <c:y val="-7.169158236777089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9656796895964374E-3"/>
                  <c:y val="-1.835811014518445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6682832792002615E-3"/>
                  <c:y val="-1.250250545903551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970886868804294E-3"/>
                  <c:y val="-7.169158236777089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5253347013924514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ВЧА'!$B$37:$B$41</c:f>
              <c:strCache>
                <c:ptCount val="5"/>
                <c:pt idx="0">
                  <c:v>Platynum</c:v>
                </c:pt>
                <c:pt idx="1">
                  <c:v>Аurum</c:v>
                </c:pt>
                <c:pt idx="2">
                  <c:v>Zbalansovanyi Fond "Parytet"</c:v>
                </c:pt>
                <c:pt idx="3">
                  <c:v>ТАSК Ukrainckyi Kapital</c:v>
                </c:pt>
                <c:pt idx="4">
                  <c:v>Оptimum</c:v>
                </c:pt>
              </c:strCache>
            </c:strRef>
          </c:cat>
          <c:val>
            <c:numRef>
              <c:f>'І_динаміка ВЧА'!$E$37:$E$41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overlap val="-20"/>
        <c:axId val="73909376"/>
        <c:axId val="73910912"/>
      </c:barChart>
      <c:lineChart>
        <c:grouping val="standard"/>
        <c:ser>
          <c:idx val="2"/>
          <c:order val="2"/>
          <c:tx>
            <c:strRef>
              <c:f>'І_динаміка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815099227786314E-3"/>
                  <c:y val="-5.42955733724166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0789063331746495E-3"/>
                  <c:y val="-5.690864356843941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8.2369725642921095E-4"/>
                  <c:y val="-2.214740006557830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4736991539668057E-3"/>
                  <c:y val="-7.32845658939237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6.2890443563703156E-4"/>
                  <c:y val="6.346534630026361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07"/>
                  <c:y val="0.621334951393102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ВЧА'!$D$37:$D$41</c:f>
              <c:numCache>
                <c:formatCode>0.00%</c:formatCode>
                <c:ptCount val="5"/>
                <c:pt idx="0">
                  <c:v>6.1606317288387204E-2</c:v>
                </c:pt>
                <c:pt idx="1">
                  <c:v>4.5395391228415093E-2</c:v>
                </c:pt>
                <c:pt idx="2">
                  <c:v>2.8337332755774099E-2</c:v>
                </c:pt>
                <c:pt idx="3">
                  <c:v>2.1859587440867634E-2</c:v>
                </c:pt>
                <c:pt idx="4">
                  <c:v>5.1003942914795979E-2</c:v>
                </c:pt>
              </c:numCache>
            </c:numRef>
          </c:val>
        </c:ser>
        <c:dLbls>
          <c:showVal val="1"/>
        </c:dLbls>
        <c:marker val="1"/>
        <c:axId val="73929088"/>
        <c:axId val="73930624"/>
      </c:lineChart>
      <c:catAx>
        <c:axId val="7390937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10912"/>
        <c:crosses val="autoZero"/>
        <c:lblAlgn val="ctr"/>
        <c:lblOffset val="100"/>
        <c:tickLblSkip val="1"/>
        <c:tickMarkSkip val="1"/>
      </c:catAx>
      <c:valAx>
        <c:axId val="73910912"/>
        <c:scaling>
          <c:orientation val="minMax"/>
          <c:max val="5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09376"/>
        <c:crosses val="autoZero"/>
        <c:crossBetween val="between"/>
      </c:valAx>
      <c:catAx>
        <c:axId val="73929088"/>
        <c:scaling>
          <c:orientation val="minMax"/>
        </c:scaling>
        <c:delete val="1"/>
        <c:axPos val="b"/>
        <c:tickLblPos val="none"/>
        <c:crossAx val="73930624"/>
        <c:crosses val="autoZero"/>
        <c:lblAlgn val="ctr"/>
        <c:lblOffset val="100"/>
      </c:catAx>
      <c:valAx>
        <c:axId val="73930624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290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08"/>
          <c:y val="0.81600212500553371"/>
          <c:w val="0.53839999999999999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Rates of Return: Interval Funds, Bank Deposits </a:t>
            </a:r>
            <a:endParaRPr lang="ru-RU" sz="13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and Indexes over the Month</a:t>
            </a:r>
            <a:endParaRPr lang="ru-RU" sz="1300" b="1" i="1" baseline="0"/>
          </a:p>
        </c:rich>
      </c:tx>
      <c:layout>
        <c:manualLayout>
          <c:xMode val="edge"/>
          <c:yMode val="edge"/>
          <c:x val="0.28121841351642485"/>
          <c:y val="5.767019183223382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1995399901104631"/>
          <c:w val="0.92893447064089818"/>
          <c:h val="0.8396779930773243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'І_діаграма(дох)'!$A$2:$A$13</c:f>
              <c:strCache>
                <c:ptCount val="12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Аurum</c:v>
                </c:pt>
                <c:pt idx="3">
                  <c:v>Optimum</c:v>
                </c:pt>
                <c:pt idx="4">
                  <c:v>Platynum</c:v>
                </c:pt>
                <c:pt idx="5">
                  <c:v>Funds' average rate of return</c:v>
                </c:pt>
                <c:pt idx="6">
                  <c:v>UX Index</c:v>
                </c:pt>
                <c:pt idx="7">
                  <c:v>PFTS Index</c:v>
                </c:pt>
                <c:pt idx="8">
                  <c:v>EURO deposits</c:v>
                </c:pt>
                <c:pt idx="9">
                  <c:v>USD deposits</c:v>
                </c:pt>
                <c:pt idx="10">
                  <c:v>UAH deposits</c:v>
                </c:pt>
                <c:pt idx="11">
                  <c:v>Gold deposit (at official rate of gold)</c:v>
                </c:pt>
              </c:strCache>
            </c:strRef>
          </c:cat>
          <c:val>
            <c:numRef>
              <c:f>'І_діаграма(дох)'!$B$2:$B$13</c:f>
              <c:numCache>
                <c:formatCode>0.00%</c:formatCode>
                <c:ptCount val="12"/>
                <c:pt idx="0">
                  <c:v>2.1859587440819839E-2</c:v>
                </c:pt>
                <c:pt idx="1">
                  <c:v>2.8337332755829614E-2</c:v>
                </c:pt>
                <c:pt idx="2">
                  <c:v>4.5395391228415738E-2</c:v>
                </c:pt>
                <c:pt idx="3">
                  <c:v>5.100394291479371E-2</c:v>
                </c:pt>
                <c:pt idx="4">
                  <c:v>6.1606317288403156E-2</c:v>
                </c:pt>
                <c:pt idx="5">
                  <c:v>4.1640514325652411E-2</c:v>
                </c:pt>
                <c:pt idx="6">
                  <c:v>7.9529633763275154E-2</c:v>
                </c:pt>
                <c:pt idx="7">
                  <c:v>1.5685694202952183E-2</c:v>
                </c:pt>
                <c:pt idx="8">
                  <c:v>-2.6347496044444299E-3</c:v>
                </c:pt>
                <c:pt idx="9">
                  <c:v>2.1813832486270446E-3</c:v>
                </c:pt>
                <c:pt idx="10">
                  <c:v>1.3808219178082191E-2</c:v>
                </c:pt>
                <c:pt idx="11">
                  <c:v>5.3315450995069069E-2</c:v>
                </c:pt>
              </c:numCache>
            </c:numRef>
          </c:val>
        </c:ser>
        <c:gapWidth val="60"/>
        <c:axId val="73970432"/>
        <c:axId val="73971968"/>
      </c:barChart>
      <c:catAx>
        <c:axId val="7397043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71968"/>
        <c:crosses val="autoZero"/>
        <c:lblAlgn val="ctr"/>
        <c:lblOffset val="100"/>
        <c:tickLblSkip val="1"/>
        <c:tickMarkSkip val="1"/>
      </c:catAx>
      <c:valAx>
        <c:axId val="73971968"/>
        <c:scaling>
          <c:orientation val="minMax"/>
          <c:max val="8.0000000000000016E-2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70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1" baseline="0"/>
              <a:t>Closed-end CII NAV Dynamics over the Month</a:t>
            </a:r>
            <a:endParaRPr lang="ru-RU" sz="13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267425320056898E-2"/>
          <c:y val="0.32840236686390545"/>
          <c:w val="0.9203413940256045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1820069980151196E-3"/>
                  <c:y val="-1.373704278310247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7030689189270927E-3"/>
                  <c:y val="1.171529298482649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852062588904694"/>
                  <c:y val="0.36094674556213024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AntyBank</c:v>
                </c:pt>
                <c:pt idx="1">
                  <c:v>ТАSК Universal</c:v>
                </c:pt>
                <c:pt idx="2">
                  <c:v>Indeks Ukrainskoi Birzhi</c:v>
                </c:pt>
              </c:strCache>
            </c:strRef>
          </c:cat>
          <c:val>
            <c:numRef>
              <c:f>'3_динаміка ВЧА'!$C$36:$C$38</c:f>
              <c:numCache>
                <c:formatCode>#,##0.00</c:formatCode>
                <c:ptCount val="3"/>
                <c:pt idx="0">
                  <c:v>116.12358000000009</c:v>
                </c:pt>
                <c:pt idx="1">
                  <c:v>31.603130000000121</c:v>
                </c:pt>
                <c:pt idx="2">
                  <c:v>-548.9902799999993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AntyBank</c:v>
                </c:pt>
                <c:pt idx="1">
                  <c:v>ТАSК Universal</c:v>
                </c:pt>
                <c:pt idx="2">
                  <c:v>Indeks Ukrainskoi Birzhi</c:v>
                </c:pt>
              </c:strCache>
            </c:strRef>
          </c:cat>
          <c:val>
            <c:numRef>
              <c:f>'3_динаміка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-1064.4616174250402</c:v>
                </c:pt>
              </c:numCache>
            </c:numRef>
          </c:val>
        </c:ser>
        <c:dLbls>
          <c:showVal val="1"/>
        </c:dLbls>
        <c:overlap val="-20"/>
        <c:axId val="73734784"/>
        <c:axId val="73757056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612232201278818E-3"/>
                  <c:y val="-5.519506228814923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4121653448024679E-3"/>
                  <c:y val="3.028334820330632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1619694893917226E-3"/>
                  <c:y val="0.11533771667219513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ВЧА'!$D$36:$D$38</c:f>
              <c:numCache>
                <c:formatCode>0.00%</c:formatCode>
                <c:ptCount val="3"/>
                <c:pt idx="0">
                  <c:v>2.5871622847213779E-2</c:v>
                </c:pt>
                <c:pt idx="1">
                  <c:v>3.0535569835854835E-2</c:v>
                </c:pt>
                <c:pt idx="2">
                  <c:v>-8.4386400104153936E-2</c:v>
                </c:pt>
              </c:numCache>
            </c:numRef>
          </c:val>
        </c:ser>
        <c:dLbls>
          <c:showVal val="1"/>
        </c:dLbls>
        <c:marker val="1"/>
        <c:axId val="73758592"/>
        <c:axId val="73760128"/>
      </c:lineChart>
      <c:catAx>
        <c:axId val="7373478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57056"/>
        <c:crosses val="autoZero"/>
        <c:lblAlgn val="ctr"/>
        <c:lblOffset val="100"/>
        <c:tickLblSkip val="1"/>
        <c:tickMarkSkip val="1"/>
      </c:catAx>
      <c:valAx>
        <c:axId val="7375705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34784"/>
        <c:crosses val="autoZero"/>
        <c:crossBetween val="between"/>
      </c:valAx>
      <c:catAx>
        <c:axId val="73758592"/>
        <c:scaling>
          <c:orientation val="minMax"/>
        </c:scaling>
        <c:delete val="1"/>
        <c:axPos val="b"/>
        <c:tickLblPos val="none"/>
        <c:crossAx val="73760128"/>
        <c:crosses val="autoZero"/>
        <c:lblAlgn val="ctr"/>
        <c:lblOffset val="100"/>
      </c:catAx>
      <c:valAx>
        <c:axId val="73760128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585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705547652916077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Rates of Return: Closed-End Funds, Bank Deposits </a:t>
            </a:r>
            <a:endParaRPr lang="ru-RU" sz="13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300" b="1" i="1" baseline="0"/>
              <a:t>and Indexes over the Month</a:t>
            </a:r>
            <a:endParaRPr lang="ru-RU" sz="1300" b="1" i="1" baseline="0"/>
          </a:p>
        </c:rich>
      </c:tx>
      <c:layout>
        <c:manualLayout>
          <c:xMode val="edge"/>
          <c:yMode val="edge"/>
          <c:x val="0.28471528471528479"/>
          <c:y val="7.598789833353492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987012987012986"/>
          <c:y val="0.17629192413380104"/>
          <c:w val="0.85314685314685323"/>
          <c:h val="0.7705172891020440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AntyBank</c:v>
                </c:pt>
                <c:pt idx="1">
                  <c:v>ТАSК Universal</c:v>
                </c:pt>
                <c:pt idx="2">
                  <c:v>Indeks Ukrainskoi Birzhi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2.587162284712119E-2</c:v>
                </c:pt>
                <c:pt idx="1">
                  <c:v>3.0535569835850485E-2</c:v>
                </c:pt>
                <c:pt idx="2">
                  <c:v>8.3510465874778061E-2</c:v>
                </c:pt>
                <c:pt idx="3">
                  <c:v>4.663921951924991E-2</c:v>
                </c:pt>
                <c:pt idx="4">
                  <c:v>7.9529633763275154E-2</c:v>
                </c:pt>
                <c:pt idx="5">
                  <c:v>1.5685694202952183E-2</c:v>
                </c:pt>
                <c:pt idx="6">
                  <c:v>-2.6347496044444299E-3</c:v>
                </c:pt>
                <c:pt idx="7">
                  <c:v>2.1813832486270446E-3</c:v>
                </c:pt>
                <c:pt idx="8">
                  <c:v>1.3808219178082191E-2</c:v>
                </c:pt>
                <c:pt idx="9">
                  <c:v>5.3315450995069069E-2</c:v>
                </c:pt>
              </c:numCache>
            </c:numRef>
          </c:val>
        </c:ser>
        <c:gapWidth val="60"/>
        <c:axId val="74312320"/>
        <c:axId val="74322304"/>
      </c:barChart>
      <c:catAx>
        <c:axId val="7431232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22304"/>
        <c:crosses val="autoZero"/>
        <c:lblAlgn val="ctr"/>
        <c:lblOffset val="100"/>
        <c:tickLblSkip val="1"/>
        <c:tickMarkSkip val="1"/>
      </c:catAx>
      <c:valAx>
        <c:axId val="74322304"/>
        <c:scaling>
          <c:orientation val="minMax"/>
          <c:max val="8.0000000000000016E-2"/>
          <c:min val="-1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1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35</xdr:row>
      <xdr:rowOff>104775</xdr:rowOff>
    </xdr:from>
    <xdr:to>
      <xdr:col>4</xdr:col>
      <xdr:colOff>533400</xdr:colOff>
      <xdr:row>59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50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7</xdr:col>
      <xdr:colOff>9525</xdr:colOff>
      <xdr:row>33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50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38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46" sqref="A46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0" t="s">
        <v>15</v>
      </c>
      <c r="B1" s="70"/>
      <c r="C1" s="70"/>
      <c r="D1" s="71"/>
      <c r="E1" s="71"/>
      <c r="F1" s="71"/>
    </row>
    <row r="2" spans="1:14" ht="30.75" thickBot="1">
      <c r="A2" s="166" t="s">
        <v>16</v>
      </c>
      <c r="B2" s="166" t="s">
        <v>17</v>
      </c>
      <c r="C2" s="166" t="s">
        <v>18</v>
      </c>
      <c r="D2" s="166" t="s">
        <v>19</v>
      </c>
      <c r="E2" s="166" t="s">
        <v>20</v>
      </c>
      <c r="F2" s="166" t="s">
        <v>21</v>
      </c>
      <c r="G2" s="2"/>
      <c r="I2" s="1"/>
    </row>
    <row r="3" spans="1:14" ht="14.25">
      <c r="A3" s="85" t="s">
        <v>22</v>
      </c>
      <c r="B3" s="86">
        <v>1.9460682632472359E-2</v>
      </c>
      <c r="C3" s="86">
        <v>9.2066244471250558E-2</v>
      </c>
      <c r="D3" s="86">
        <v>2.9907948653320894E-2</v>
      </c>
      <c r="E3" s="86">
        <v>3.1616938222237656E-2</v>
      </c>
      <c r="F3" s="86">
        <v>3.6280809182366237E-2</v>
      </c>
      <c r="G3" s="58"/>
      <c r="H3" s="58"/>
      <c r="I3" s="2"/>
      <c r="J3" s="2"/>
      <c r="K3" s="2"/>
      <c r="L3" s="2"/>
    </row>
    <row r="4" spans="1:14" ht="14.25">
      <c r="A4" s="85" t="s">
        <v>23</v>
      </c>
      <c r="B4" s="86">
        <v>1.5685694202952183E-2</v>
      </c>
      <c r="C4" s="86">
        <v>7.9529633763275154E-2</v>
      </c>
      <c r="D4" s="86">
        <v>2.9674586991769263E-2</v>
      </c>
      <c r="E4" s="86">
        <v>4.1640514325652411E-2</v>
      </c>
      <c r="F4" s="86">
        <v>4.663921951924991E-2</v>
      </c>
      <c r="G4" s="58"/>
      <c r="H4" s="58"/>
      <c r="I4" s="2"/>
      <c r="J4" s="2"/>
      <c r="K4" s="2"/>
      <c r="L4" s="2"/>
    </row>
    <row r="5" spans="1:14" ht="15" thickBot="1">
      <c r="A5" s="74" t="s">
        <v>24</v>
      </c>
      <c r="B5" s="76">
        <v>3.5451631152178198E-2</v>
      </c>
      <c r="C5" s="76">
        <v>0.17891787293928418</v>
      </c>
      <c r="D5" s="76">
        <v>6.1317741862765923E-2</v>
      </c>
      <c r="E5" s="76">
        <v>7.4575411615030743E-2</v>
      </c>
      <c r="F5" s="76">
        <v>8.5579704477035515E-2</v>
      </c>
      <c r="G5" s="58"/>
      <c r="H5" s="58"/>
      <c r="I5" s="2"/>
      <c r="J5" s="2"/>
      <c r="K5" s="2"/>
      <c r="L5" s="2"/>
    </row>
    <row r="6" spans="1:14" ht="14.25">
      <c r="A6" s="68"/>
      <c r="B6" s="67"/>
      <c r="C6" s="67"/>
      <c r="D6" s="69"/>
      <c r="E6" s="69"/>
      <c r="F6" s="69"/>
      <c r="G6" s="10"/>
      <c r="J6" s="2"/>
      <c r="K6" s="2"/>
      <c r="L6" s="2"/>
      <c r="M6" s="2"/>
      <c r="N6" s="2"/>
    </row>
    <row r="7" spans="1:14" ht="14.25">
      <c r="A7" s="68"/>
      <c r="B7" s="69"/>
      <c r="C7" s="69"/>
      <c r="D7" s="69"/>
      <c r="E7" s="69"/>
      <c r="F7" s="69"/>
      <c r="J7" s="4"/>
      <c r="K7" s="4"/>
      <c r="L7" s="4"/>
      <c r="M7" s="4"/>
      <c r="N7" s="4"/>
    </row>
    <row r="8" spans="1:14" ht="14.25">
      <c r="A8" s="68"/>
      <c r="B8" s="69"/>
      <c r="C8" s="69"/>
      <c r="D8" s="69"/>
      <c r="E8" s="69"/>
      <c r="F8" s="69"/>
    </row>
    <row r="9" spans="1:14" ht="14.25">
      <c r="A9" s="68"/>
      <c r="B9" s="69"/>
      <c r="C9" s="69"/>
      <c r="D9" s="69"/>
      <c r="E9" s="69"/>
      <c r="F9" s="69"/>
    </row>
    <row r="10" spans="1:14" ht="14.25">
      <c r="A10" s="68"/>
      <c r="B10" s="69"/>
      <c r="C10" s="69"/>
      <c r="D10" s="69"/>
      <c r="E10" s="69"/>
      <c r="F10" s="69"/>
      <c r="N10" s="10"/>
    </row>
    <row r="11" spans="1:14" ht="14.25">
      <c r="A11" s="68"/>
      <c r="B11" s="69"/>
      <c r="C11" s="69"/>
      <c r="D11" s="69"/>
      <c r="E11" s="69"/>
      <c r="F11" s="69"/>
    </row>
    <row r="12" spans="1:14" ht="14.25">
      <c r="A12" s="68"/>
      <c r="B12" s="69"/>
      <c r="C12" s="69"/>
      <c r="D12" s="69"/>
      <c r="E12" s="69"/>
      <c r="F12" s="69"/>
    </row>
    <row r="13" spans="1:14" ht="14.25">
      <c r="A13" s="68"/>
      <c r="B13" s="69"/>
      <c r="C13" s="69"/>
      <c r="D13" s="69"/>
      <c r="E13" s="69"/>
      <c r="F13" s="69"/>
    </row>
    <row r="14" spans="1:14" ht="14.25">
      <c r="A14" s="68"/>
      <c r="B14" s="69"/>
      <c r="C14" s="69"/>
      <c r="D14" s="69"/>
      <c r="E14" s="69"/>
      <c r="F14" s="69"/>
    </row>
    <row r="15" spans="1:14" ht="14.25">
      <c r="A15" s="68"/>
      <c r="B15" s="69"/>
      <c r="C15" s="69"/>
      <c r="D15" s="69"/>
      <c r="E15" s="69"/>
      <c r="F15" s="69"/>
    </row>
    <row r="16" spans="1:14" ht="14.25">
      <c r="A16" s="68"/>
      <c r="B16" s="69"/>
      <c r="C16" s="69"/>
      <c r="D16" s="69"/>
      <c r="E16" s="69"/>
      <c r="F16" s="69"/>
    </row>
    <row r="17" spans="1:6" ht="14.25">
      <c r="A17" s="68"/>
      <c r="B17" s="69"/>
      <c r="C17" s="69"/>
      <c r="D17" s="69"/>
      <c r="E17" s="69"/>
      <c r="F17" s="69"/>
    </row>
    <row r="18" spans="1:6" ht="14.25">
      <c r="A18" s="68"/>
      <c r="B18" s="69"/>
      <c r="C18" s="69"/>
      <c r="D18" s="69"/>
      <c r="E18" s="69"/>
      <c r="F18" s="69"/>
    </row>
    <row r="19" spans="1:6" ht="14.25">
      <c r="A19" s="68"/>
      <c r="B19" s="69"/>
      <c r="C19" s="69"/>
      <c r="D19" s="69"/>
      <c r="E19" s="69"/>
      <c r="F19" s="69"/>
    </row>
    <row r="20" spans="1:6" ht="14.25">
      <c r="A20" s="68"/>
      <c r="B20" s="69"/>
      <c r="C20" s="69"/>
      <c r="D20" s="69"/>
      <c r="E20" s="69"/>
      <c r="F20" s="69"/>
    </row>
    <row r="21" spans="1:6" ht="15" thickBot="1">
      <c r="A21" s="68"/>
      <c r="B21" s="69"/>
      <c r="C21" s="69"/>
      <c r="D21" s="69"/>
      <c r="E21" s="69"/>
      <c r="F21" s="69"/>
    </row>
    <row r="22" spans="1:6" ht="15.75" thickBot="1">
      <c r="A22" s="190" t="s">
        <v>25</v>
      </c>
      <c r="B22" s="191" t="s">
        <v>26</v>
      </c>
      <c r="C22" s="192" t="s">
        <v>27</v>
      </c>
      <c r="D22" s="73"/>
      <c r="E22" s="69"/>
      <c r="F22" s="69"/>
    </row>
    <row r="23" spans="1:6" ht="14.25">
      <c r="A23" s="25" t="s">
        <v>28</v>
      </c>
      <c r="B23" s="26">
        <v>-8.1907107004180579E-2</v>
      </c>
      <c r="C23" s="64">
        <v>-7.7304845603332173E-2</v>
      </c>
      <c r="D23" s="73"/>
      <c r="E23" s="69"/>
      <c r="F23" s="69"/>
    </row>
    <row r="24" spans="1:6" ht="14.25">
      <c r="A24" s="193" t="s">
        <v>29</v>
      </c>
      <c r="B24" s="26">
        <v>-5.5568440493063642E-2</v>
      </c>
      <c r="C24" s="64">
        <v>-3.91519409924318E-2</v>
      </c>
      <c r="D24" s="73"/>
      <c r="E24" s="69"/>
      <c r="F24" s="69"/>
    </row>
    <row r="25" spans="1:6" ht="14.25">
      <c r="A25" s="193" t="s">
        <v>30</v>
      </c>
      <c r="B25" s="26">
        <v>4.0779693025807529E-3</v>
      </c>
      <c r="C25" s="64">
        <v>-1.365881889607401E-3</v>
      </c>
      <c r="D25" s="73"/>
      <c r="E25" s="69"/>
      <c r="F25" s="69"/>
    </row>
    <row r="26" spans="1:6" ht="14.25">
      <c r="A26" s="25" t="s">
        <v>17</v>
      </c>
      <c r="B26" s="26">
        <v>1.5685694202952183E-2</v>
      </c>
      <c r="C26" s="64">
        <v>3.5451631152178198E-2</v>
      </c>
      <c r="D26" s="73"/>
      <c r="E26" s="69"/>
      <c r="F26" s="69"/>
    </row>
    <row r="27" spans="1:6" ht="14.25">
      <c r="A27" s="141" t="s">
        <v>31</v>
      </c>
      <c r="B27" s="26">
        <v>2.3095874834172081E-2</v>
      </c>
      <c r="C27" s="64">
        <v>4.1562725406998347E-3</v>
      </c>
      <c r="D27" s="73"/>
      <c r="E27" s="69"/>
      <c r="F27" s="69"/>
    </row>
    <row r="28" spans="1:6" ht="14.25">
      <c r="A28" s="19" t="s">
        <v>32</v>
      </c>
      <c r="B28" s="26">
        <v>2.3142207165646633E-2</v>
      </c>
      <c r="C28" s="64">
        <v>2.0108816251091843E-2</v>
      </c>
      <c r="D28" s="73"/>
      <c r="E28" s="69"/>
      <c r="F28" s="69"/>
    </row>
    <row r="29" spans="1:6" ht="14.25">
      <c r="A29" s="19" t="s">
        <v>33</v>
      </c>
      <c r="B29" s="26">
        <v>2.5929082096623368E-2</v>
      </c>
      <c r="C29" s="64">
        <v>3.3478152658489968E-2</v>
      </c>
      <c r="D29" s="73"/>
      <c r="E29" s="69"/>
      <c r="F29" s="69"/>
    </row>
    <row r="30" spans="1:6" ht="28.5">
      <c r="A30" s="194" t="s">
        <v>34</v>
      </c>
      <c r="B30" s="26">
        <v>2.6135695306925832E-2</v>
      </c>
      <c r="C30" s="64">
        <v>4.703857792569166E-2</v>
      </c>
      <c r="D30" s="73"/>
      <c r="E30" s="69"/>
      <c r="F30" s="69"/>
    </row>
    <row r="31" spans="1:6" ht="14.25">
      <c r="A31" s="25" t="s">
        <v>35</v>
      </c>
      <c r="B31" s="26">
        <v>3.7198260541408734E-2</v>
      </c>
      <c r="C31" s="64">
        <v>5.0852280305522468E-2</v>
      </c>
      <c r="D31" s="73"/>
      <c r="E31" s="69"/>
      <c r="F31" s="69"/>
    </row>
    <row r="32" spans="1:6" ht="14.25">
      <c r="A32" s="25" t="s">
        <v>36</v>
      </c>
      <c r="B32" s="26">
        <v>4.7731861867319481E-2</v>
      </c>
      <c r="C32" s="64">
        <v>5.0074218785476132E-2</v>
      </c>
      <c r="D32" s="73"/>
      <c r="E32" s="69"/>
      <c r="F32" s="69"/>
    </row>
    <row r="33" spans="1:6" ht="14.25">
      <c r="A33" s="19" t="s">
        <v>37</v>
      </c>
      <c r="B33" s="26">
        <v>6.1712963501273199E-2</v>
      </c>
      <c r="C33" s="64">
        <v>8.9478594514868837E-2</v>
      </c>
      <c r="D33" s="73"/>
      <c r="E33" s="69"/>
      <c r="F33" s="69"/>
    </row>
    <row r="34" spans="1:6" ht="14.25">
      <c r="A34" s="25" t="s">
        <v>38</v>
      </c>
      <c r="B34" s="26">
        <v>6.5352994656826313E-2</v>
      </c>
      <c r="C34" s="64">
        <v>0.12584261580829459</v>
      </c>
      <c r="D34" s="73"/>
      <c r="E34" s="69"/>
      <c r="F34" s="69"/>
    </row>
    <row r="35" spans="1:6" ht="15" thickBot="1">
      <c r="A35" s="74" t="s">
        <v>18</v>
      </c>
      <c r="B35" s="75">
        <v>7.9529633763275154E-2</v>
      </c>
      <c r="C35" s="76">
        <v>0.17891787293928418</v>
      </c>
      <c r="D35" s="73"/>
      <c r="E35" s="69"/>
      <c r="F35" s="69"/>
    </row>
    <row r="36" spans="1:6" ht="14.25">
      <c r="A36" s="68"/>
      <c r="B36" s="69"/>
      <c r="C36" s="69"/>
      <c r="D36" s="73"/>
      <c r="E36" s="69"/>
      <c r="F36" s="69"/>
    </row>
    <row r="37" spans="1:6" ht="14.25">
      <c r="A37" s="68"/>
      <c r="B37" s="69"/>
      <c r="C37" s="69"/>
      <c r="D37" s="73"/>
      <c r="E37" s="69"/>
      <c r="F37" s="69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I41" sqref="I41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7" t="s">
        <v>154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ht="60.75" thickBot="1">
      <c r="A2" s="166" t="s">
        <v>40</v>
      </c>
      <c r="B2" s="221" t="s">
        <v>81</v>
      </c>
      <c r="C2" s="15" t="s">
        <v>112</v>
      </c>
      <c r="D2" s="42" t="s">
        <v>113</v>
      </c>
      <c r="E2" s="42" t="s">
        <v>42</v>
      </c>
      <c r="F2" s="42" t="s">
        <v>155</v>
      </c>
      <c r="G2" s="42" t="s">
        <v>156</v>
      </c>
      <c r="H2" s="42" t="s">
        <v>157</v>
      </c>
      <c r="I2" s="17" t="s">
        <v>46</v>
      </c>
      <c r="J2" s="18" t="s">
        <v>47</v>
      </c>
    </row>
    <row r="3" spans="1:11" ht="27.75" customHeight="1">
      <c r="A3" s="21">
        <v>1</v>
      </c>
      <c r="B3" s="195" t="s">
        <v>158</v>
      </c>
      <c r="C3" s="211" t="s">
        <v>119</v>
      </c>
      <c r="D3" s="212" t="s">
        <v>161</v>
      </c>
      <c r="E3" s="82">
        <v>5956682.1900000004</v>
      </c>
      <c r="F3" s="83">
        <v>185133</v>
      </c>
      <c r="G3" s="82">
        <v>32.175150783490793</v>
      </c>
      <c r="H3" s="51">
        <v>100</v>
      </c>
      <c r="I3" s="73" t="s">
        <v>162</v>
      </c>
      <c r="J3" s="84" t="s">
        <v>8</v>
      </c>
      <c r="K3" s="46"/>
    </row>
    <row r="4" spans="1:11" ht="28.5">
      <c r="A4" s="21">
        <v>2</v>
      </c>
      <c r="B4" s="195" t="s">
        <v>159</v>
      </c>
      <c r="C4" s="211" t="s">
        <v>119</v>
      </c>
      <c r="D4" s="212" t="s">
        <v>120</v>
      </c>
      <c r="E4" s="82">
        <v>4604577.2300000004</v>
      </c>
      <c r="F4" s="83">
        <v>4806</v>
      </c>
      <c r="G4" s="82">
        <v>958.08931127756978</v>
      </c>
      <c r="H4" s="51">
        <v>1000</v>
      </c>
      <c r="I4" s="195" t="s">
        <v>163</v>
      </c>
      <c r="J4" s="84" t="s">
        <v>12</v>
      </c>
      <c r="K4" s="47"/>
    </row>
    <row r="5" spans="1:11" ht="26.25" customHeight="1">
      <c r="A5" s="21">
        <v>3</v>
      </c>
      <c r="B5" s="195" t="s">
        <v>160</v>
      </c>
      <c r="C5" s="211" t="s">
        <v>119</v>
      </c>
      <c r="D5" s="212" t="s">
        <v>161</v>
      </c>
      <c r="E5" s="82">
        <v>1066564.33</v>
      </c>
      <c r="F5" s="83">
        <v>648</v>
      </c>
      <c r="G5" s="82">
        <v>1645.9326080246915</v>
      </c>
      <c r="H5" s="51">
        <v>5000</v>
      </c>
      <c r="I5" s="195" t="s">
        <v>124</v>
      </c>
      <c r="J5" s="84" t="s">
        <v>1</v>
      </c>
      <c r="K5" s="48"/>
    </row>
    <row r="6" spans="1:11" ht="15.75" customHeight="1" thickBot="1">
      <c r="A6" s="168" t="s">
        <v>66</v>
      </c>
      <c r="B6" s="169"/>
      <c r="C6" s="107" t="s">
        <v>5</v>
      </c>
      <c r="D6" s="107" t="s">
        <v>5</v>
      </c>
      <c r="E6" s="96">
        <f>SUM(E3:E5)</f>
        <v>11627823.750000002</v>
      </c>
      <c r="F6" s="97">
        <f>SUM(F3:F5)</f>
        <v>190587</v>
      </c>
      <c r="G6" s="107" t="s">
        <v>5</v>
      </c>
      <c r="H6" s="107" t="s">
        <v>5</v>
      </c>
      <c r="I6" s="107" t="s">
        <v>5</v>
      </c>
      <c r="J6" s="108" t="s">
        <v>5</v>
      </c>
    </row>
    <row r="7" spans="1:11" ht="15" thickBot="1">
      <c r="A7" s="185"/>
      <c r="B7" s="185"/>
      <c r="C7" s="185"/>
      <c r="D7" s="185"/>
      <c r="E7" s="185"/>
      <c r="F7" s="185"/>
      <c r="G7" s="185"/>
      <c r="H7" s="185"/>
      <c r="I7" s="161"/>
      <c r="J7" s="161"/>
    </row>
  </sheetData>
  <mergeCells count="3">
    <mergeCell ref="A1:J1"/>
    <mergeCell ref="A6:B6"/>
    <mergeCell ref="A7:H7"/>
  </mergeCells>
  <phoneticPr fontId="11" type="noConversion"/>
  <hyperlinks>
    <hyperlink ref="J6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3"/>
  <sheetViews>
    <sheetView zoomScale="85" workbookViewId="0">
      <selection activeCell="K43" sqref="K43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83" t="s">
        <v>164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s="22" customFormat="1" ht="15.75" customHeight="1" thickBot="1">
      <c r="A2" s="174" t="s">
        <v>40</v>
      </c>
      <c r="B2" s="100"/>
      <c r="C2" s="101"/>
      <c r="D2" s="102"/>
      <c r="E2" s="176" t="s">
        <v>84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9" t="s">
        <v>81</v>
      </c>
      <c r="C3" s="200" t="s">
        <v>82</v>
      </c>
      <c r="D3" s="200" t="s">
        <v>83</v>
      </c>
      <c r="E3" s="17" t="s">
        <v>129</v>
      </c>
      <c r="F3" s="214" t="s">
        <v>127</v>
      </c>
      <c r="G3" s="17" t="s">
        <v>165</v>
      </c>
      <c r="H3" s="17" t="s">
        <v>87</v>
      </c>
      <c r="I3" s="17" t="s">
        <v>130</v>
      </c>
      <c r="J3" s="201" t="s">
        <v>88</v>
      </c>
      <c r="K3" s="201" t="s">
        <v>89</v>
      </c>
    </row>
    <row r="4" spans="1:11" s="22" customFormat="1" collapsed="1">
      <c r="A4" s="21">
        <v>1</v>
      </c>
      <c r="B4" s="141" t="s">
        <v>160</v>
      </c>
      <c r="C4" s="103">
        <v>38945</v>
      </c>
      <c r="D4" s="103">
        <v>39016</v>
      </c>
      <c r="E4" s="98">
        <v>3.0535569835850485E-2</v>
      </c>
      <c r="F4" s="98">
        <v>3.2785600066388643E-2</v>
      </c>
      <c r="G4" s="98">
        <v>2.1202797867537981E-2</v>
      </c>
      <c r="H4" s="98">
        <v>-3.2805170104021175E-2</v>
      </c>
      <c r="I4" s="98">
        <v>3.1477937495421493E-2</v>
      </c>
      <c r="J4" s="104">
        <v>-0.67081347839506322</v>
      </c>
      <c r="K4" s="116">
        <v>-0.10178743056267059</v>
      </c>
    </row>
    <row r="5" spans="1:11" s="22" customFormat="1" collapsed="1">
      <c r="A5" s="21">
        <v>2</v>
      </c>
      <c r="B5" s="195" t="s">
        <v>159</v>
      </c>
      <c r="C5" s="103">
        <v>39205</v>
      </c>
      <c r="D5" s="103">
        <v>39322</v>
      </c>
      <c r="E5" s="98">
        <v>2.587162284712119E-2</v>
      </c>
      <c r="F5" s="98">
        <v>5.4028570866875736E-2</v>
      </c>
      <c r="G5" s="98">
        <v>6.7491601158850001E-2</v>
      </c>
      <c r="H5" s="98">
        <v>0.14569833928543985</v>
      </c>
      <c r="I5" s="98">
        <v>4.4773596117591685E-2</v>
      </c>
      <c r="J5" s="104">
        <v>-4.1910688722474831E-2</v>
      </c>
      <c r="K5" s="117">
        <v>-4.4908110374928256E-3</v>
      </c>
    </row>
    <row r="6" spans="1:11" s="22" customFormat="1" collapsed="1">
      <c r="A6" s="21">
        <v>3</v>
      </c>
      <c r="B6" s="222" t="s">
        <v>158</v>
      </c>
      <c r="C6" s="103">
        <v>40555</v>
      </c>
      <c r="D6" s="103">
        <v>40626</v>
      </c>
      <c r="E6" s="98">
        <v>8.3510465874778061E-2</v>
      </c>
      <c r="F6" s="98">
        <v>0.16986461713592726</v>
      </c>
      <c r="G6" s="98">
        <v>0.30701326246313765</v>
      </c>
      <c r="H6" s="98">
        <v>0.47032776256121633</v>
      </c>
      <c r="I6" s="98">
        <v>0.18048757981809338</v>
      </c>
      <c r="J6" s="104">
        <v>-0.67824849216508287</v>
      </c>
      <c r="K6" s="117">
        <v>-0.17379620718248689</v>
      </c>
    </row>
    <row r="7" spans="1:11" s="22" customFormat="1" ht="15.75" collapsed="1" thickBot="1">
      <c r="A7" s="162"/>
      <c r="B7" s="223" t="s">
        <v>94</v>
      </c>
      <c r="C7" s="163" t="s">
        <v>5</v>
      </c>
      <c r="D7" s="163" t="s">
        <v>5</v>
      </c>
      <c r="E7" s="164">
        <f>AVERAGE(E4:E6)</f>
        <v>4.663921951924991E-2</v>
      </c>
      <c r="F7" s="164">
        <f>AVERAGE(F4:F6)</f>
        <v>8.5559596023063886E-2</v>
      </c>
      <c r="G7" s="164">
        <f>AVERAGE(G4:G6)</f>
        <v>0.13190255382984187</v>
      </c>
      <c r="H7" s="164">
        <f>AVERAGE(H4:H6)</f>
        <v>0.19440697724754499</v>
      </c>
      <c r="I7" s="164">
        <f>AVERAGE(I4:I6)</f>
        <v>8.5579704477035515E-2</v>
      </c>
      <c r="J7" s="163" t="s">
        <v>5</v>
      </c>
      <c r="K7" s="163" t="s">
        <v>5</v>
      </c>
    </row>
    <row r="8" spans="1:11" s="22" customFormat="1" hidden="1">
      <c r="A8" s="188" t="s">
        <v>10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s="22" customFormat="1" ht="15" hidden="1" thickBot="1">
      <c r="A9" s="187" t="s">
        <v>11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spans="1:11" s="22" customFormat="1" ht="15.75" hidden="1" customHeight="1">
      <c r="C10" s="63"/>
      <c r="D10" s="63"/>
    </row>
    <row r="11" spans="1:11" ht="15" thickBot="1">
      <c r="A11" s="186" t="s">
        <v>95</v>
      </c>
      <c r="B11" s="186"/>
      <c r="C11" s="186"/>
      <c r="D11" s="186"/>
      <c r="E11" s="186"/>
      <c r="F11" s="186"/>
      <c r="G11" s="186"/>
      <c r="H11" s="186"/>
      <c r="I11" s="165"/>
      <c r="J11" s="165"/>
      <c r="K11" s="165"/>
    </row>
    <row r="12" spans="1:11">
      <c r="B12" s="27"/>
      <c r="C12" s="105"/>
      <c r="E12" s="105"/>
    </row>
    <row r="13" spans="1:11">
      <c r="E13" s="105"/>
      <c r="F13" s="105"/>
    </row>
  </sheetData>
  <mergeCells count="6">
    <mergeCell ref="A11:H11"/>
    <mergeCell ref="A9:K9"/>
    <mergeCell ref="A1:J1"/>
    <mergeCell ref="A2:A3"/>
    <mergeCell ref="E2:K2"/>
    <mergeCell ref="A8:K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21"/>
  <sheetViews>
    <sheetView zoomScale="85" workbookViewId="0">
      <selection activeCell="G42" sqref="G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8" s="27" customFormat="1" ht="16.5" thickBot="1">
      <c r="A1" s="179" t="s">
        <v>166</v>
      </c>
      <c r="B1" s="179"/>
      <c r="C1" s="179"/>
      <c r="D1" s="179"/>
      <c r="E1" s="179"/>
      <c r="F1" s="179"/>
      <c r="G1" s="179"/>
    </row>
    <row r="2" spans="1:8" s="27" customFormat="1" ht="15.75" customHeight="1" thickBot="1">
      <c r="A2" s="189" t="s">
        <v>40</v>
      </c>
      <c r="B2" s="88"/>
      <c r="C2" s="180" t="s">
        <v>99</v>
      </c>
      <c r="D2" s="181"/>
      <c r="E2" s="224" t="s">
        <v>167</v>
      </c>
      <c r="F2" s="224"/>
      <c r="G2" s="89"/>
    </row>
    <row r="3" spans="1:8" s="27" customFormat="1" ht="45.75" thickBot="1">
      <c r="A3" s="175"/>
      <c r="B3" s="225" t="s">
        <v>81</v>
      </c>
      <c r="C3" s="33" t="s">
        <v>101</v>
      </c>
      <c r="D3" s="33" t="s">
        <v>102</v>
      </c>
      <c r="E3" s="33" t="s">
        <v>103</v>
      </c>
      <c r="F3" s="33" t="s">
        <v>102</v>
      </c>
      <c r="G3" s="18" t="s">
        <v>168</v>
      </c>
    </row>
    <row r="4" spans="1:8" s="27" customFormat="1">
      <c r="A4" s="21">
        <v>1</v>
      </c>
      <c r="B4" s="195" t="s">
        <v>159</v>
      </c>
      <c r="C4" s="36">
        <v>116.12358000000009</v>
      </c>
      <c r="D4" s="98">
        <v>2.5871622847213779E-2</v>
      </c>
      <c r="E4" s="37">
        <v>0</v>
      </c>
      <c r="F4" s="98">
        <v>0</v>
      </c>
      <c r="G4" s="38">
        <v>0</v>
      </c>
    </row>
    <row r="5" spans="1:8" s="27" customFormat="1">
      <c r="A5" s="21">
        <v>2</v>
      </c>
      <c r="B5" s="35" t="s">
        <v>160</v>
      </c>
      <c r="C5" s="36">
        <v>31.603130000000121</v>
      </c>
      <c r="D5" s="98">
        <v>3.0535569835854835E-2</v>
      </c>
      <c r="E5" s="37">
        <v>0</v>
      </c>
      <c r="F5" s="98">
        <v>0</v>
      </c>
      <c r="G5" s="38">
        <v>0</v>
      </c>
    </row>
    <row r="6" spans="1:8" s="43" customFormat="1">
      <c r="A6" s="21">
        <v>3</v>
      </c>
      <c r="B6" s="222" t="s">
        <v>158</v>
      </c>
      <c r="C6" s="36">
        <v>-548.9902799999993</v>
      </c>
      <c r="D6" s="98">
        <v>-8.4386400104153936E-2</v>
      </c>
      <c r="E6" s="37">
        <v>-33948</v>
      </c>
      <c r="F6" s="98">
        <v>-0.15495638599422132</v>
      </c>
      <c r="G6" s="38">
        <v>-1064.4616174250402</v>
      </c>
    </row>
    <row r="7" spans="1:8" s="27" customFormat="1" ht="15.75" thickBot="1">
      <c r="A7" s="111"/>
      <c r="B7" s="90" t="s">
        <v>66</v>
      </c>
      <c r="C7" s="91">
        <v>-401.26356999999911</v>
      </c>
      <c r="D7" s="95">
        <v>-3.3357773480689898E-2</v>
      </c>
      <c r="E7" s="92">
        <v>-33948</v>
      </c>
      <c r="F7" s="95">
        <v>-0.1511924644264814</v>
      </c>
      <c r="G7" s="112">
        <v>-1064.4616174250402</v>
      </c>
    </row>
    <row r="8" spans="1:8" s="27" customFormat="1" ht="15" customHeight="1" thickBot="1">
      <c r="A8" s="170"/>
      <c r="B8" s="170"/>
      <c r="C8" s="170"/>
      <c r="D8" s="170"/>
      <c r="E8" s="170"/>
      <c r="F8" s="170"/>
      <c r="G8" s="170"/>
      <c r="H8" s="7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 ht="15" thickBot="1">
      <c r="B29" s="78"/>
      <c r="C29" s="78"/>
      <c r="D29" s="79"/>
      <c r="E29" s="78"/>
    </row>
    <row r="30" spans="2:5" s="27" customFormat="1"/>
    <row r="31" spans="2:5" s="27" customFormat="1"/>
    <row r="32" spans="2:5" s="27" customFormat="1"/>
    <row r="33" spans="2:6" s="27" customFormat="1"/>
    <row r="34" spans="2:6" s="27" customFormat="1" ht="15" thickBot="1"/>
    <row r="35" spans="2:6" s="27" customFormat="1" ht="30.75" thickBot="1">
      <c r="B35" s="205" t="s">
        <v>81</v>
      </c>
      <c r="C35" s="205" t="s">
        <v>108</v>
      </c>
      <c r="D35" s="205" t="s">
        <v>109</v>
      </c>
      <c r="E35" s="226" t="s">
        <v>110</v>
      </c>
    </row>
    <row r="36" spans="2:6" s="27" customFormat="1">
      <c r="B36" s="124" t="str">
        <f t="shared" ref="B36:D38" si="0">B4</f>
        <v>AntyBank</v>
      </c>
      <c r="C36" s="125">
        <f t="shared" si="0"/>
        <v>116.12358000000009</v>
      </c>
      <c r="D36" s="149">
        <f t="shared" si="0"/>
        <v>2.5871622847213779E-2</v>
      </c>
      <c r="E36" s="126">
        <f>G4</f>
        <v>0</v>
      </c>
    </row>
    <row r="37" spans="2:6" s="27" customFormat="1">
      <c r="B37" s="35" t="str">
        <f t="shared" si="0"/>
        <v>ТАSК Universal</v>
      </c>
      <c r="C37" s="36">
        <f t="shared" si="0"/>
        <v>31.603130000000121</v>
      </c>
      <c r="D37" s="150">
        <f t="shared" si="0"/>
        <v>3.0535569835854835E-2</v>
      </c>
      <c r="E37" s="38">
        <f>G5</f>
        <v>0</v>
      </c>
    </row>
    <row r="38" spans="2:6" s="27" customFormat="1">
      <c r="B38" s="35" t="str">
        <f t="shared" si="0"/>
        <v>Indeks Ukrainskoi Birzhi</v>
      </c>
      <c r="C38" s="36">
        <f t="shared" si="0"/>
        <v>-548.9902799999993</v>
      </c>
      <c r="D38" s="150">
        <f t="shared" si="0"/>
        <v>-8.4386400104153936E-2</v>
      </c>
      <c r="E38" s="38">
        <f>G6</f>
        <v>-1064.4616174250402</v>
      </c>
    </row>
    <row r="39" spans="2:6">
      <c r="B39" s="35"/>
      <c r="C39" s="36"/>
      <c r="D39" s="150"/>
      <c r="E39" s="38"/>
      <c r="F39" s="19"/>
    </row>
    <row r="40" spans="2:6">
      <c r="B40" s="35"/>
      <c r="C40" s="36"/>
      <c r="D40" s="150"/>
      <c r="E40" s="38"/>
      <c r="F40" s="19"/>
    </row>
    <row r="41" spans="2:6">
      <c r="B41" s="151"/>
      <c r="C41" s="152"/>
      <c r="D41" s="153"/>
      <c r="E41" s="154"/>
      <c r="F41" s="19"/>
    </row>
    <row r="42" spans="2:6">
      <c r="B42" s="27"/>
      <c r="C42" s="155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</sheetData>
  <mergeCells count="5">
    <mergeCell ref="A1:G1"/>
    <mergeCell ref="A8:G8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5" workbookViewId="0">
      <selection activeCell="Q52" sqref="Q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81</v>
      </c>
      <c r="B1" s="66" t="s">
        <v>169</v>
      </c>
      <c r="C1" s="10"/>
      <c r="D1" s="10"/>
    </row>
    <row r="2" spans="1:4" ht="14.25">
      <c r="A2" s="141" t="s">
        <v>159</v>
      </c>
      <c r="B2" s="133">
        <v>2.587162284712119E-2</v>
      </c>
      <c r="C2" s="10"/>
      <c r="D2" s="10"/>
    </row>
    <row r="3" spans="1:4" ht="14.25">
      <c r="A3" s="141" t="s">
        <v>160</v>
      </c>
      <c r="B3" s="133">
        <v>3.0535569835850485E-2</v>
      </c>
      <c r="C3" s="10"/>
      <c r="D3" s="10"/>
    </row>
    <row r="4" spans="1:4" ht="14.25">
      <c r="A4" s="216" t="s">
        <v>158</v>
      </c>
      <c r="B4" s="133">
        <v>8.3510465874778061E-2</v>
      </c>
      <c r="C4" s="10"/>
      <c r="D4" s="10"/>
    </row>
    <row r="5" spans="1:4" ht="14.25">
      <c r="A5" s="141" t="s">
        <v>138</v>
      </c>
      <c r="B5" s="134">
        <v>4.663921951924991E-2</v>
      </c>
      <c r="C5" s="10"/>
      <c r="D5" s="10"/>
    </row>
    <row r="6" spans="1:4" ht="14.25">
      <c r="A6" s="141" t="s">
        <v>18</v>
      </c>
      <c r="B6" s="134">
        <v>7.9529633763275154E-2</v>
      </c>
      <c r="C6" s="10"/>
      <c r="D6" s="10"/>
    </row>
    <row r="7" spans="1:4" ht="14.25">
      <c r="A7" s="141" t="s">
        <v>17</v>
      </c>
      <c r="B7" s="134">
        <v>1.5685694202952183E-2</v>
      </c>
      <c r="C7" s="10"/>
      <c r="D7" s="10"/>
    </row>
    <row r="8" spans="1:4" ht="14.25">
      <c r="A8" s="141" t="s">
        <v>150</v>
      </c>
      <c r="B8" s="134">
        <v>-2.6347496044444299E-3</v>
      </c>
      <c r="C8" s="10"/>
      <c r="D8" s="10"/>
    </row>
    <row r="9" spans="1:4" ht="14.25">
      <c r="A9" s="141" t="s">
        <v>151</v>
      </c>
      <c r="B9" s="134">
        <v>2.1813832486270446E-3</v>
      </c>
      <c r="C9" s="10"/>
      <c r="D9" s="10"/>
    </row>
    <row r="10" spans="1:4" ht="14.25">
      <c r="A10" s="141" t="s">
        <v>152</v>
      </c>
      <c r="B10" s="134">
        <v>1.3808219178082191E-2</v>
      </c>
      <c r="C10" s="10"/>
      <c r="D10" s="10"/>
    </row>
    <row r="11" spans="1:4" ht="15" thickBot="1">
      <c r="A11" s="220" t="s">
        <v>153</v>
      </c>
      <c r="B11" s="135">
        <v>5.3315450995069069E-2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5"/>
  <sheetViews>
    <sheetView zoomScale="80" zoomScaleNormal="40" workbookViewId="0">
      <selection activeCell="G38" sqref="G38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7" t="s">
        <v>39</v>
      </c>
      <c r="B1" s="167"/>
      <c r="C1" s="167"/>
      <c r="D1" s="167"/>
      <c r="E1" s="167"/>
      <c r="F1" s="167"/>
      <c r="G1" s="167"/>
      <c r="H1" s="167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195" t="s">
        <v>48</v>
      </c>
      <c r="C3" s="82">
        <v>23005288.93</v>
      </c>
      <c r="D3" s="83">
        <v>50113</v>
      </c>
      <c r="E3" s="82">
        <v>459.06828427753277</v>
      </c>
      <c r="F3" s="83">
        <v>100</v>
      </c>
      <c r="G3" s="196" t="s">
        <v>68</v>
      </c>
      <c r="H3" s="84" t="s">
        <v>8</v>
      </c>
      <c r="I3" s="19"/>
    </row>
    <row r="4" spans="1:9" ht="20.25" customHeight="1">
      <c r="A4" s="21">
        <v>2</v>
      </c>
      <c r="B4" s="81" t="s">
        <v>49</v>
      </c>
      <c r="C4" s="82">
        <v>4362588.7818</v>
      </c>
      <c r="D4" s="83">
        <v>3943</v>
      </c>
      <c r="E4" s="82">
        <v>1106.4135890945979</v>
      </c>
      <c r="F4" s="83">
        <v>1000</v>
      </c>
      <c r="G4" s="81" t="s">
        <v>69</v>
      </c>
      <c r="H4" s="84" t="s">
        <v>9</v>
      </c>
      <c r="I4" s="19"/>
    </row>
    <row r="5" spans="1:9" ht="14.25" customHeight="1">
      <c r="A5" s="21">
        <v>3</v>
      </c>
      <c r="B5" s="81" t="s">
        <v>50</v>
      </c>
      <c r="C5" s="82">
        <v>4186409.89</v>
      </c>
      <c r="D5" s="83">
        <v>1565</v>
      </c>
      <c r="E5" s="82">
        <v>2675.0222939297128</v>
      </c>
      <c r="F5" s="83">
        <v>1000</v>
      </c>
      <c r="G5" s="197" t="s">
        <v>70</v>
      </c>
      <c r="H5" s="84" t="s">
        <v>2</v>
      </c>
      <c r="I5" s="19"/>
    </row>
    <row r="6" spans="1:9">
      <c r="A6" s="21">
        <v>4</v>
      </c>
      <c r="B6" s="81" t="s">
        <v>51</v>
      </c>
      <c r="C6" s="82">
        <v>4024078.71</v>
      </c>
      <c r="D6" s="83">
        <v>4560</v>
      </c>
      <c r="E6" s="82">
        <v>882.47340131578949</v>
      </c>
      <c r="F6" s="83">
        <v>1000</v>
      </c>
      <c r="G6" s="196" t="s">
        <v>68</v>
      </c>
      <c r="H6" s="84" t="s">
        <v>8</v>
      </c>
      <c r="I6" s="19"/>
    </row>
    <row r="7" spans="1:9" ht="14.25" customHeight="1">
      <c r="A7" s="21">
        <v>5</v>
      </c>
      <c r="B7" s="195" t="s">
        <v>52</v>
      </c>
      <c r="C7" s="82">
        <v>3624061.63</v>
      </c>
      <c r="D7" s="83">
        <v>1269</v>
      </c>
      <c r="E7" s="82">
        <v>2855.8405279747831</v>
      </c>
      <c r="F7" s="83">
        <v>1000</v>
      </c>
      <c r="G7" s="198" t="s">
        <v>71</v>
      </c>
      <c r="H7" s="84" t="s">
        <v>6</v>
      </c>
      <c r="I7" s="19"/>
    </row>
    <row r="8" spans="1:9">
      <c r="A8" s="21">
        <v>6</v>
      </c>
      <c r="B8" s="195" t="s">
        <v>53</v>
      </c>
      <c r="C8" s="82">
        <v>3332050.94</v>
      </c>
      <c r="D8" s="83">
        <v>1468</v>
      </c>
      <c r="E8" s="82">
        <v>2269.7894686648501</v>
      </c>
      <c r="F8" s="83">
        <v>1000</v>
      </c>
      <c r="G8" s="197" t="s">
        <v>70</v>
      </c>
      <c r="H8" s="84" t="s">
        <v>2</v>
      </c>
      <c r="I8" s="19"/>
    </row>
    <row r="9" spans="1:9">
      <c r="A9" s="21">
        <v>7</v>
      </c>
      <c r="B9" s="81" t="s">
        <v>54</v>
      </c>
      <c r="C9" s="82">
        <v>2895946</v>
      </c>
      <c r="D9" s="83">
        <v>1093</v>
      </c>
      <c r="E9" s="82">
        <v>2649.5388838060385</v>
      </c>
      <c r="F9" s="83">
        <v>1000</v>
      </c>
      <c r="G9" s="81" t="s">
        <v>72</v>
      </c>
      <c r="H9" s="84" t="s">
        <v>4</v>
      </c>
      <c r="I9" s="19"/>
    </row>
    <row r="10" spans="1:9">
      <c r="A10" s="21">
        <v>8</v>
      </c>
      <c r="B10" s="195" t="s">
        <v>55</v>
      </c>
      <c r="C10" s="82">
        <v>2796415.69</v>
      </c>
      <c r="D10" s="83">
        <v>706</v>
      </c>
      <c r="E10" s="82">
        <v>3960.9287393767704</v>
      </c>
      <c r="F10" s="83">
        <v>1000</v>
      </c>
      <c r="G10" s="198" t="s">
        <v>73</v>
      </c>
      <c r="H10" s="84" t="s">
        <v>6</v>
      </c>
      <c r="I10" s="19"/>
    </row>
    <row r="11" spans="1:9">
      <c r="A11" s="21">
        <v>9</v>
      </c>
      <c r="B11" s="81" t="s">
        <v>56</v>
      </c>
      <c r="C11" s="82">
        <v>2694388.55</v>
      </c>
      <c r="D11" s="83">
        <v>2954183</v>
      </c>
      <c r="E11" s="82">
        <v>0.91205878241124527</v>
      </c>
      <c r="F11" s="83">
        <v>1</v>
      </c>
      <c r="G11" s="81" t="s">
        <v>72</v>
      </c>
      <c r="H11" s="84" t="s">
        <v>4</v>
      </c>
      <c r="I11" s="19"/>
    </row>
    <row r="12" spans="1:9">
      <c r="A12" s="21">
        <v>10</v>
      </c>
      <c r="B12" s="195" t="s">
        <v>57</v>
      </c>
      <c r="C12" s="82">
        <v>1568243.84</v>
      </c>
      <c r="D12" s="83">
        <v>1229</v>
      </c>
      <c r="E12" s="82">
        <v>1276.0324165988609</v>
      </c>
      <c r="F12" s="83">
        <v>1000</v>
      </c>
      <c r="G12" s="81" t="s">
        <v>74</v>
      </c>
      <c r="H12" s="84" t="s">
        <v>7</v>
      </c>
      <c r="I12" s="19"/>
    </row>
    <row r="13" spans="1:9">
      <c r="A13" s="21">
        <v>11</v>
      </c>
      <c r="B13" s="81" t="s">
        <v>58</v>
      </c>
      <c r="C13" s="82">
        <v>1553408.24</v>
      </c>
      <c r="D13" s="83">
        <v>9922</v>
      </c>
      <c r="E13" s="82">
        <v>156.56200765974603</v>
      </c>
      <c r="F13" s="83">
        <v>100</v>
      </c>
      <c r="G13" s="196" t="s">
        <v>68</v>
      </c>
      <c r="H13" s="84" t="s">
        <v>8</v>
      </c>
      <c r="I13" s="19"/>
    </row>
    <row r="14" spans="1:9">
      <c r="A14" s="21">
        <v>12</v>
      </c>
      <c r="B14" s="81" t="s">
        <v>59</v>
      </c>
      <c r="C14" s="82">
        <v>1315280.24</v>
      </c>
      <c r="D14" s="83">
        <v>39231</v>
      </c>
      <c r="E14" s="82">
        <v>33.526554000662742</v>
      </c>
      <c r="F14" s="83">
        <v>100</v>
      </c>
      <c r="G14" s="81" t="s">
        <v>75</v>
      </c>
      <c r="H14" s="84" t="s">
        <v>14</v>
      </c>
      <c r="I14" s="19"/>
    </row>
    <row r="15" spans="1:9">
      <c r="A15" s="21">
        <v>13</v>
      </c>
      <c r="B15" s="195" t="s">
        <v>60</v>
      </c>
      <c r="C15" s="82">
        <v>1170818.72</v>
      </c>
      <c r="D15" s="83">
        <v>588</v>
      </c>
      <c r="E15" s="82">
        <v>1991.1882993197278</v>
      </c>
      <c r="F15" s="83">
        <v>1000</v>
      </c>
      <c r="G15" s="197" t="s">
        <v>70</v>
      </c>
      <c r="H15" s="84" t="s">
        <v>2</v>
      </c>
      <c r="I15" s="19"/>
    </row>
    <row r="16" spans="1:9">
      <c r="A16" s="21">
        <v>14</v>
      </c>
      <c r="B16" s="81" t="s">
        <v>61</v>
      </c>
      <c r="C16" s="82">
        <v>934555.55</v>
      </c>
      <c r="D16" s="83">
        <v>955</v>
      </c>
      <c r="E16" s="82">
        <v>978.59219895287958</v>
      </c>
      <c r="F16" s="83">
        <v>1000</v>
      </c>
      <c r="G16" s="81" t="s">
        <v>76</v>
      </c>
      <c r="H16" s="84" t="s">
        <v>1</v>
      </c>
      <c r="I16" s="19"/>
    </row>
    <row r="17" spans="1:9">
      <c r="A17" s="21">
        <v>15</v>
      </c>
      <c r="B17" s="195" t="s">
        <v>62</v>
      </c>
      <c r="C17" s="82">
        <v>830671.85</v>
      </c>
      <c r="D17" s="83">
        <v>1410</v>
      </c>
      <c r="E17" s="82">
        <v>589.12897163120567</v>
      </c>
      <c r="F17" s="83">
        <v>1000</v>
      </c>
      <c r="G17" s="197" t="s">
        <v>70</v>
      </c>
      <c r="H17" s="84" t="s">
        <v>2</v>
      </c>
      <c r="I17" s="19"/>
    </row>
    <row r="18" spans="1:9">
      <c r="A18" s="21">
        <v>16</v>
      </c>
      <c r="B18" s="81" t="s">
        <v>63</v>
      </c>
      <c r="C18" s="82">
        <v>734155.8199</v>
      </c>
      <c r="D18" s="83">
        <v>8925</v>
      </c>
      <c r="E18" s="82">
        <v>82.258355170868342</v>
      </c>
      <c r="F18" s="83">
        <v>100</v>
      </c>
      <c r="G18" s="81" t="s">
        <v>77</v>
      </c>
      <c r="H18" s="84" t="s">
        <v>13</v>
      </c>
      <c r="I18" s="19"/>
    </row>
    <row r="19" spans="1:9">
      <c r="A19" s="21">
        <v>17</v>
      </c>
      <c r="B19" s="81" t="s">
        <v>64</v>
      </c>
      <c r="C19" s="82">
        <v>686025.55</v>
      </c>
      <c r="D19" s="83">
        <v>9434</v>
      </c>
      <c r="E19" s="82">
        <v>72.718417426330305</v>
      </c>
      <c r="F19" s="83">
        <v>100</v>
      </c>
      <c r="G19" s="81" t="s">
        <v>78</v>
      </c>
      <c r="H19" s="84" t="s">
        <v>12</v>
      </c>
      <c r="I19" s="19"/>
    </row>
    <row r="20" spans="1:9">
      <c r="A20" s="21">
        <v>18</v>
      </c>
      <c r="B20" s="81" t="s">
        <v>65</v>
      </c>
      <c r="C20" s="82">
        <v>352178.56</v>
      </c>
      <c r="D20" s="83">
        <v>121</v>
      </c>
      <c r="E20" s="82">
        <v>2910.5666115702479</v>
      </c>
      <c r="F20" s="83">
        <v>1000</v>
      </c>
      <c r="G20" s="198" t="s">
        <v>71</v>
      </c>
      <c r="H20" s="84" t="s">
        <v>6</v>
      </c>
      <c r="I20" s="19"/>
    </row>
    <row r="21" spans="1:9" ht="15" customHeight="1" thickBot="1">
      <c r="A21" s="169" t="s">
        <v>66</v>
      </c>
      <c r="B21" s="169"/>
      <c r="C21" s="96">
        <f>SUM(C3:C20)</f>
        <v>60066567.491700001</v>
      </c>
      <c r="D21" s="97">
        <f>SUM(D3:D20)</f>
        <v>3090715</v>
      </c>
      <c r="E21" s="55" t="s">
        <v>5</v>
      </c>
      <c r="F21" s="55" t="s">
        <v>5</v>
      </c>
      <c r="G21" s="55" t="s">
        <v>5</v>
      </c>
      <c r="H21" s="56" t="s">
        <v>5</v>
      </c>
    </row>
    <row r="22" spans="1:9" ht="15" customHeight="1">
      <c r="A22" s="171" t="s">
        <v>67</v>
      </c>
      <c r="B22" s="171"/>
      <c r="C22" s="171"/>
      <c r="D22" s="171"/>
      <c r="E22" s="171"/>
      <c r="F22" s="171"/>
      <c r="G22" s="171"/>
      <c r="H22" s="171"/>
    </row>
    <row r="23" spans="1:9" ht="15" customHeight="1" thickBot="1">
      <c r="A23" s="170"/>
      <c r="B23" s="170"/>
      <c r="C23" s="170"/>
      <c r="D23" s="170"/>
      <c r="E23" s="170"/>
      <c r="F23" s="170"/>
      <c r="G23" s="170"/>
      <c r="H23" s="170"/>
    </row>
    <row r="25" spans="1:9">
      <c r="B25" s="20" t="s">
        <v>79</v>
      </c>
      <c r="C25" s="23">
        <f>C21-SUM(C3:C12)</f>
        <v>7577094.5298999995</v>
      </c>
      <c r="D25" s="123">
        <f>C25/$C$21</f>
        <v>0.12614495627616815</v>
      </c>
    </row>
    <row r="26" spans="1:9">
      <c r="B26" s="81" t="str">
        <f>B3</f>
        <v>KINTO-Klasychnyi</v>
      </c>
      <c r="C26" s="82">
        <f>C3</f>
        <v>23005288.93</v>
      </c>
      <c r="D26" s="123">
        <f>C26/$C$21</f>
        <v>0.38299656349064515</v>
      </c>
      <c r="H26" s="19"/>
    </row>
    <row r="27" spans="1:9">
      <c r="B27" s="81" t="str">
        <f>B4</f>
        <v>Sofiivskyi</v>
      </c>
      <c r="C27" s="82">
        <f>C4</f>
        <v>4362588.7818</v>
      </c>
      <c r="D27" s="123">
        <f t="shared" ref="D27:D35" si="0">C27/$C$21</f>
        <v>7.2629233931218437E-2</v>
      </c>
      <c r="H27" s="19"/>
    </row>
    <row r="28" spans="1:9">
      <c r="B28" s="81" t="str">
        <f t="shared" ref="B28:C35" si="1">B5</f>
        <v>UNIVER.UA/Myhailo Hrushevskyi: Fond Derzhavnykh Paperiv</v>
      </c>
      <c r="C28" s="82">
        <f t="shared" si="1"/>
        <v>4186409.89</v>
      </c>
      <c r="D28" s="123">
        <f t="shared" si="0"/>
        <v>6.9696173176176227E-2</v>
      </c>
      <c r="H28" s="19"/>
    </row>
    <row r="29" spans="1:9">
      <c r="B29" s="81" t="str">
        <f t="shared" si="1"/>
        <v>KINTO-Ekviti</v>
      </c>
      <c r="C29" s="82">
        <f t="shared" si="1"/>
        <v>4024078.71</v>
      </c>
      <c r="D29" s="123">
        <f t="shared" si="0"/>
        <v>6.6993651843948746E-2</v>
      </c>
      <c r="H29" s="19"/>
    </row>
    <row r="30" spans="1:9">
      <c r="B30" s="81" t="str">
        <f t="shared" si="1"/>
        <v>Altus – Depozyt</v>
      </c>
      <c r="C30" s="82">
        <f t="shared" si="1"/>
        <v>3624061.63</v>
      </c>
      <c r="D30" s="123">
        <f t="shared" si="0"/>
        <v>6.0334089017168704E-2</v>
      </c>
      <c r="H30" s="19"/>
    </row>
    <row r="31" spans="1:9">
      <c r="B31" s="81" t="str">
        <f t="shared" si="1"/>
        <v>UNIVER.UA/Taras Shevchenko: Fond Zaoshchadzhen</v>
      </c>
      <c r="C31" s="82">
        <f t="shared" si="1"/>
        <v>3332050.94</v>
      </c>
      <c r="D31" s="123">
        <f t="shared" si="0"/>
        <v>5.5472637760771375E-2</v>
      </c>
      <c r="H31" s="19"/>
    </row>
    <row r="32" spans="1:9">
      <c r="B32" s="81" t="str">
        <f t="shared" si="1"/>
        <v>ОТP Klasychnyi</v>
      </c>
      <c r="C32" s="82">
        <f t="shared" si="1"/>
        <v>2895946</v>
      </c>
      <c r="D32" s="123">
        <f t="shared" si="0"/>
        <v>4.8212277160671148E-2</v>
      </c>
      <c r="H32" s="19"/>
    </row>
    <row r="33" spans="2:8">
      <c r="B33" s="81" t="str">
        <f t="shared" si="1"/>
        <v>Altus – Zbalansovanyi</v>
      </c>
      <c r="C33" s="82">
        <f t="shared" si="1"/>
        <v>2796415.69</v>
      </c>
      <c r="D33" s="123">
        <f t="shared" si="0"/>
        <v>4.655527703304186E-2</v>
      </c>
      <c r="H33" s="19"/>
    </row>
    <row r="34" spans="2:8">
      <c r="B34" s="81" t="str">
        <f t="shared" si="1"/>
        <v>OTP Fond Aktsii</v>
      </c>
      <c r="C34" s="82">
        <f t="shared" si="1"/>
        <v>2694388.55</v>
      </c>
      <c r="D34" s="123">
        <f t="shared" si="0"/>
        <v>4.4856709189722059E-2</v>
      </c>
    </row>
    <row r="35" spans="2:8">
      <c r="B35" s="81" t="str">
        <f t="shared" si="1"/>
        <v>VSI</v>
      </c>
      <c r="C35" s="82">
        <f t="shared" si="1"/>
        <v>1568243.84</v>
      </c>
      <c r="D35" s="123">
        <f t="shared" si="0"/>
        <v>2.6108431120468137E-2</v>
      </c>
    </row>
  </sheetData>
  <mergeCells count="4">
    <mergeCell ref="A1:H1"/>
    <mergeCell ref="A21:B21"/>
    <mergeCell ref="A23:H23"/>
    <mergeCell ref="A22:H22"/>
  </mergeCells>
  <phoneticPr fontId="11" type="noConversion"/>
  <hyperlinks>
    <hyperlink ref="H21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3"/>
  <sheetViews>
    <sheetView zoomScale="80" workbookViewId="0">
      <selection activeCell="K46" sqref="K46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3" t="s">
        <v>80</v>
      </c>
      <c r="B1" s="173"/>
      <c r="C1" s="173"/>
      <c r="D1" s="173"/>
      <c r="E1" s="173"/>
      <c r="F1" s="173"/>
      <c r="G1" s="173"/>
      <c r="H1" s="173"/>
      <c r="I1" s="173"/>
      <c r="J1" s="99"/>
    </row>
    <row r="2" spans="1:11" s="20" customFormat="1" ht="15.75" customHeight="1" thickBot="1">
      <c r="A2" s="174" t="s">
        <v>40</v>
      </c>
      <c r="B2" s="100"/>
      <c r="C2" s="101"/>
      <c r="D2" s="102"/>
      <c r="E2" s="176" t="s">
        <v>84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9" t="s">
        <v>81</v>
      </c>
      <c r="C3" s="200" t="s">
        <v>82</v>
      </c>
      <c r="D3" s="200" t="s">
        <v>83</v>
      </c>
      <c r="E3" s="17" t="s">
        <v>129</v>
      </c>
      <c r="F3" s="17" t="s">
        <v>85</v>
      </c>
      <c r="G3" s="17" t="s">
        <v>86</v>
      </c>
      <c r="H3" s="17" t="s">
        <v>87</v>
      </c>
      <c r="I3" s="201" t="s">
        <v>130</v>
      </c>
      <c r="J3" s="18" t="s">
        <v>88</v>
      </c>
      <c r="K3" s="201" t="s">
        <v>89</v>
      </c>
    </row>
    <row r="4" spans="1:11" s="20" customFormat="1" collapsed="1">
      <c r="A4" s="21">
        <v>1</v>
      </c>
      <c r="B4" s="195" t="s">
        <v>48</v>
      </c>
      <c r="C4" s="142">
        <v>38118</v>
      </c>
      <c r="D4" s="142">
        <v>38182</v>
      </c>
      <c r="E4" s="143">
        <v>4.1586716985791083E-2</v>
      </c>
      <c r="F4" s="143">
        <v>6.1151906420813029E-2</v>
      </c>
      <c r="G4" s="143">
        <v>8.6587668613429702E-2</v>
      </c>
      <c r="H4" s="143">
        <v>0.11978829862640783</v>
      </c>
      <c r="I4" s="143">
        <v>5.8430387144682294E-2</v>
      </c>
      <c r="J4" s="144">
        <v>3.5906828427747834</v>
      </c>
      <c r="K4" s="116">
        <v>0.12818903823607664</v>
      </c>
    </row>
    <row r="5" spans="1:11" s="20" customFormat="1" collapsed="1">
      <c r="A5" s="21">
        <v>2</v>
      </c>
      <c r="B5" s="141" t="s">
        <v>55</v>
      </c>
      <c r="C5" s="142">
        <v>38828</v>
      </c>
      <c r="D5" s="142">
        <v>39028</v>
      </c>
      <c r="E5" s="143">
        <v>4.7857702149542991E-3</v>
      </c>
      <c r="F5" s="143">
        <v>3.6032024734309331E-2</v>
      </c>
      <c r="G5" s="143">
        <v>6.2641950275361236E-2</v>
      </c>
      <c r="H5" s="143">
        <v>0.1116168165202549</v>
      </c>
      <c r="I5" s="143">
        <v>1.5031132570176187E-2</v>
      </c>
      <c r="J5" s="144">
        <v>2.9609287393767971</v>
      </c>
      <c r="K5" s="117">
        <v>0.14271617228343381</v>
      </c>
    </row>
    <row r="6" spans="1:11" s="20" customFormat="1" collapsed="1">
      <c r="A6" s="21">
        <v>3</v>
      </c>
      <c r="B6" s="141" t="s">
        <v>60</v>
      </c>
      <c r="C6" s="142">
        <v>38919</v>
      </c>
      <c r="D6" s="142">
        <v>39092</v>
      </c>
      <c r="E6" s="143">
        <v>1.8848464847566637E-2</v>
      </c>
      <c r="F6" s="143">
        <v>5.2166337999929979E-2</v>
      </c>
      <c r="G6" s="143">
        <v>0.1053573756640751</v>
      </c>
      <c r="H6" s="143">
        <v>0.22386238532926761</v>
      </c>
      <c r="I6" s="143">
        <v>5.489449009162306E-2</v>
      </c>
      <c r="J6" s="144">
        <v>0.99118829931971009</v>
      </c>
      <c r="K6" s="117">
        <v>7.0264415687365744E-2</v>
      </c>
    </row>
    <row r="7" spans="1:11" s="20" customFormat="1" collapsed="1">
      <c r="A7" s="21">
        <v>4</v>
      </c>
      <c r="B7" s="141" t="s">
        <v>62</v>
      </c>
      <c r="C7" s="142">
        <v>38919</v>
      </c>
      <c r="D7" s="142">
        <v>39092</v>
      </c>
      <c r="E7" s="143">
        <v>4.1013982230258428E-2</v>
      </c>
      <c r="F7" s="143">
        <v>8.5183950482008663E-2</v>
      </c>
      <c r="G7" s="143">
        <v>0.16781171436250375</v>
      </c>
      <c r="H7" s="143">
        <v>0.31578371688944884</v>
      </c>
      <c r="I7" s="143">
        <v>0.10074541820230642</v>
      </c>
      <c r="J7" s="144">
        <v>-0.41087102836878886</v>
      </c>
      <c r="K7" s="117">
        <v>-5.0830419727103782E-2</v>
      </c>
    </row>
    <row r="8" spans="1:11" s="20" customFormat="1" collapsed="1">
      <c r="A8" s="21">
        <v>5</v>
      </c>
      <c r="B8" s="141" t="s">
        <v>63</v>
      </c>
      <c r="C8" s="142">
        <v>38968</v>
      </c>
      <c r="D8" s="142">
        <v>39140</v>
      </c>
      <c r="E8" s="143">
        <v>-4.8297534289324373E-3</v>
      </c>
      <c r="F8" s="143">
        <v>-5.878156659620104E-3</v>
      </c>
      <c r="G8" s="143" t="s">
        <v>96</v>
      </c>
      <c r="H8" s="143">
        <v>-3.1274024158520541E-2</v>
      </c>
      <c r="I8" s="143">
        <v>-5.3542313107486361E-3</v>
      </c>
      <c r="J8" s="144">
        <v>-0.17741644829132841</v>
      </c>
      <c r="K8" s="117">
        <v>-1.9320070234189801E-2</v>
      </c>
    </row>
    <row r="9" spans="1:11" s="20" customFormat="1" collapsed="1">
      <c r="A9" s="21">
        <v>6</v>
      </c>
      <c r="B9" s="141" t="s">
        <v>90</v>
      </c>
      <c r="C9" s="142">
        <v>39413</v>
      </c>
      <c r="D9" s="142">
        <v>39589</v>
      </c>
      <c r="E9" s="143">
        <v>1.227542891613731E-2</v>
      </c>
      <c r="F9" s="143">
        <v>4.0258078642597228E-2</v>
      </c>
      <c r="G9" s="143">
        <v>8.4393592875707579E-2</v>
      </c>
      <c r="H9" s="143">
        <v>0.17454674415391236</v>
      </c>
      <c r="I9" s="143">
        <v>2.6690037464148331E-2</v>
      </c>
      <c r="J9" s="144">
        <v>1.6495388838057861</v>
      </c>
      <c r="K9" s="117">
        <v>0.11735856189867788</v>
      </c>
    </row>
    <row r="10" spans="1:11" s="20" customFormat="1" collapsed="1">
      <c r="A10" s="21">
        <v>7</v>
      </c>
      <c r="B10" s="141" t="s">
        <v>61</v>
      </c>
      <c r="C10" s="142">
        <v>39429</v>
      </c>
      <c r="D10" s="142">
        <v>39618</v>
      </c>
      <c r="E10" s="143">
        <v>1.6308835210515182E-2</v>
      </c>
      <c r="F10" s="143">
        <v>5.3728609875956179E-2</v>
      </c>
      <c r="G10" s="143">
        <v>6.5728286252936474E-2</v>
      </c>
      <c r="H10" s="143">
        <v>-2.5983410263711315E-3</v>
      </c>
      <c r="I10" s="143">
        <v>4.2760933376330357E-2</v>
      </c>
      <c r="J10" s="144">
        <v>-2.1407801047127362E-2</v>
      </c>
      <c r="K10" s="117">
        <v>-2.4839059595405111E-3</v>
      </c>
    </row>
    <row r="11" spans="1:11" s="20" customFormat="1" collapsed="1">
      <c r="A11" s="21">
        <v>8</v>
      </c>
      <c r="B11" s="141" t="s">
        <v>65</v>
      </c>
      <c r="C11" s="142">
        <v>39527</v>
      </c>
      <c r="D11" s="142">
        <v>39715</v>
      </c>
      <c r="E11" s="143">
        <v>-5.2058414298621347E-3</v>
      </c>
      <c r="F11" s="143">
        <v>7.8460171085310559E-3</v>
      </c>
      <c r="G11" s="143">
        <v>3.6479728403548073E-2</v>
      </c>
      <c r="H11" s="143">
        <v>0.10487171465085554</v>
      </c>
      <c r="I11" s="143">
        <v>2.3535815486181999E-3</v>
      </c>
      <c r="J11" s="144">
        <v>1.9105666115702959</v>
      </c>
      <c r="K11" s="117">
        <v>0.13501659026255775</v>
      </c>
    </row>
    <row r="12" spans="1:11" s="20" customFormat="1" collapsed="1">
      <c r="A12" s="21">
        <v>9</v>
      </c>
      <c r="B12" s="141" t="s">
        <v>64</v>
      </c>
      <c r="C12" s="142">
        <v>39560</v>
      </c>
      <c r="D12" s="142">
        <v>39770</v>
      </c>
      <c r="E12" s="143">
        <v>0.10376879454691545</v>
      </c>
      <c r="F12" s="143">
        <v>0.16578527681225697</v>
      </c>
      <c r="G12" s="143">
        <v>0.24378918369184155</v>
      </c>
      <c r="H12" s="143">
        <v>0.39809613399549693</v>
      </c>
      <c r="I12" s="143">
        <v>0.16073719138625742</v>
      </c>
      <c r="J12" s="144">
        <v>-0.27281582573667662</v>
      </c>
      <c r="K12" s="117">
        <v>-3.7722491783649503E-2</v>
      </c>
    </row>
    <row r="13" spans="1:11" s="20" customFormat="1" collapsed="1">
      <c r="A13" s="21">
        <v>10</v>
      </c>
      <c r="B13" s="141" t="s">
        <v>51</v>
      </c>
      <c r="C13" s="142">
        <v>39884</v>
      </c>
      <c r="D13" s="142">
        <v>40001</v>
      </c>
      <c r="E13" s="143">
        <v>0.10691798849311152</v>
      </c>
      <c r="F13" s="143">
        <v>0.13732277765796352</v>
      </c>
      <c r="G13" s="143">
        <v>0.16255926429429257</v>
      </c>
      <c r="H13" s="143">
        <v>0.26774010277415572</v>
      </c>
      <c r="I13" s="143">
        <v>0.14558318173930695</v>
      </c>
      <c r="J13" s="144">
        <v>-0.11752659868422854</v>
      </c>
      <c r="K13" s="117">
        <v>-1.6206204957755155E-2</v>
      </c>
    </row>
    <row r="14" spans="1:11" s="20" customFormat="1">
      <c r="A14" s="21">
        <v>11</v>
      </c>
      <c r="B14" s="141" t="s">
        <v>59</v>
      </c>
      <c r="C14" s="142">
        <v>40031</v>
      </c>
      <c r="D14" s="142">
        <v>40129</v>
      </c>
      <c r="E14" s="143">
        <v>8.0580704398367287E-2</v>
      </c>
      <c r="F14" s="143">
        <v>0.16172158994491381</v>
      </c>
      <c r="G14" s="143">
        <v>0.36777727481644784</v>
      </c>
      <c r="H14" s="143">
        <v>0.56026649932570605</v>
      </c>
      <c r="I14" s="143">
        <v>0.17631718559668319</v>
      </c>
      <c r="J14" s="144">
        <v>-0.66473445999337621</v>
      </c>
      <c r="K14" s="117">
        <v>-0.13901223271071239</v>
      </c>
    </row>
    <row r="15" spans="1:11" s="20" customFormat="1">
      <c r="A15" s="21">
        <v>12</v>
      </c>
      <c r="B15" s="141" t="s">
        <v>91</v>
      </c>
      <c r="C15" s="142">
        <v>40253</v>
      </c>
      <c r="D15" s="142">
        <v>40366</v>
      </c>
      <c r="E15" s="143">
        <v>3.7633822762622726E-2</v>
      </c>
      <c r="F15" s="143">
        <v>9.5458114189330479E-2</v>
      </c>
      <c r="G15" s="143">
        <v>0.27513418107127841</v>
      </c>
      <c r="H15" s="143">
        <v>0.44226107403174164</v>
      </c>
      <c r="I15" s="143">
        <v>0.10651801625545376</v>
      </c>
      <c r="J15" s="144">
        <v>-8.7941217588742293E-2</v>
      </c>
      <c r="K15" s="117">
        <v>-1.3742650862567873E-2</v>
      </c>
    </row>
    <row r="16" spans="1:11" s="20" customFormat="1">
      <c r="A16" s="21">
        <v>13</v>
      </c>
      <c r="B16" s="141" t="s">
        <v>49</v>
      </c>
      <c r="C16" s="142">
        <v>40114</v>
      </c>
      <c r="D16" s="142">
        <v>40401</v>
      </c>
      <c r="E16" s="143">
        <v>2.5167514807190594E-2</v>
      </c>
      <c r="F16" s="143">
        <v>3.3138615361217871E-2</v>
      </c>
      <c r="G16" s="143">
        <v>0.17388270365656244</v>
      </c>
      <c r="H16" s="143">
        <v>0.56951526065527758</v>
      </c>
      <c r="I16" s="143" t="s">
        <v>96</v>
      </c>
      <c r="J16" s="144">
        <v>0.1064135890945932</v>
      </c>
      <c r="K16" s="117">
        <v>1.554379679861051E-2</v>
      </c>
    </row>
    <row r="17" spans="1:12" s="20" customFormat="1" collapsed="1">
      <c r="A17" s="21">
        <v>14</v>
      </c>
      <c r="B17" s="141" t="s">
        <v>52</v>
      </c>
      <c r="C17" s="142">
        <v>40226</v>
      </c>
      <c r="D17" s="142">
        <v>40430</v>
      </c>
      <c r="E17" s="143">
        <v>5.5735323740115916E-3</v>
      </c>
      <c r="F17" s="143">
        <v>3.6976828906444936E-2</v>
      </c>
      <c r="G17" s="143">
        <v>6.3842248169481364E-2</v>
      </c>
      <c r="H17" s="143">
        <v>0.11815717342275778</v>
      </c>
      <c r="I17" s="143">
        <v>1.6513080762390775E-2</v>
      </c>
      <c r="J17" s="144">
        <v>1.8558405279747716</v>
      </c>
      <c r="K17" s="117">
        <v>0.17588544248533777</v>
      </c>
    </row>
    <row r="18" spans="1:12" s="20" customFormat="1" collapsed="1">
      <c r="A18" s="21">
        <v>15</v>
      </c>
      <c r="B18" s="69" t="s">
        <v>53</v>
      </c>
      <c r="C18" s="142">
        <v>40427</v>
      </c>
      <c r="D18" s="142">
        <v>40543</v>
      </c>
      <c r="E18" s="143">
        <v>6.5581942994372699E-3</v>
      </c>
      <c r="F18" s="143">
        <v>4.7955532325666406E-2</v>
      </c>
      <c r="G18" s="143">
        <v>7.1984319332999647E-2</v>
      </c>
      <c r="H18" s="143">
        <v>9.5480309020572918E-2</v>
      </c>
      <c r="I18" s="143">
        <v>2.1964277447445557E-2</v>
      </c>
      <c r="J18" s="144">
        <v>1.2697894686648534</v>
      </c>
      <c r="K18" s="117">
        <v>0.14214992769589552</v>
      </c>
    </row>
    <row r="19" spans="1:12" s="20" customFormat="1" collapsed="1">
      <c r="A19" s="21">
        <v>16</v>
      </c>
      <c r="B19" s="202" t="s">
        <v>57</v>
      </c>
      <c r="C19" s="142">
        <v>40444</v>
      </c>
      <c r="D19" s="142">
        <v>40638</v>
      </c>
      <c r="E19" s="143">
        <v>9.2839611348256579E-3</v>
      </c>
      <c r="F19" s="143">
        <v>6.2535966546322541E-2</v>
      </c>
      <c r="G19" s="143">
        <v>6.034020778213911E-2</v>
      </c>
      <c r="H19" s="143">
        <v>4.2010650388743187E-2</v>
      </c>
      <c r="I19" s="143">
        <v>2.6959898196601495E-2</v>
      </c>
      <c r="J19" s="144">
        <v>0.27603241659886479</v>
      </c>
      <c r="K19" s="117">
        <v>4.2129900612108084E-2</v>
      </c>
    </row>
    <row r="20" spans="1:12" s="20" customFormat="1" collapsed="1">
      <c r="A20" s="21">
        <v>17</v>
      </c>
      <c r="B20" s="69" t="s">
        <v>92</v>
      </c>
      <c r="C20" s="142">
        <v>40427</v>
      </c>
      <c r="D20" s="142">
        <v>40708</v>
      </c>
      <c r="E20" s="143">
        <v>-4.2895398288405051E-3</v>
      </c>
      <c r="F20" s="143">
        <v>2.6076059721279909E-2</v>
      </c>
      <c r="G20" s="143">
        <v>5.2523784296771847E-2</v>
      </c>
      <c r="H20" s="143">
        <v>8.8544491702098549E-2</v>
      </c>
      <c r="I20" s="143">
        <v>8.1323274911542232E-3</v>
      </c>
      <c r="J20" s="144">
        <v>1.6750222939297097</v>
      </c>
      <c r="K20" s="117">
        <v>0.1878785858320926</v>
      </c>
    </row>
    <row r="21" spans="1:12" s="20" customFormat="1" collapsed="1">
      <c r="A21" s="21">
        <v>18</v>
      </c>
      <c r="B21" s="69" t="s">
        <v>93</v>
      </c>
      <c r="C21" s="142">
        <v>41026</v>
      </c>
      <c r="D21" s="142">
        <v>41242</v>
      </c>
      <c r="E21" s="143">
        <v>3.8163989317776759E-2</v>
      </c>
      <c r="F21" s="143">
        <v>8.5616789242665137E-2</v>
      </c>
      <c r="G21" s="143">
        <v>8.3268502382842779E-2</v>
      </c>
      <c r="H21" s="143">
        <v>9.6625432963586944E-2</v>
      </c>
      <c r="I21" s="143">
        <v>8.4124703704591131E-2</v>
      </c>
      <c r="J21" s="144">
        <v>0.5656200765974575</v>
      </c>
      <c r="K21" s="117">
        <v>0.11118513657037266</v>
      </c>
    </row>
    <row r="22" spans="1:12" s="20" customFormat="1" ht="15.75" thickBot="1">
      <c r="A22" s="140"/>
      <c r="B22" s="145" t="s">
        <v>94</v>
      </c>
      <c r="C22" s="146" t="s">
        <v>5</v>
      </c>
      <c r="D22" s="146" t="s">
        <v>5</v>
      </c>
      <c r="E22" s="147">
        <f>AVERAGE(E4:E21)</f>
        <v>2.9674586991769263E-2</v>
      </c>
      <c r="F22" s="147">
        <f>AVERAGE(F4:F21)</f>
        <v>6.5726462184032608E-2</v>
      </c>
      <c r="G22" s="147">
        <f>AVERAGE(G4:G21)</f>
        <v>0.12730011682013057</v>
      </c>
      <c r="H22" s="147">
        <f>AVERAGE(H4:H21)</f>
        <v>0.20529413551474407</v>
      </c>
      <c r="I22" s="147">
        <f>AVERAGE(I4:I21)</f>
        <v>6.1317741862765923E-2</v>
      </c>
      <c r="J22" s="146" t="s">
        <v>5</v>
      </c>
      <c r="K22" s="146" t="s">
        <v>5</v>
      </c>
      <c r="L22" s="148"/>
    </row>
    <row r="23" spans="1:12" s="20" customFormat="1">
      <c r="A23" s="177" t="s">
        <v>95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</row>
    <row r="24" spans="1:12" s="20" customFormat="1" ht="15" collapsed="1" thickBot="1">
      <c r="A24" s="172"/>
      <c r="B24" s="172"/>
      <c r="C24" s="172"/>
      <c r="D24" s="172"/>
      <c r="E24" s="172"/>
      <c r="F24" s="172"/>
      <c r="G24" s="172"/>
      <c r="H24" s="172"/>
      <c r="I24" s="160"/>
      <c r="J24" s="160"/>
      <c r="K24" s="160"/>
    </row>
    <row r="25" spans="1:12" s="20" customFormat="1" collapsed="1">
      <c r="E25" s="105"/>
      <c r="J25" s="19"/>
    </row>
    <row r="26" spans="1:12" s="20" customFormat="1" collapsed="1">
      <c r="E26" s="106"/>
      <c r="J26" s="19"/>
    </row>
    <row r="27" spans="1:12" s="20" customFormat="1">
      <c r="E27" s="105"/>
      <c r="F27" s="105"/>
      <c r="J27" s="19"/>
    </row>
    <row r="28" spans="1:12" s="20" customFormat="1" collapsed="1">
      <c r="E28" s="106"/>
      <c r="I28" s="106"/>
      <c r="J28" s="19"/>
    </row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/>
    <row r="43" spans="3:8" s="20" customFormat="1"/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</sheetData>
  <mergeCells count="5">
    <mergeCell ref="A24:H24"/>
    <mergeCell ref="A1:I1"/>
    <mergeCell ref="A2:A3"/>
    <mergeCell ref="E2:K2"/>
    <mergeCell ref="A23:K23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topLeftCell="A13" zoomScale="85" workbookViewId="0">
      <selection activeCell="G70" sqref="G70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79" t="s">
        <v>97</v>
      </c>
      <c r="B1" s="179"/>
      <c r="C1" s="179"/>
      <c r="D1" s="179"/>
      <c r="E1" s="179"/>
      <c r="F1" s="179"/>
      <c r="G1" s="179"/>
    </row>
    <row r="2" spans="1:8" ht="15.75" customHeight="1" thickBot="1">
      <c r="A2" s="203" t="s">
        <v>98</v>
      </c>
      <c r="B2" s="88"/>
      <c r="C2" s="180" t="s">
        <v>99</v>
      </c>
      <c r="D2" s="181"/>
      <c r="E2" s="180" t="s">
        <v>100</v>
      </c>
      <c r="F2" s="181"/>
      <c r="G2" s="89"/>
    </row>
    <row r="3" spans="1:8" ht="45.75" thickBot="1">
      <c r="A3" s="204"/>
      <c r="B3" s="205" t="s">
        <v>81</v>
      </c>
      <c r="C3" s="40" t="s">
        <v>101</v>
      </c>
      <c r="D3" s="33" t="s">
        <v>102</v>
      </c>
      <c r="E3" s="33" t="s">
        <v>103</v>
      </c>
      <c r="F3" s="33" t="s">
        <v>102</v>
      </c>
      <c r="G3" s="206" t="s">
        <v>104</v>
      </c>
    </row>
    <row r="4" spans="1:8" ht="15" customHeight="1">
      <c r="A4" s="21">
        <v>1</v>
      </c>
      <c r="B4" s="35" t="s">
        <v>91</v>
      </c>
      <c r="C4" s="36">
        <v>213.63172999999995</v>
      </c>
      <c r="D4" s="94">
        <v>8.6115546787048622E-2</v>
      </c>
      <c r="E4" s="37">
        <v>131868</v>
      </c>
      <c r="F4" s="94">
        <v>4.6723345905754672E-2</v>
      </c>
      <c r="G4" s="38">
        <v>120.20405033094784</v>
      </c>
      <c r="H4" s="52"/>
    </row>
    <row r="5" spans="1:8" ht="14.25" customHeight="1">
      <c r="A5" s="21">
        <v>2</v>
      </c>
      <c r="B5" s="35" t="s">
        <v>54</v>
      </c>
      <c r="C5" s="36">
        <v>152.90129999999982</v>
      </c>
      <c r="D5" s="94">
        <v>5.5741454012761732E-2</v>
      </c>
      <c r="E5" s="37">
        <v>45</v>
      </c>
      <c r="F5" s="94">
        <v>4.2938931297709926E-2</v>
      </c>
      <c r="G5" s="38">
        <v>118.53912027948742</v>
      </c>
      <c r="H5" s="52"/>
    </row>
    <row r="6" spans="1:8">
      <c r="A6" s="21">
        <v>3</v>
      </c>
      <c r="B6" s="35" t="s">
        <v>57</v>
      </c>
      <c r="C6" s="36">
        <v>107.98340000000013</v>
      </c>
      <c r="D6" s="94">
        <v>7.3948041761646391E-2</v>
      </c>
      <c r="E6" s="37">
        <v>74</v>
      </c>
      <c r="F6" s="94">
        <v>6.4069264069264067E-2</v>
      </c>
      <c r="G6" s="38">
        <v>94.682712125340686</v>
      </c>
    </row>
    <row r="7" spans="1:8">
      <c r="A7" s="21">
        <v>4</v>
      </c>
      <c r="B7" s="35" t="s">
        <v>49</v>
      </c>
      <c r="C7" s="36">
        <v>123.28884769999981</v>
      </c>
      <c r="D7" s="94">
        <v>2.9082360204875177E-2</v>
      </c>
      <c r="E7" s="37">
        <v>15</v>
      </c>
      <c r="F7" s="94">
        <v>3.8187372708757637E-3</v>
      </c>
      <c r="G7" s="38">
        <v>16.427478473159148</v>
      </c>
    </row>
    <row r="8" spans="1:8">
      <c r="A8" s="21">
        <v>5</v>
      </c>
      <c r="B8" s="69" t="s">
        <v>48</v>
      </c>
      <c r="C8" s="36">
        <v>918.51635999999928</v>
      </c>
      <c r="D8" s="94">
        <v>4.1586716985876009E-2</v>
      </c>
      <c r="E8" s="37">
        <v>0</v>
      </c>
      <c r="F8" s="94">
        <v>0</v>
      </c>
      <c r="G8" s="38">
        <v>0</v>
      </c>
    </row>
    <row r="9" spans="1:8">
      <c r="A9" s="21">
        <v>6</v>
      </c>
      <c r="B9" s="35" t="s">
        <v>59</v>
      </c>
      <c r="C9" s="36">
        <v>98.082639999999898</v>
      </c>
      <c r="D9" s="94">
        <v>8.0580704398365469E-2</v>
      </c>
      <c r="E9" s="37">
        <v>0</v>
      </c>
      <c r="F9" s="94">
        <v>0</v>
      </c>
      <c r="G9" s="38">
        <v>0</v>
      </c>
    </row>
    <row r="10" spans="1:8">
      <c r="A10" s="21">
        <v>7</v>
      </c>
      <c r="B10" s="35" t="s">
        <v>62</v>
      </c>
      <c r="C10" s="36">
        <v>32.726900000000022</v>
      </c>
      <c r="D10" s="94">
        <v>4.101398223022782E-2</v>
      </c>
      <c r="E10" s="37">
        <v>0</v>
      </c>
      <c r="F10" s="94">
        <v>0</v>
      </c>
      <c r="G10" s="38">
        <v>0</v>
      </c>
      <c r="H10" s="52"/>
    </row>
    <row r="11" spans="1:8" ht="15">
      <c r="A11" s="21">
        <v>8</v>
      </c>
      <c r="B11" s="207" t="s">
        <v>105</v>
      </c>
      <c r="C11" s="36">
        <v>21.709859999999871</v>
      </c>
      <c r="D11" s="94">
        <v>6.5581942994224233E-3</v>
      </c>
      <c r="E11" s="37">
        <v>0</v>
      </c>
      <c r="F11" s="94">
        <v>0</v>
      </c>
      <c r="G11" s="38">
        <v>0</v>
      </c>
    </row>
    <row r="12" spans="1:8">
      <c r="A12" s="21">
        <v>9</v>
      </c>
      <c r="B12" s="195" t="s">
        <v>60</v>
      </c>
      <c r="C12" s="36">
        <v>21.659879999999891</v>
      </c>
      <c r="D12" s="94">
        <v>1.8848464847557447E-2</v>
      </c>
      <c r="E12" s="37">
        <v>0</v>
      </c>
      <c r="F12" s="94">
        <v>0</v>
      </c>
      <c r="G12" s="38">
        <v>0</v>
      </c>
    </row>
    <row r="13" spans="1:8">
      <c r="A13" s="21">
        <v>10</v>
      </c>
      <c r="B13" s="35" t="s">
        <v>52</v>
      </c>
      <c r="C13" s="36">
        <v>20.086870000000111</v>
      </c>
      <c r="D13" s="94">
        <v>5.5735323740169901E-3</v>
      </c>
      <c r="E13" s="37">
        <v>0</v>
      </c>
      <c r="F13" s="94">
        <v>0</v>
      </c>
      <c r="G13" s="38">
        <v>0</v>
      </c>
    </row>
    <row r="14" spans="1:8">
      <c r="A14" s="21">
        <v>11</v>
      </c>
      <c r="B14" s="35" t="s">
        <v>61</v>
      </c>
      <c r="C14" s="36">
        <v>14.996930000000052</v>
      </c>
      <c r="D14" s="94">
        <v>1.6308835210527475E-2</v>
      </c>
      <c r="E14" s="37">
        <v>0</v>
      </c>
      <c r="F14" s="94">
        <v>0</v>
      </c>
      <c r="G14" s="38">
        <v>0</v>
      </c>
    </row>
    <row r="15" spans="1:8">
      <c r="A15" s="21">
        <v>12</v>
      </c>
      <c r="B15" s="35" t="s">
        <v>106</v>
      </c>
      <c r="C15" s="36">
        <v>13.319259999999778</v>
      </c>
      <c r="D15" s="94">
        <v>4.7857702149399755E-3</v>
      </c>
      <c r="E15" s="37">
        <v>0</v>
      </c>
      <c r="F15" s="94">
        <v>0</v>
      </c>
      <c r="G15" s="38">
        <v>0</v>
      </c>
    </row>
    <row r="16" spans="1:8">
      <c r="A16" s="21">
        <v>13</v>
      </c>
      <c r="B16" s="35" t="s">
        <v>65</v>
      </c>
      <c r="C16" s="36">
        <v>-1.8429799999999814</v>
      </c>
      <c r="D16" s="94">
        <v>-5.205841429874525E-3</v>
      </c>
      <c r="E16" s="37">
        <v>0</v>
      </c>
      <c r="F16" s="94">
        <v>0</v>
      </c>
      <c r="G16" s="38">
        <v>0</v>
      </c>
    </row>
    <row r="17" spans="1:8">
      <c r="A17" s="21">
        <v>14</v>
      </c>
      <c r="B17" s="35" t="s">
        <v>63</v>
      </c>
      <c r="C17" s="36">
        <v>-3.5630000000000002</v>
      </c>
      <c r="D17" s="94">
        <v>-4.8297534289324156E-3</v>
      </c>
      <c r="E17" s="37">
        <v>0</v>
      </c>
      <c r="F17" s="94">
        <v>0</v>
      </c>
      <c r="G17" s="38">
        <v>0</v>
      </c>
    </row>
    <row r="18" spans="1:8">
      <c r="A18" s="21">
        <v>15</v>
      </c>
      <c r="B18" s="35" t="s">
        <v>107</v>
      </c>
      <c r="C18" s="36">
        <v>49.262959999999964</v>
      </c>
      <c r="D18" s="94">
        <v>3.275146400751925E-2</v>
      </c>
      <c r="E18" s="37">
        <v>-52</v>
      </c>
      <c r="F18" s="94">
        <v>-5.2135552436334467E-3</v>
      </c>
      <c r="G18" s="38">
        <v>-7.8496368110811279</v>
      </c>
    </row>
    <row r="19" spans="1:8" ht="13.5" customHeight="1">
      <c r="A19" s="21">
        <v>16</v>
      </c>
      <c r="B19" s="208" t="s">
        <v>51</v>
      </c>
      <c r="C19" s="36">
        <v>371.94666999999998</v>
      </c>
      <c r="D19" s="94">
        <v>0.10184370825760176</v>
      </c>
      <c r="E19" s="37">
        <v>-21</v>
      </c>
      <c r="F19" s="94">
        <v>-4.5841519318926003E-3</v>
      </c>
      <c r="G19" s="38">
        <v>-18.440831172233359</v>
      </c>
    </row>
    <row r="20" spans="1:8">
      <c r="A20" s="21">
        <v>17</v>
      </c>
      <c r="B20" s="35" t="s">
        <v>64</v>
      </c>
      <c r="C20" s="36">
        <v>47.036720000000088</v>
      </c>
      <c r="D20" s="94">
        <v>7.3611177209467166E-2</v>
      </c>
      <c r="E20" s="37">
        <v>-265</v>
      </c>
      <c r="F20" s="94">
        <v>-2.7322404371584699E-2</v>
      </c>
      <c r="G20" s="38">
        <v>-18.843779931547505</v>
      </c>
    </row>
    <row r="21" spans="1:8">
      <c r="A21" s="21">
        <v>18</v>
      </c>
      <c r="B21" s="209" t="s">
        <v>92</v>
      </c>
      <c r="C21" s="36">
        <v>-880.41651000000024</v>
      </c>
      <c r="D21" s="94">
        <v>-0.17376093840515242</v>
      </c>
      <c r="E21" s="37">
        <v>-321</v>
      </c>
      <c r="F21" s="94">
        <v>-0.1702014846235419</v>
      </c>
      <c r="G21" s="38">
        <v>-855.9212829480382</v>
      </c>
    </row>
    <row r="22" spans="1:8" ht="15.75" thickBot="1">
      <c r="A22" s="87"/>
      <c r="B22" s="90" t="s">
        <v>66</v>
      </c>
      <c r="C22" s="91">
        <v>1321.3278376999986</v>
      </c>
      <c r="D22" s="95">
        <v>2.2492509103416838E-2</v>
      </c>
      <c r="E22" s="92">
        <v>131343</v>
      </c>
      <c r="F22" s="95">
        <v>4.4382051327105883E-2</v>
      </c>
      <c r="G22" s="93">
        <v>-551.20216965396503</v>
      </c>
      <c r="H22" s="52"/>
    </row>
    <row r="23" spans="1:8" ht="15" customHeight="1" thickBot="1">
      <c r="A23" s="178"/>
      <c r="B23" s="178"/>
      <c r="C23" s="178"/>
      <c r="D23" s="178"/>
      <c r="E23" s="178"/>
      <c r="F23" s="178"/>
      <c r="G23" s="178"/>
      <c r="H23" s="159"/>
    </row>
    <row r="42" spans="2:5" ht="15">
      <c r="B42" s="59"/>
      <c r="C42" s="60"/>
      <c r="D42" s="61"/>
      <c r="E42" s="62"/>
    </row>
    <row r="43" spans="2:5" ht="15">
      <c r="B43" s="59"/>
      <c r="C43" s="60"/>
      <c r="D43" s="61"/>
      <c r="E43" s="62"/>
    </row>
    <row r="44" spans="2:5" ht="15">
      <c r="B44" s="59"/>
      <c r="C44" s="60"/>
      <c r="D44" s="61"/>
      <c r="E44" s="62"/>
    </row>
    <row r="45" spans="2:5" ht="15">
      <c r="B45" s="59"/>
      <c r="C45" s="60"/>
      <c r="D45" s="61"/>
      <c r="E45" s="62"/>
    </row>
    <row r="46" spans="2:5" ht="15">
      <c r="B46" s="59"/>
      <c r="C46" s="60"/>
      <c r="D46" s="61"/>
      <c r="E46" s="62"/>
    </row>
    <row r="47" spans="2:5" ht="15">
      <c r="B47" s="59"/>
      <c r="C47" s="60"/>
      <c r="D47" s="61"/>
      <c r="E47" s="62"/>
    </row>
    <row r="48" spans="2:5" ht="15.75" thickBot="1">
      <c r="B48" s="77"/>
      <c r="C48" s="77"/>
      <c r="D48" s="77"/>
      <c r="E48" s="77"/>
    </row>
    <row r="51" spans="2:6" ht="14.25" customHeight="1"/>
    <row r="52" spans="2:6">
      <c r="F52" s="52"/>
    </row>
    <row r="54" spans="2:6">
      <c r="F54"/>
    </row>
    <row r="55" spans="2:6">
      <c r="F55"/>
    </row>
    <row r="56" spans="2:6" ht="30.75" thickBot="1">
      <c r="B56" s="40" t="s">
        <v>81</v>
      </c>
      <c r="C56" s="33" t="s">
        <v>108</v>
      </c>
      <c r="D56" s="33" t="s">
        <v>109</v>
      </c>
      <c r="E56" s="34" t="s">
        <v>110</v>
      </c>
      <c r="F56"/>
    </row>
    <row r="57" spans="2:6">
      <c r="B57" s="35" t="str">
        <f t="shared" ref="B57:D61" si="0">B4</f>
        <v>ОТP Fond Aktsii</v>
      </c>
      <c r="C57" s="36">
        <f t="shared" si="0"/>
        <v>213.63172999999995</v>
      </c>
      <c r="D57" s="94">
        <f t="shared" si="0"/>
        <v>8.6115546787048622E-2</v>
      </c>
      <c r="E57" s="38">
        <f>G4</f>
        <v>120.20405033094784</v>
      </c>
    </row>
    <row r="58" spans="2:6">
      <c r="B58" s="35" t="str">
        <f t="shared" si="0"/>
        <v>ОТP Klasychnyi</v>
      </c>
      <c r="C58" s="36">
        <f t="shared" si="0"/>
        <v>152.90129999999982</v>
      </c>
      <c r="D58" s="94">
        <f t="shared" si="0"/>
        <v>5.5741454012761732E-2</v>
      </c>
      <c r="E58" s="38">
        <f>G5</f>
        <v>118.53912027948742</v>
      </c>
    </row>
    <row r="59" spans="2:6">
      <c r="B59" s="35" t="str">
        <f t="shared" si="0"/>
        <v>VSI</v>
      </c>
      <c r="C59" s="36">
        <f t="shared" si="0"/>
        <v>107.98340000000013</v>
      </c>
      <c r="D59" s="94">
        <f t="shared" si="0"/>
        <v>7.3948041761646391E-2</v>
      </c>
      <c r="E59" s="38">
        <f>G6</f>
        <v>94.682712125340686</v>
      </c>
    </row>
    <row r="60" spans="2:6">
      <c r="B60" s="35" t="str">
        <f t="shared" si="0"/>
        <v>Sofiivskyi</v>
      </c>
      <c r="C60" s="36">
        <f t="shared" si="0"/>
        <v>123.28884769999981</v>
      </c>
      <c r="D60" s="94">
        <f t="shared" si="0"/>
        <v>2.9082360204875177E-2</v>
      </c>
      <c r="E60" s="38">
        <f>G7</f>
        <v>16.427478473159148</v>
      </c>
    </row>
    <row r="61" spans="2:6">
      <c r="B61" s="119" t="str">
        <f t="shared" si="0"/>
        <v>KINTO-Klasychnyi</v>
      </c>
      <c r="C61" s="120">
        <f t="shared" si="0"/>
        <v>918.51635999999928</v>
      </c>
      <c r="D61" s="121">
        <f t="shared" si="0"/>
        <v>4.1586716985876009E-2</v>
      </c>
      <c r="E61" s="122">
        <f>G8</f>
        <v>0</v>
      </c>
    </row>
    <row r="62" spans="2:6">
      <c r="B62" s="118" t="str">
        <f t="shared" ref="B62:D65" si="1">B17</f>
        <v>Bonum Optimum</v>
      </c>
      <c r="C62" s="36">
        <f t="shared" si="1"/>
        <v>-3.5630000000000002</v>
      </c>
      <c r="D62" s="94">
        <f t="shared" si="1"/>
        <v>-4.8297534289324156E-3</v>
      </c>
      <c r="E62" s="38">
        <f>G17</f>
        <v>0</v>
      </c>
    </row>
    <row r="63" spans="2:6">
      <c r="B63" s="118" t="str">
        <f t="shared" si="1"/>
        <v>KINTO- Kaznacheiskyi</v>
      </c>
      <c r="C63" s="36">
        <f t="shared" si="1"/>
        <v>49.262959999999964</v>
      </c>
      <c r="D63" s="94">
        <f t="shared" si="1"/>
        <v>3.275146400751925E-2</v>
      </c>
      <c r="E63" s="38">
        <f>G18</f>
        <v>-7.8496368110811279</v>
      </c>
    </row>
    <row r="64" spans="2:6">
      <c r="B64" s="118" t="str">
        <f t="shared" si="1"/>
        <v>KINTO-Ekviti</v>
      </c>
      <c r="C64" s="36">
        <f t="shared" si="1"/>
        <v>371.94666999999998</v>
      </c>
      <c r="D64" s="94">
        <f t="shared" si="1"/>
        <v>0.10184370825760176</v>
      </c>
      <c r="E64" s="38">
        <f>G19</f>
        <v>-18.440831172233359</v>
      </c>
    </row>
    <row r="65" spans="2:5">
      <c r="B65" s="118" t="str">
        <f t="shared" si="1"/>
        <v>Nadbannia</v>
      </c>
      <c r="C65" s="36">
        <f t="shared" si="1"/>
        <v>47.036720000000088</v>
      </c>
      <c r="D65" s="94">
        <f t="shared" si="1"/>
        <v>7.3611177209467166E-2</v>
      </c>
      <c r="E65" s="38">
        <f>G20</f>
        <v>-18.843779931547505</v>
      </c>
    </row>
    <row r="66" spans="2:5">
      <c r="B66" s="118" t="str">
        <f>B21</f>
        <v xml:space="preserve">UNIVER.UA/Myhailo Hrushevskyi: Fond Derzhavnykh Paperiv   </v>
      </c>
      <c r="C66" s="36">
        <f>C21</f>
        <v>-880.41651000000024</v>
      </c>
      <c r="D66" s="94">
        <f>D21</f>
        <v>-0.17376093840515242</v>
      </c>
      <c r="E66" s="38">
        <f>G21</f>
        <v>-855.9212829480382</v>
      </c>
    </row>
    <row r="67" spans="2:5">
      <c r="B67" s="129" t="s">
        <v>79</v>
      </c>
      <c r="C67" s="130">
        <f>C22-SUM(C57:C66)</f>
        <v>220.73935999999981</v>
      </c>
      <c r="D67" s="131"/>
      <c r="E67" s="130">
        <f>G22-SUM(E57:E66)</f>
        <v>0</v>
      </c>
    </row>
    <row r="68" spans="2:5" ht="15">
      <c r="B68" s="127" t="s">
        <v>66</v>
      </c>
      <c r="C68" s="128">
        <f>SUM(C57:C67)</f>
        <v>1321.3278376999986</v>
      </c>
      <c r="D68" s="128"/>
      <c r="E68" s="128">
        <f>SUM(E57:E67)</f>
        <v>-551.20216965396503</v>
      </c>
    </row>
  </sheetData>
  <mergeCells count="5">
    <mergeCell ref="A23:G23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8"/>
  <sheetViews>
    <sheetView zoomScale="80" workbookViewId="0">
      <selection activeCell="A20" sqref="A20:A26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5" t="s">
        <v>81</v>
      </c>
      <c r="B1" s="66" t="s">
        <v>133</v>
      </c>
      <c r="C1" s="10"/>
    </row>
    <row r="2" spans="1:3" ht="14.25">
      <c r="A2" s="35" t="s">
        <v>65</v>
      </c>
      <c r="B2" s="158">
        <v>-5.2058414298621347E-3</v>
      </c>
      <c r="C2" s="10"/>
    </row>
    <row r="3" spans="1:3" ht="14.25">
      <c r="A3" s="141" t="s">
        <v>63</v>
      </c>
      <c r="B3" s="136">
        <v>-4.8297534289324373E-3</v>
      </c>
      <c r="C3" s="10"/>
    </row>
    <row r="4" spans="1:3" ht="14.25">
      <c r="A4" s="209" t="s">
        <v>92</v>
      </c>
      <c r="B4" s="136">
        <v>-4.2895398288405051E-3</v>
      </c>
      <c r="C4" s="10"/>
    </row>
    <row r="5" spans="1:3" ht="14.25">
      <c r="A5" s="216" t="s">
        <v>55</v>
      </c>
      <c r="B5" s="137">
        <v>4.7857702149542991E-3</v>
      </c>
      <c r="C5" s="10"/>
    </row>
    <row r="6" spans="1:3" ht="14.25">
      <c r="A6" s="35" t="s">
        <v>52</v>
      </c>
      <c r="B6" s="137">
        <v>5.5735323740115916E-3</v>
      </c>
      <c r="C6" s="10"/>
    </row>
    <row r="7" spans="1:3" ht="15">
      <c r="A7" s="207" t="s">
        <v>105</v>
      </c>
      <c r="B7" s="137">
        <v>6.5581942994372699E-3</v>
      </c>
      <c r="C7" s="10"/>
    </row>
    <row r="8" spans="1:3" ht="14.25">
      <c r="A8" s="195" t="s">
        <v>57</v>
      </c>
      <c r="B8" s="138">
        <v>9.2839611348256579E-3</v>
      </c>
      <c r="C8" s="10"/>
    </row>
    <row r="9" spans="1:3" ht="14.25">
      <c r="A9" s="132" t="s">
        <v>134</v>
      </c>
      <c r="B9" s="138">
        <v>1.227542891613731E-2</v>
      </c>
      <c r="C9" s="10"/>
    </row>
    <row r="10" spans="1:3" ht="14.25">
      <c r="A10" s="217" t="s">
        <v>135</v>
      </c>
      <c r="B10" s="137">
        <v>1.6308835210515182E-2</v>
      </c>
      <c r="C10" s="10"/>
    </row>
    <row r="11" spans="1:3" ht="14.25">
      <c r="A11" s="195" t="s">
        <v>60</v>
      </c>
      <c r="B11" s="137">
        <v>1.8848464847566637E-2</v>
      </c>
      <c r="C11" s="10"/>
    </row>
    <row r="12" spans="1:3" ht="14.25">
      <c r="A12" s="132" t="s">
        <v>49</v>
      </c>
      <c r="B12" s="137">
        <v>2.5167514807190594E-2</v>
      </c>
      <c r="C12" s="10"/>
    </row>
    <row r="13" spans="1:3" ht="14.25">
      <c r="A13" s="132" t="s">
        <v>91</v>
      </c>
      <c r="B13" s="137">
        <v>3.7633822762622726E-2</v>
      </c>
      <c r="C13" s="10"/>
    </row>
    <row r="14" spans="1:3" ht="14.25">
      <c r="A14" s="132" t="s">
        <v>136</v>
      </c>
      <c r="B14" s="137">
        <v>3.8163989317776759E-2</v>
      </c>
      <c r="C14" s="10"/>
    </row>
    <row r="15" spans="1:3" ht="14.25">
      <c r="A15" s="35" t="s">
        <v>62</v>
      </c>
      <c r="B15" s="137">
        <v>4.1013982230258428E-2</v>
      </c>
      <c r="C15" s="10"/>
    </row>
    <row r="16" spans="1:3" ht="14.25">
      <c r="A16" s="132" t="s">
        <v>137</v>
      </c>
      <c r="B16" s="137">
        <v>4.1586716985791083E-2</v>
      </c>
      <c r="C16" s="10"/>
    </row>
    <row r="17" spans="1:3" ht="14.25">
      <c r="A17" s="132" t="s">
        <v>59</v>
      </c>
      <c r="B17" s="137">
        <v>8.0580704398367287E-2</v>
      </c>
      <c r="C17" s="10"/>
    </row>
    <row r="18" spans="1:3" ht="14.25">
      <c r="A18" s="35" t="s">
        <v>64</v>
      </c>
      <c r="B18" s="137">
        <v>0.10376879454691545</v>
      </c>
      <c r="C18" s="10"/>
    </row>
    <row r="19" spans="1:3" ht="14.25">
      <c r="A19" s="208" t="s">
        <v>51</v>
      </c>
      <c r="B19" s="137">
        <v>0.10691798849311152</v>
      </c>
      <c r="C19" s="10"/>
    </row>
    <row r="20" spans="1:3" ht="14.25">
      <c r="A20" s="218" t="s">
        <v>138</v>
      </c>
      <c r="B20" s="136">
        <v>2.9674586991769263E-2</v>
      </c>
      <c r="C20" s="10"/>
    </row>
    <row r="21" spans="1:3" ht="14.25">
      <c r="A21" s="141" t="s">
        <v>18</v>
      </c>
      <c r="B21" s="136">
        <v>7.9529633763275154E-2</v>
      </c>
      <c r="C21" s="10"/>
    </row>
    <row r="22" spans="1:3" ht="14.25">
      <c r="A22" s="141" t="s">
        <v>17</v>
      </c>
      <c r="B22" s="136">
        <v>1.5685694202952183E-2</v>
      </c>
      <c r="C22" s="57"/>
    </row>
    <row r="23" spans="1:3" ht="14.25">
      <c r="A23" s="141" t="s">
        <v>139</v>
      </c>
      <c r="B23" s="136">
        <v>-2.6347496044444299E-3</v>
      </c>
      <c r="C23" s="9"/>
    </row>
    <row r="24" spans="1:3" ht="14.25">
      <c r="A24" s="141" t="s">
        <v>140</v>
      </c>
      <c r="B24" s="136">
        <v>2.1813832486270446E-3</v>
      </c>
      <c r="C24" s="72"/>
    </row>
    <row r="25" spans="1:3" ht="14.25">
      <c r="A25" s="141" t="s">
        <v>141</v>
      </c>
      <c r="B25" s="136">
        <v>1.3808219178082191E-2</v>
      </c>
      <c r="C25" s="10"/>
    </row>
    <row r="26" spans="1:3" ht="15" thickBot="1">
      <c r="A26" s="219" t="s">
        <v>142</v>
      </c>
      <c r="B26" s="139">
        <v>5.3315450995069069E-2</v>
      </c>
      <c r="C26" s="10"/>
    </row>
    <row r="27" spans="1:3">
      <c r="B27" s="10"/>
      <c r="C27" s="10"/>
    </row>
    <row r="28" spans="1:3">
      <c r="C28" s="10"/>
    </row>
    <row r="29" spans="1:3">
      <c r="B29" s="10"/>
      <c r="C29" s="10"/>
    </row>
    <row r="30" spans="1:3">
      <c r="C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B23" sqref="B23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67" t="s">
        <v>111</v>
      </c>
      <c r="B1" s="167"/>
      <c r="C1" s="167"/>
      <c r="D1" s="167"/>
      <c r="E1" s="167"/>
      <c r="F1" s="167"/>
      <c r="G1" s="167"/>
      <c r="H1" s="167"/>
      <c r="I1" s="167"/>
      <c r="J1" s="167"/>
      <c r="K1" s="13"/>
      <c r="L1" s="14"/>
      <c r="M1" s="14"/>
    </row>
    <row r="2" spans="1:13" ht="45.75" thickBot="1">
      <c r="A2" s="15" t="s">
        <v>98</v>
      </c>
      <c r="B2" s="15" t="s">
        <v>81</v>
      </c>
      <c r="C2" s="42" t="s">
        <v>112</v>
      </c>
      <c r="D2" s="42" t="s">
        <v>113</v>
      </c>
      <c r="E2" s="42" t="s">
        <v>42</v>
      </c>
      <c r="F2" s="42" t="s">
        <v>43</v>
      </c>
      <c r="G2" s="42" t="s">
        <v>44</v>
      </c>
      <c r="H2" s="42" t="s">
        <v>45</v>
      </c>
      <c r="I2" s="17" t="s">
        <v>46</v>
      </c>
      <c r="J2" s="18" t="s">
        <v>47</v>
      </c>
    </row>
    <row r="3" spans="1:13">
      <c r="A3" s="21">
        <v>1</v>
      </c>
      <c r="B3" s="81" t="s">
        <v>114</v>
      </c>
      <c r="C3" s="211" t="s">
        <v>119</v>
      </c>
      <c r="D3" s="212" t="s">
        <v>120</v>
      </c>
      <c r="E3" s="82">
        <v>9016507.0800000001</v>
      </c>
      <c r="F3" s="83">
        <v>30146</v>
      </c>
      <c r="G3" s="82">
        <v>299.09464207523388</v>
      </c>
      <c r="H3" s="51">
        <v>100</v>
      </c>
      <c r="I3" s="81" t="s">
        <v>122</v>
      </c>
      <c r="J3" s="84" t="s">
        <v>14</v>
      </c>
    </row>
    <row r="4" spans="1:13" ht="14.25" customHeight="1">
      <c r="A4" s="21">
        <v>2</v>
      </c>
      <c r="B4" s="81" t="s">
        <v>115</v>
      </c>
      <c r="C4" s="211" t="s">
        <v>119</v>
      </c>
      <c r="D4" s="212" t="s">
        <v>121</v>
      </c>
      <c r="E4" s="82">
        <v>2108337.88</v>
      </c>
      <c r="F4" s="83">
        <v>54634</v>
      </c>
      <c r="G4" s="82">
        <v>38.590216348793788</v>
      </c>
      <c r="H4" s="80">
        <v>100</v>
      </c>
      <c r="I4" s="81" t="s">
        <v>122</v>
      </c>
      <c r="J4" s="84" t="s">
        <v>14</v>
      </c>
    </row>
    <row r="5" spans="1:13" ht="20.25" customHeight="1">
      <c r="A5" s="21">
        <v>3</v>
      </c>
      <c r="B5" s="195" t="s">
        <v>116</v>
      </c>
      <c r="C5" s="211" t="s">
        <v>119</v>
      </c>
      <c r="D5" s="212" t="s">
        <v>120</v>
      </c>
      <c r="E5" s="82">
        <v>1340849.8400000001</v>
      </c>
      <c r="F5" s="83">
        <v>783</v>
      </c>
      <c r="G5" s="82">
        <v>1712.4519029374203</v>
      </c>
      <c r="H5" s="51">
        <v>1000</v>
      </c>
      <c r="I5" s="195" t="s">
        <v>123</v>
      </c>
      <c r="J5" s="84" t="s">
        <v>12</v>
      </c>
    </row>
    <row r="6" spans="1:13">
      <c r="A6" s="21">
        <v>4</v>
      </c>
      <c r="B6" s="195" t="s">
        <v>117</v>
      </c>
      <c r="C6" s="211" t="s">
        <v>119</v>
      </c>
      <c r="D6" s="212" t="s">
        <v>121</v>
      </c>
      <c r="E6" s="82">
        <v>1180386.9601</v>
      </c>
      <c r="F6" s="83">
        <v>2939</v>
      </c>
      <c r="G6" s="82">
        <v>401.62877172507655</v>
      </c>
      <c r="H6" s="51">
        <v>1000</v>
      </c>
      <c r="I6" s="195" t="s">
        <v>124</v>
      </c>
      <c r="J6" s="84" t="s">
        <v>1</v>
      </c>
    </row>
    <row r="7" spans="1:13">
      <c r="A7" s="21">
        <v>5</v>
      </c>
      <c r="B7" s="210" t="s">
        <v>118</v>
      </c>
      <c r="C7" s="211" t="s">
        <v>119</v>
      </c>
      <c r="D7" s="212" t="s">
        <v>120</v>
      </c>
      <c r="E7" s="82">
        <v>492663.08</v>
      </c>
      <c r="F7" s="83">
        <v>679</v>
      </c>
      <c r="G7" s="82">
        <v>725.57154639175258</v>
      </c>
      <c r="H7" s="51">
        <v>1000</v>
      </c>
      <c r="I7" s="195" t="s">
        <v>125</v>
      </c>
      <c r="J7" s="84" t="s">
        <v>3</v>
      </c>
    </row>
    <row r="8" spans="1:13" ht="15.75" customHeight="1" thickBot="1">
      <c r="A8" s="168" t="s">
        <v>66</v>
      </c>
      <c r="B8" s="169"/>
      <c r="C8" s="107" t="s">
        <v>5</v>
      </c>
      <c r="D8" s="107" t="s">
        <v>5</v>
      </c>
      <c r="E8" s="96">
        <f>SUM(E3:E7)</f>
        <v>14138744.840100002</v>
      </c>
      <c r="F8" s="97">
        <f>SUM(F3:F7)</f>
        <v>89181</v>
      </c>
      <c r="G8" s="107" t="s">
        <v>5</v>
      </c>
      <c r="H8" s="107" t="s">
        <v>5</v>
      </c>
      <c r="I8" s="107" t="s">
        <v>5</v>
      </c>
      <c r="J8" s="108" t="s">
        <v>5</v>
      </c>
    </row>
    <row r="9" spans="1:13">
      <c r="A9" s="171"/>
      <c r="B9" s="171"/>
      <c r="C9" s="171"/>
      <c r="D9" s="171"/>
      <c r="E9" s="171"/>
      <c r="F9" s="171"/>
      <c r="G9" s="171"/>
      <c r="H9" s="171"/>
    </row>
  </sheetData>
  <mergeCells count="3">
    <mergeCell ref="A1:J1"/>
    <mergeCell ref="A8:B8"/>
    <mergeCell ref="A9:H9"/>
  </mergeCells>
  <phoneticPr fontId="11" type="noConversion"/>
  <hyperlinks>
    <hyperlink ref="J8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0"/>
  <sheetViews>
    <sheetView zoomScale="85" workbookViewId="0">
      <selection activeCell="A10" sqref="A10:K10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3" t="s">
        <v>126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customFormat="1" ht="15.75" customHeight="1" thickBot="1">
      <c r="A2" s="213" t="s">
        <v>40</v>
      </c>
      <c r="B2" s="100"/>
      <c r="C2" s="101"/>
      <c r="D2" s="102"/>
      <c r="E2" s="176" t="s">
        <v>84</v>
      </c>
      <c r="F2" s="176"/>
      <c r="G2" s="176"/>
      <c r="H2" s="176"/>
      <c r="I2" s="176"/>
      <c r="J2" s="176"/>
      <c r="K2" s="176"/>
    </row>
    <row r="3" spans="1:11" customFormat="1" ht="64.5" thickBot="1">
      <c r="A3" s="213"/>
      <c r="B3" s="199" t="s">
        <v>81</v>
      </c>
      <c r="C3" s="200" t="s">
        <v>82</v>
      </c>
      <c r="D3" s="200" t="s">
        <v>83</v>
      </c>
      <c r="E3" s="214" t="s">
        <v>129</v>
      </c>
      <c r="F3" s="214" t="s">
        <v>127</v>
      </c>
      <c r="G3" s="17" t="s">
        <v>128</v>
      </c>
      <c r="H3" s="17" t="s">
        <v>87</v>
      </c>
      <c r="I3" s="17" t="s">
        <v>130</v>
      </c>
      <c r="J3" s="201" t="s">
        <v>88</v>
      </c>
      <c r="K3" s="201" t="s">
        <v>89</v>
      </c>
    </row>
    <row r="4" spans="1:11" customFormat="1" collapsed="1">
      <c r="A4" s="21">
        <v>1</v>
      </c>
      <c r="B4" s="141" t="s">
        <v>131</v>
      </c>
      <c r="C4" s="103">
        <v>38441</v>
      </c>
      <c r="D4" s="103">
        <v>38625</v>
      </c>
      <c r="E4" s="98">
        <v>5.100394291479371E-2</v>
      </c>
      <c r="F4" s="98">
        <v>4.3847419641243501E-2</v>
      </c>
      <c r="G4" s="98">
        <v>-0.14448008075518504</v>
      </c>
      <c r="H4" s="98">
        <v>-0.17154078610914791</v>
      </c>
      <c r="I4" s="98">
        <v>4.3991154971301016E-2</v>
      </c>
      <c r="J4" s="104">
        <v>-0.27442845360824808</v>
      </c>
      <c r="K4" s="156">
        <v>-2.7695221913244139E-2</v>
      </c>
    </row>
    <row r="5" spans="1:11" customFormat="1" collapsed="1">
      <c r="A5" s="21">
        <v>2</v>
      </c>
      <c r="B5" s="141" t="s">
        <v>114</v>
      </c>
      <c r="C5" s="103">
        <v>38862</v>
      </c>
      <c r="D5" s="103">
        <v>38958</v>
      </c>
      <c r="E5" s="98">
        <v>6.1606317288403156E-2</v>
      </c>
      <c r="F5" s="98" t="s">
        <v>96</v>
      </c>
      <c r="G5" s="98">
        <v>0.17708839941007182</v>
      </c>
      <c r="H5" s="98">
        <v>0.15064899082733585</v>
      </c>
      <c r="I5" s="98">
        <v>0.11238991957817346</v>
      </c>
      <c r="J5" s="104">
        <v>1.9909464207523895</v>
      </c>
      <c r="K5" s="157">
        <v>0.10987421551090693</v>
      </c>
    </row>
    <row r="6" spans="1:11" customFormat="1">
      <c r="A6" s="21">
        <v>3</v>
      </c>
      <c r="B6" s="141" t="s">
        <v>117</v>
      </c>
      <c r="C6" s="103">
        <v>39048</v>
      </c>
      <c r="D6" s="103">
        <v>39140</v>
      </c>
      <c r="E6" s="98">
        <v>2.1859587440819839E-2</v>
      </c>
      <c r="F6" s="98">
        <v>6.2037943845864252E-2</v>
      </c>
      <c r="G6" s="98">
        <v>0.10975903190901204</v>
      </c>
      <c r="H6" s="98">
        <v>-4.2451881541689329E-2</v>
      </c>
      <c r="I6" s="98">
        <v>6.4357121951110985E-2</v>
      </c>
      <c r="J6" s="104">
        <v>-0.59837122827493161</v>
      </c>
      <c r="K6" s="157">
        <v>-8.709444314091741E-2</v>
      </c>
    </row>
    <row r="7" spans="1:11" customFormat="1">
      <c r="A7" s="21">
        <v>4</v>
      </c>
      <c r="B7" s="141" t="s">
        <v>116</v>
      </c>
      <c r="C7" s="103">
        <v>39100</v>
      </c>
      <c r="D7" s="103">
        <v>39268</v>
      </c>
      <c r="E7" s="98">
        <v>2.8337332755829614E-2</v>
      </c>
      <c r="F7" s="98">
        <v>3.4982018164604334E-2</v>
      </c>
      <c r="G7" s="98">
        <v>7.4767732994370562E-2</v>
      </c>
      <c r="H7" s="98">
        <v>0.133481171272267</v>
      </c>
      <c r="I7" s="98">
        <v>4.9181086227903625E-2</v>
      </c>
      <c r="J7" s="104">
        <v>0.71245190293741167</v>
      </c>
      <c r="K7" s="157">
        <v>5.726391970671374E-2</v>
      </c>
    </row>
    <row r="8" spans="1:11" customFormat="1">
      <c r="A8" s="21">
        <v>5</v>
      </c>
      <c r="B8" s="141" t="s">
        <v>132</v>
      </c>
      <c r="C8" s="103">
        <v>40253</v>
      </c>
      <c r="D8" s="103">
        <v>40445</v>
      </c>
      <c r="E8" s="98">
        <v>4.5395391228415738E-2</v>
      </c>
      <c r="F8" s="98" t="s">
        <v>0</v>
      </c>
      <c r="G8" s="98">
        <v>0.1907881559641742</v>
      </c>
      <c r="H8" s="98">
        <v>0.39475643536859395</v>
      </c>
      <c r="I8" s="98">
        <v>0.10295777534666462</v>
      </c>
      <c r="J8" s="104">
        <v>-0.61409783651206151</v>
      </c>
      <c r="K8" s="157">
        <v>-0.13752870434132047</v>
      </c>
    </row>
    <row r="9" spans="1:11" ht="15.75" thickBot="1">
      <c r="A9" s="140"/>
      <c r="B9" s="215" t="s">
        <v>94</v>
      </c>
      <c r="C9" s="146" t="s">
        <v>5</v>
      </c>
      <c r="D9" s="146" t="s">
        <v>5</v>
      </c>
      <c r="E9" s="147">
        <f>AVERAGE(E4:E8)</f>
        <v>4.1640514325652411E-2</v>
      </c>
      <c r="F9" s="147">
        <f>AVERAGE(F4:F8)</f>
        <v>4.6955793883904029E-2</v>
      </c>
      <c r="G9" s="147">
        <f>AVERAGE(G4:G8)</f>
        <v>8.1584647904488716E-2</v>
      </c>
      <c r="H9" s="147">
        <f>AVERAGE(H4:H8)</f>
        <v>9.2978785963471908E-2</v>
      </c>
      <c r="I9" s="147">
        <f>AVERAGE(I4:I8)</f>
        <v>7.4575411615030743E-2</v>
      </c>
      <c r="J9" s="146" t="s">
        <v>5</v>
      </c>
      <c r="K9" s="146" t="s">
        <v>5</v>
      </c>
    </row>
    <row r="10" spans="1:11">
      <c r="A10" s="184" t="s">
        <v>95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1" ht="15" thickBot="1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113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</sheetData>
  <mergeCells count="5">
    <mergeCell ref="A11:K11"/>
    <mergeCell ref="A2:A3"/>
    <mergeCell ref="A1:J1"/>
    <mergeCell ref="E2:K2"/>
    <mergeCell ref="A10:K10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42"/>
  <sheetViews>
    <sheetView zoomScale="85" workbookViewId="0">
      <selection activeCell="B36" sqref="B36:E36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79" t="s">
        <v>143</v>
      </c>
      <c r="B1" s="179"/>
      <c r="C1" s="179"/>
      <c r="D1" s="179"/>
      <c r="E1" s="179"/>
      <c r="F1" s="179"/>
      <c r="G1" s="179"/>
    </row>
    <row r="2" spans="1:11" s="29" customFormat="1" ht="15.75" customHeight="1" thickBot="1">
      <c r="A2" s="174" t="s">
        <v>98</v>
      </c>
      <c r="B2" s="88"/>
      <c r="C2" s="180" t="s">
        <v>99</v>
      </c>
      <c r="D2" s="181"/>
      <c r="E2" s="180" t="s">
        <v>100</v>
      </c>
      <c r="F2" s="181"/>
      <c r="G2" s="89"/>
    </row>
    <row r="3" spans="1:11" s="29" customFormat="1" ht="45.75" thickBot="1">
      <c r="A3" s="175"/>
      <c r="B3" s="33" t="s">
        <v>81</v>
      </c>
      <c r="C3" s="33" t="s">
        <v>101</v>
      </c>
      <c r="D3" s="33" t="s">
        <v>102</v>
      </c>
      <c r="E3" s="33" t="s">
        <v>103</v>
      </c>
      <c r="F3" s="33" t="s">
        <v>102</v>
      </c>
      <c r="G3" s="34" t="s">
        <v>144</v>
      </c>
    </row>
    <row r="4" spans="1:11" s="29" customFormat="1">
      <c r="A4" s="21">
        <v>1</v>
      </c>
      <c r="B4" s="35" t="s">
        <v>114</v>
      </c>
      <c r="C4" s="36">
        <v>523.23897000000068</v>
      </c>
      <c r="D4" s="98">
        <v>6.1606317288387204E-2</v>
      </c>
      <c r="E4" s="37">
        <v>0</v>
      </c>
      <c r="F4" s="98">
        <v>0</v>
      </c>
      <c r="G4" s="38">
        <v>0</v>
      </c>
    </row>
    <row r="5" spans="1:11" s="29" customFormat="1">
      <c r="A5" s="21">
        <v>2</v>
      </c>
      <c r="B5" s="35" t="s">
        <v>132</v>
      </c>
      <c r="C5" s="36">
        <v>91.552749999999989</v>
      </c>
      <c r="D5" s="98">
        <v>4.5395391228415093E-2</v>
      </c>
      <c r="E5" s="37">
        <v>0</v>
      </c>
      <c r="F5" s="98">
        <v>0</v>
      </c>
      <c r="G5" s="38">
        <v>0</v>
      </c>
    </row>
    <row r="6" spans="1:11" s="29" customFormat="1">
      <c r="A6" s="21">
        <v>3</v>
      </c>
      <c r="B6" s="35" t="s">
        <v>116</v>
      </c>
      <c r="C6" s="36">
        <v>36.94907000000007</v>
      </c>
      <c r="D6" s="98">
        <v>2.8337332755774099E-2</v>
      </c>
      <c r="E6" s="37">
        <v>0</v>
      </c>
      <c r="F6" s="98">
        <v>0</v>
      </c>
      <c r="G6" s="38">
        <v>0</v>
      </c>
    </row>
    <row r="7" spans="1:11" s="29" customFormat="1">
      <c r="A7" s="21">
        <v>4</v>
      </c>
      <c r="B7" s="35" t="s">
        <v>145</v>
      </c>
      <c r="C7" s="36">
        <v>25.250799899999983</v>
      </c>
      <c r="D7" s="98">
        <v>2.1859587440867634E-2</v>
      </c>
      <c r="E7" s="37">
        <v>0</v>
      </c>
      <c r="F7" s="98">
        <v>0</v>
      </c>
      <c r="G7" s="38">
        <v>0</v>
      </c>
    </row>
    <row r="8" spans="1:11" s="29" customFormat="1">
      <c r="A8" s="21">
        <v>5</v>
      </c>
      <c r="B8" s="35" t="s">
        <v>131</v>
      </c>
      <c r="C8" s="36">
        <v>23.908340000000027</v>
      </c>
      <c r="D8" s="98">
        <v>5.1003942914795979E-2</v>
      </c>
      <c r="E8" s="37">
        <v>0</v>
      </c>
      <c r="F8" s="98">
        <v>0</v>
      </c>
      <c r="G8" s="38">
        <v>0</v>
      </c>
    </row>
    <row r="9" spans="1:11" s="29" customFormat="1" ht="15.75" thickBot="1">
      <c r="A9" s="109"/>
      <c r="B9" s="90" t="s">
        <v>66</v>
      </c>
      <c r="C9" s="110">
        <v>700.89992990000076</v>
      </c>
      <c r="D9" s="95">
        <v>5.2158655988653553E-2</v>
      </c>
      <c r="E9" s="92">
        <v>0</v>
      </c>
      <c r="F9" s="95">
        <v>0</v>
      </c>
      <c r="G9" s="93">
        <v>0</v>
      </c>
    </row>
    <row r="10" spans="1:11" s="29" customFormat="1" ht="15" customHeight="1" thickBot="1">
      <c r="A10" s="182"/>
      <c r="B10" s="182"/>
      <c r="C10" s="182"/>
      <c r="D10" s="182"/>
      <c r="E10" s="182"/>
      <c r="F10" s="182"/>
      <c r="G10" s="182"/>
      <c r="H10" s="7"/>
      <c r="I10" s="7"/>
      <c r="J10" s="7"/>
      <c r="K10" s="7"/>
    </row>
    <row r="11" spans="1:11" s="29" customFormat="1">
      <c r="D11" s="39"/>
    </row>
    <row r="12" spans="1:11" s="29" customFormat="1">
      <c r="D12" s="39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/>
    <row r="32" spans="4:4" s="29" customFormat="1"/>
    <row r="33" spans="1:9" s="29" customFormat="1">
      <c r="H33" s="22"/>
      <c r="I33" s="22"/>
    </row>
    <row r="36" spans="1:9" ht="30.75" thickBot="1">
      <c r="B36" s="40" t="s">
        <v>81</v>
      </c>
      <c r="C36" s="33" t="s">
        <v>146</v>
      </c>
      <c r="D36" s="33" t="s">
        <v>147</v>
      </c>
      <c r="E36" s="34" t="s">
        <v>148</v>
      </c>
    </row>
    <row r="37" spans="1:9">
      <c r="A37" s="22">
        <v>1</v>
      </c>
      <c r="B37" s="35" t="str">
        <f t="shared" ref="B37:D38" si="0">B4</f>
        <v>Platynum</v>
      </c>
      <c r="C37" s="114">
        <f t="shared" si="0"/>
        <v>523.23897000000068</v>
      </c>
      <c r="D37" s="98">
        <f t="shared" si="0"/>
        <v>6.1606317288387204E-2</v>
      </c>
      <c r="E37" s="115">
        <f>G4</f>
        <v>0</v>
      </c>
    </row>
    <row r="38" spans="1:9">
      <c r="A38" s="22">
        <v>2</v>
      </c>
      <c r="B38" s="35" t="str">
        <f t="shared" si="0"/>
        <v>Аurum</v>
      </c>
      <c r="C38" s="114">
        <f t="shared" si="0"/>
        <v>91.552749999999989</v>
      </c>
      <c r="D38" s="98">
        <f t="shared" si="0"/>
        <v>4.5395391228415093E-2</v>
      </c>
      <c r="E38" s="115">
        <f>G5</f>
        <v>0</v>
      </c>
    </row>
    <row r="39" spans="1:9">
      <c r="A39" s="22">
        <v>3</v>
      </c>
      <c r="B39" s="35" t="str">
        <f t="shared" ref="B39:D41" si="1">B6</f>
        <v>Zbalansovanyi Fond "Parytet"</v>
      </c>
      <c r="C39" s="114">
        <f t="shared" si="1"/>
        <v>36.94907000000007</v>
      </c>
      <c r="D39" s="98">
        <f t="shared" si="1"/>
        <v>2.8337332755774099E-2</v>
      </c>
      <c r="E39" s="115">
        <f>G6</f>
        <v>0</v>
      </c>
    </row>
    <row r="40" spans="1:9">
      <c r="A40" s="22">
        <v>4</v>
      </c>
      <c r="B40" s="35" t="str">
        <f t="shared" si="1"/>
        <v>ТАSК Ukrainckyi Kapital</v>
      </c>
      <c r="C40" s="114">
        <f t="shared" si="1"/>
        <v>25.250799899999983</v>
      </c>
      <c r="D40" s="98">
        <f t="shared" si="1"/>
        <v>2.1859587440867634E-2</v>
      </c>
      <c r="E40" s="115">
        <f>G7</f>
        <v>0</v>
      </c>
    </row>
    <row r="41" spans="1:9">
      <c r="A41" s="22">
        <v>5</v>
      </c>
      <c r="B41" s="35" t="str">
        <f t="shared" si="1"/>
        <v>Оptimum</v>
      </c>
      <c r="C41" s="114">
        <f t="shared" si="1"/>
        <v>23.908340000000027</v>
      </c>
      <c r="D41" s="98">
        <f t="shared" si="1"/>
        <v>5.1003942914795979E-2</v>
      </c>
      <c r="E41" s="115">
        <f>G8</f>
        <v>0</v>
      </c>
    </row>
    <row r="42" spans="1:9">
      <c r="B42" s="35"/>
      <c r="C42" s="114"/>
      <c r="D42" s="98"/>
      <c r="E42" s="115"/>
    </row>
  </sheetData>
  <mergeCells count="5">
    <mergeCell ref="A10:G10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6"/>
  <sheetViews>
    <sheetView zoomScale="85" workbookViewId="0">
      <selection activeCell="A49" sqref="A49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81</v>
      </c>
      <c r="B1" s="66" t="s">
        <v>133</v>
      </c>
      <c r="C1" s="10"/>
      <c r="D1" s="10"/>
    </row>
    <row r="2" spans="1:4" ht="14.25">
      <c r="A2" s="141" t="s">
        <v>117</v>
      </c>
      <c r="B2" s="133">
        <v>2.1859587440819839E-2</v>
      </c>
      <c r="C2" s="10"/>
      <c r="D2" s="10"/>
    </row>
    <row r="3" spans="1:4" ht="14.25">
      <c r="A3" s="141" t="s">
        <v>116</v>
      </c>
      <c r="B3" s="133">
        <v>2.8337332755829614E-2</v>
      </c>
      <c r="C3" s="10"/>
      <c r="D3" s="10"/>
    </row>
    <row r="4" spans="1:4" ht="14.25">
      <c r="A4" s="141" t="s">
        <v>132</v>
      </c>
      <c r="B4" s="133">
        <v>4.5395391228415738E-2</v>
      </c>
      <c r="C4" s="10"/>
      <c r="D4" s="10"/>
    </row>
    <row r="5" spans="1:4" ht="14.25">
      <c r="A5" s="73" t="s">
        <v>149</v>
      </c>
      <c r="B5" s="133">
        <v>5.100394291479371E-2</v>
      </c>
      <c r="C5" s="10"/>
      <c r="D5" s="10"/>
    </row>
    <row r="6" spans="1:4" ht="14.25">
      <c r="A6" s="141" t="s">
        <v>114</v>
      </c>
      <c r="B6" s="133">
        <v>6.1606317288403156E-2</v>
      </c>
      <c r="C6" s="10"/>
      <c r="D6" s="10"/>
    </row>
    <row r="7" spans="1:4" ht="14.25">
      <c r="A7" s="141" t="s">
        <v>138</v>
      </c>
      <c r="B7" s="134">
        <v>4.1640514325652411E-2</v>
      </c>
      <c r="C7" s="10"/>
      <c r="D7" s="10"/>
    </row>
    <row r="8" spans="1:4" ht="14.25">
      <c r="A8" s="141" t="s">
        <v>18</v>
      </c>
      <c r="B8" s="134">
        <v>7.9529633763275154E-2</v>
      </c>
      <c r="C8" s="10"/>
      <c r="D8" s="10"/>
    </row>
    <row r="9" spans="1:4" ht="14.25">
      <c r="A9" s="141" t="s">
        <v>17</v>
      </c>
      <c r="B9" s="134">
        <v>1.5685694202952183E-2</v>
      </c>
      <c r="C9" s="10"/>
      <c r="D9" s="10"/>
    </row>
    <row r="10" spans="1:4" ht="14.25">
      <c r="A10" s="141" t="s">
        <v>150</v>
      </c>
      <c r="B10" s="134">
        <v>-2.6347496044444299E-3</v>
      </c>
      <c r="C10" s="10"/>
      <c r="D10" s="10"/>
    </row>
    <row r="11" spans="1:4" ht="14.25">
      <c r="A11" s="141" t="s">
        <v>151</v>
      </c>
      <c r="B11" s="134">
        <v>2.1813832486270446E-3</v>
      </c>
      <c r="C11" s="10"/>
      <c r="D11" s="10"/>
    </row>
    <row r="12" spans="1:4" ht="14.25">
      <c r="A12" s="141" t="s">
        <v>152</v>
      </c>
      <c r="B12" s="134">
        <v>1.3808219178082191E-2</v>
      </c>
      <c r="C12" s="10"/>
      <c r="D12" s="10"/>
    </row>
    <row r="13" spans="1:4" ht="15" thickBot="1">
      <c r="A13" s="220" t="s">
        <v>153</v>
      </c>
      <c r="B13" s="135">
        <v>5.3315450995069069E-2</v>
      </c>
      <c r="C13" s="10"/>
      <c r="D13" s="10"/>
    </row>
    <row r="14" spans="1:4">
      <c r="B14" s="10"/>
      <c r="C14" s="10"/>
      <c r="D14" s="10"/>
    </row>
    <row r="15" spans="1:4" ht="14.25">
      <c r="A15" s="53"/>
      <c r="B15" s="54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>
      <c r="B20" s="10"/>
    </row>
    <row r="24" spans="1:4">
      <c r="A24" s="7"/>
      <c r="B24" s="8"/>
    </row>
    <row r="25" spans="1:4">
      <c r="B25" s="8"/>
    </row>
    <row r="26" spans="1:4">
      <c r="B26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2017-03-14T13:25:33Z</dcterms:modified>
</cp:coreProperties>
</file>