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4" hidden="1">'В_діаграма(дох)'!$A$1:$B$38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<sst xmlns="http://schemas.openxmlformats.org/spreadsheetml/2006/main" count="516" uniqueCount="207">
  <si>
    <t>http://www.task.ua/</t>
  </si>
  <si>
    <t>http://pioglobal.ua/</t>
  </si>
  <si>
    <t>http://www.delta-capital.com.ua/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</si>
  <si>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</si>
  <si>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</si>
  <si>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</si>
  <si>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</si>
  <si>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</si>
  <si>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</si>
  <si>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</si>
  <si>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</si>
  <si>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</si>
  <si>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http://www.am.eavex.com.ua/</t>
  </si>
  <si>
    <t>http://upicapital.com/</t>
  </si>
  <si>
    <t>http://www.sparta.ua/</t>
  </si>
  <si>
    <t>http://am.artcapital.ua/</t>
  </si>
  <si>
    <t>месяц</t>
  </si>
  <si>
    <t>год</t>
  </si>
  <si>
    <t/>
  </si>
  <si>
    <t>http://upicapital.com</t>
  </si>
  <si>
    <t>http://fidobank.ua/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</si>
  <si>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</si>
  <si>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</si>
  <si>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</si>
  <si>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</si>
  <si>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</si>
  <si>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</si>
  <si>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</si>
  <si>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January</t>
  </si>
  <si>
    <t>February</t>
  </si>
  <si>
    <t>Since the beginning of 2014</t>
  </si>
  <si>
    <t>Index</t>
  </si>
  <si>
    <t>Monthly change</t>
  </si>
  <si>
    <t xml:space="preserve">Since the beginning of the year </t>
  </si>
  <si>
    <t>RTSI (Russia)</t>
  </si>
  <si>
    <t>MICEX (Russia)</t>
  </si>
  <si>
    <t>NIKKEI 225 (Japan)</t>
  </si>
  <si>
    <t>SHANGHAI SE COMPOSITE (China)</t>
  </si>
  <si>
    <t>HANG SENG (Hong Kong)</t>
  </si>
  <si>
    <t>DJIA (USA)</t>
  </si>
  <si>
    <t>DAX (Germany)</t>
  </si>
  <si>
    <t>S&amp;P 500 (USA)</t>
  </si>
  <si>
    <t>FTSE 100 (Great Britain)</t>
  </si>
  <si>
    <t>CAC 40 (France)</t>
  </si>
  <si>
    <t>WIG20 (Poland)</t>
  </si>
  <si>
    <t>UX Index</t>
  </si>
  <si>
    <t>Open-ended funds. Ranking by NAV</t>
  </si>
  <si>
    <t>No</t>
  </si>
  <si>
    <t>Fund*</t>
  </si>
  <si>
    <t>NAV, UAH</t>
  </si>
  <si>
    <t>Number of IC in circulation, items</t>
  </si>
  <si>
    <t>NAV per one IC, UAH</t>
  </si>
  <si>
    <t>IC nominal, UAH</t>
  </si>
  <si>
    <t>AMC Name</t>
  </si>
  <si>
    <t>AMC official site</t>
  </si>
  <si>
    <t>“KINTO-Klasychnyi”</t>
  </si>
  <si>
    <t xml:space="preserve">"OTP Klasychnyi" </t>
  </si>
  <si>
    <t xml:space="preserve">“Sparta Zbalansovanyi” </t>
  </si>
  <si>
    <t>“FIDO Fond Obligatsiinyi”</t>
  </si>
  <si>
    <t>“Delta Fond Zbalansovanyi”</t>
  </si>
  <si>
    <t>“KINTO-Ekviti”</t>
  </si>
  <si>
    <t>“Premium – Fond Indeksnyi”</t>
  </si>
  <si>
    <t>“Sofiyivskyi”</t>
  </si>
  <si>
    <t>"OTP Fond Aktsii”</t>
  </si>
  <si>
    <t>“Delta Fond Groshovogo Runku”</t>
  </si>
  <si>
    <t>“Altus – Depozyt”</t>
  </si>
  <si>
    <t xml:space="preserve">"Argentum" </t>
  </si>
  <si>
    <t xml:space="preserve">"UNIVER.UA/Myhailo Grushevskyi: Fond Derzhavnyh Paperiv"   </t>
  </si>
  <si>
    <t>“Altus – Zbalansovanyi”</t>
  </si>
  <si>
    <t>“KINTO-Kaznacheyskyi”</t>
  </si>
  <si>
    <t>“VSI”</t>
  </si>
  <si>
    <t>“Andromeda”</t>
  </si>
  <si>
    <t xml:space="preserve">"OTP Obligatsiinyi" </t>
  </si>
  <si>
    <t>"UNIVER.UA/Taras Shevchenko: Fond Zaoshchadzhen””</t>
  </si>
  <si>
    <t xml:space="preserve">"Konkord Dostatok" </t>
  </si>
  <si>
    <t>“Sparta 300”</t>
  </si>
  <si>
    <t>“Premium – Fond Zbalansovanyi”</t>
  </si>
  <si>
    <t>“TASK Resurs”</t>
  </si>
  <si>
    <t>"UNIVER.UA/Iaroslav Mudryi: Fond Aktsii"</t>
  </si>
  <si>
    <t xml:space="preserve">“Altus-Strategichnyi" </t>
  </si>
  <si>
    <t>"UNIVER.UA/Volodymyr Velykyi: Fond Zbalansovanyi”</t>
  </si>
  <si>
    <t>“Nadbannia”</t>
  </si>
  <si>
    <t>"SEM Azhio"</t>
  </si>
  <si>
    <t xml:space="preserve">"Konkord Stabilnist" </t>
  </si>
  <si>
    <t>“ART Indeksnyi”</t>
  </si>
  <si>
    <t>Total</t>
  </si>
  <si>
    <t>* All funds are diversified unit funds.</t>
  </si>
  <si>
    <t>Others</t>
  </si>
  <si>
    <t>PrJSC “Kinto”</t>
  </si>
  <si>
    <t xml:space="preserve">LLC "AMC  "OTP Кapital" </t>
  </si>
  <si>
    <t>PrJSC AMC "SPARTA"</t>
  </si>
  <si>
    <t>LLC “AMC”FIDO INVESTMENTS”</t>
  </si>
  <si>
    <t>LLC "AMC "PIOGLOBAL Ukraina"</t>
  </si>
  <si>
    <t>LLC AMC "Delta-Kapital"</t>
  </si>
  <si>
    <t>LLC AMC “IVEKS ESSET MENEDZHMENT”</t>
  </si>
  <si>
    <t>LLC AMC "Altus Assets Activitis"</t>
  </si>
  <si>
    <t>LLC AMC “Dragon Eset Menedzhment”</t>
  </si>
  <si>
    <t>LLC AMC “Univer Menedzhment”</t>
  </si>
  <si>
    <t>LLC AMC “Vsesvit”</t>
  </si>
  <si>
    <t>LLC AMC "UPI KAPITAL"</t>
  </si>
  <si>
    <t xml:space="preserve">LLC "AMC "ТАSK-Invest" </t>
  </si>
  <si>
    <t>LLC AMC “ART-KAPITAL Menedzhment”</t>
  </si>
  <si>
    <t>LLC AMC “Spivdruzhnist Esset Menedzhment”</t>
  </si>
  <si>
    <t>Open-ended funds' rates of return. Sorting by the date of reaching compliance with the standards</t>
  </si>
  <si>
    <t>Fund</t>
  </si>
  <si>
    <t>Registration date</t>
  </si>
  <si>
    <t>Date of reaching compliance with the standard</t>
  </si>
  <si>
    <t xml:space="preserve">one month </t>
  </si>
  <si>
    <t xml:space="preserve">three months  </t>
  </si>
  <si>
    <t xml:space="preserve">six months </t>
  </si>
  <si>
    <t>1 year</t>
  </si>
  <si>
    <t>since the fund's inception</t>
  </si>
  <si>
    <t>since the fund's inception, % per annum (average)*</t>
  </si>
  <si>
    <t>Rate of return on investment certificates</t>
  </si>
  <si>
    <t>SEM Azhio"</t>
  </si>
  <si>
    <t>“Sofiyivckyi”</t>
  </si>
  <si>
    <t>"UNIVER.UA/Taras Shevchenko: Fond Zaoshchadzhen”</t>
  </si>
  <si>
    <t>Average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</si>
  <si>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</si>
  <si>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</si>
  <si>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</si>
  <si>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</si>
  <si>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</si>
  <si>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</si>
  <si>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%</t>
  </si>
  <si>
    <t>Change, items</t>
  </si>
  <si>
    <t>Change, UAH thsd.</t>
  </si>
  <si>
    <r>
      <t xml:space="preserve">"UNIVER.UA/Taras Shevchenko: </t>
    </r>
    <r>
      <rPr>
        <sz val="11"/>
        <rFont val="Calibri"/>
        <family val="2"/>
      </rPr>
      <t>Fond Zaoshchadzhen”</t>
    </r>
  </si>
  <si>
    <t>"KINTO-Klasychnyi”</t>
  </si>
  <si>
    <t>NAV Change,UAH, thsd</t>
  </si>
  <si>
    <t>NAV Change, %</t>
  </si>
  <si>
    <t>Net inflow/outflow, UAH, thsd</t>
  </si>
  <si>
    <t>1 month</t>
  </si>
  <si>
    <t xml:space="preserve">Konkord Dostatok" </t>
  </si>
  <si>
    <t>"UNIVER.UA/Myhailo Grushevskyi: Fond Derzhavnyh Paperiv</t>
  </si>
  <si>
    <r>
      <t xml:space="preserve">"UNIVER.UA/Volodymyr Velykyi: </t>
    </r>
    <r>
      <rPr>
        <sz val="11"/>
        <rFont val="Calibri"/>
        <family val="2"/>
      </rPr>
      <t>Fond Zbalansovanyi”</t>
    </r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</si>
  <si>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</si>
  <si>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</si>
  <si>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</si>
  <si>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</si>
  <si>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</si>
  <si>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</si>
  <si>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</si>
  <si>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</si>
  <si>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 xml:space="preserve">NAV, UAH </t>
  </si>
  <si>
    <t>AMC</t>
  </si>
  <si>
    <t>"Konkord Perspectiva</t>
  </si>
  <si>
    <t xml:space="preserve">"Orion" </t>
  </si>
  <si>
    <t>Aurum</t>
  </si>
  <si>
    <t>TASK Ukrainskyi Kapital</t>
  </si>
  <si>
    <t>“Zbalansovanyi Fond “Parytet”</t>
  </si>
  <si>
    <t xml:space="preserve">"Optimum" </t>
  </si>
  <si>
    <t>"UNIVER.UA/Otaman: Fond Perspectyvnyh Aktsii"</t>
  </si>
  <si>
    <t>LLC "AMC "UPI KAPITAL"</t>
  </si>
  <si>
    <t>LLC AMC "SЕМ"</t>
  </si>
  <si>
    <t>LLC AMC  “Univer Menedzhment”</t>
  </si>
  <si>
    <t>Interval funds' rates of return. Sorting by the date of reaching compliance with the standards</t>
  </si>
  <si>
    <t>Date of reaching compliance with the standar</t>
  </si>
  <si>
    <t>since the beginning of the year</t>
  </si>
  <si>
    <t>since the fund's inception, %  per annum (average)*</t>
  </si>
  <si>
    <t xml:space="preserve">"Platynum" </t>
  </si>
  <si>
    <t>TASK Ukrainskyi Capital</t>
  </si>
  <si>
    <t>AURUM</t>
  </si>
  <si>
    <t xml:space="preserve">Dynamics of Interval  Funds. Ranking by net inflows </t>
  </si>
  <si>
    <t>Net Asset Value</t>
  </si>
  <si>
    <t>Number of investment Certificates in Circulation</t>
  </si>
  <si>
    <t>Net Inflow-Outflow of capital per month, thous. UAH</t>
  </si>
  <si>
    <t>Change, units.</t>
  </si>
  <si>
    <t>NAV Change, thous. UAH</t>
  </si>
  <si>
    <t>"Аurum"</t>
  </si>
  <si>
    <t xml:space="preserve">"TASK Ukrainskyi Kapital" </t>
  </si>
  <si>
    <t>"Zbalansovanyi Fond “Parytet”</t>
  </si>
  <si>
    <t>"Optimum"</t>
  </si>
  <si>
    <t>"Konkord Perspectiva"</t>
  </si>
  <si>
    <t>Net inflow-outflow, thous. UAH</t>
  </si>
  <si>
    <t>"Konkord Perspectiva”</t>
  </si>
  <si>
    <t>«Aurum”</t>
  </si>
  <si>
    <t>UNIVER.UA/Otaman: Fond Perspectyvnyh Aktsii"</t>
  </si>
  <si>
    <t>EURO deposits</t>
  </si>
  <si>
    <t>USD deposits</t>
  </si>
  <si>
    <t>UAH deposits</t>
  </si>
  <si>
    <t>Gold deposit (at official rate of gold)</t>
  </si>
  <si>
    <t>unit</t>
  </si>
  <si>
    <t>diversified</t>
  </si>
  <si>
    <t>Closed-end funds. Ranking by NAV</t>
  </si>
  <si>
    <t>No.</t>
  </si>
  <si>
    <t>Number of securities in circulation, items</t>
  </si>
  <si>
    <t>NAV per one security, UAH</t>
  </si>
  <si>
    <t>Security nominal, UAH</t>
  </si>
  <si>
    <t>"AntyBank"</t>
  </si>
  <si>
    <t xml:space="preserve">“Indeks Ukrainskoi Birzhi” </t>
  </si>
  <si>
    <t>"Tsentavr"</t>
  </si>
  <si>
    <t>"UNIVER.UA/Skif: Fond Neruhomosti”</t>
  </si>
  <si>
    <t>“TASK  Universal”</t>
  </si>
  <si>
    <t>“KINTO-Vesna”</t>
  </si>
  <si>
    <t>non-diversified</t>
  </si>
  <si>
    <t>PrJSC "Kinto"</t>
  </si>
  <si>
    <t>Closed-end funds' rates of return. Sorting by the date of reaching compliance with the standards</t>
  </si>
  <si>
    <t>Date of reaching compliance with the standards</t>
  </si>
  <si>
    <t>from the beginning of the year</t>
  </si>
  <si>
    <t>Closed-end funds' dynamics.  Ranking by net inflow</t>
  </si>
  <si>
    <t>Number of securities in circulation</t>
  </si>
  <si>
    <t>NAV change, UAH thsd.</t>
  </si>
  <si>
    <t>NAV change, %</t>
  </si>
  <si>
    <t>Net inflow/ outflow of capital, UAH thsd.</t>
  </si>
  <si>
    <t>Tsentavr"</t>
  </si>
  <si>
    <t>no data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</si>
</sst>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0.0%"/>
  </numFmts>
  <fonts count="7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sz val="11"/>
      <color indexed="63"/>
      <name val="Arial Cyr"/>
      <family val="0"/>
    </font>
    <font>
      <sz val="8"/>
      <name val="Tahoma"/>
      <family val="2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21"/>
      <name val="Arial"/>
      <family val="0"/>
    </font>
    <font>
      <b/>
      <sz val="12"/>
      <color indexed="48"/>
      <name val="Arial"/>
      <family val="0"/>
    </font>
    <font>
      <b/>
      <sz val="14"/>
      <color indexed="48"/>
      <name val="Arial"/>
      <family val="0"/>
    </font>
    <font>
      <b/>
      <i/>
      <sz val="18"/>
      <color indexed="8"/>
      <name val="Arial"/>
      <family val="0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b/>
      <i/>
      <sz val="12"/>
      <color indexed="8"/>
      <name val="Arial Cyr"/>
      <family val="0"/>
    </font>
    <font>
      <b/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4"/>
      <color indexed="21"/>
      <name val="Arial"/>
      <family val="0"/>
    </font>
    <font>
      <b/>
      <i/>
      <sz val="14"/>
      <color indexed="8"/>
      <name val="Arial"/>
      <family val="0"/>
    </font>
    <font>
      <b/>
      <sz val="11.95"/>
      <color indexed="8"/>
      <name val="Arial"/>
      <family val="0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b/>
      <sz val="10.1"/>
      <color indexed="8"/>
      <name val="Arial"/>
      <family val="0"/>
    </font>
    <font>
      <sz val="8.75"/>
      <color indexed="8"/>
      <name val="Arial Cyr"/>
      <family val="0"/>
    </font>
    <font>
      <u val="single"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55"/>
      </left>
      <right/>
      <top/>
      <bottom style="medium">
        <color indexed="21"/>
      </bottom>
    </border>
    <border>
      <left/>
      <right style="dotted">
        <color indexed="23"/>
      </right>
      <top/>
      <bottom/>
    </border>
    <border>
      <left style="dotted">
        <color indexed="23"/>
      </left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/>
      <top style="dotted">
        <color indexed="55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/>
    </border>
    <border>
      <left style="dotted">
        <color indexed="23"/>
      </left>
      <right/>
      <top style="medium">
        <color indexed="38"/>
      </top>
      <bottom/>
    </border>
    <border>
      <left/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/>
      <bottom style="medium">
        <color indexed="38"/>
      </bottom>
    </border>
    <border>
      <left style="dotted">
        <color indexed="55"/>
      </left>
      <right/>
      <top style="medium">
        <color indexed="21"/>
      </top>
      <bottom style="dotted">
        <color indexed="55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/>
      <top style="dotted">
        <color indexed="23"/>
      </top>
      <bottom style="thin">
        <color indexed="10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otted">
        <color indexed="55"/>
      </right>
      <top style="dotted">
        <color indexed="55"/>
      </top>
      <bottom style="medium">
        <color indexed="21"/>
      </bottom>
    </border>
    <border>
      <left/>
      <right/>
      <top style="dotted">
        <color indexed="23"/>
      </top>
      <bottom style="dotted">
        <color indexed="23"/>
      </bottom>
    </border>
    <border>
      <left/>
      <right/>
      <top/>
      <bottom style="dotted">
        <color indexed="23"/>
      </bottom>
    </border>
    <border>
      <left/>
      <right/>
      <top style="dotted">
        <color indexed="23"/>
      </top>
      <bottom/>
    </border>
    <border>
      <left/>
      <right/>
      <top/>
      <bottom style="thin">
        <color indexed="10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/>
      <right style="dotted">
        <color indexed="55"/>
      </right>
      <top/>
      <bottom style="medium">
        <color indexed="21"/>
      </bottom>
    </border>
    <border>
      <left/>
      <right style="dotted">
        <color indexed="23"/>
      </right>
      <top style="medium">
        <color indexed="21"/>
      </top>
      <bottom/>
    </border>
    <border>
      <left/>
      <right/>
      <top style="medium">
        <color indexed="38"/>
      </top>
      <bottom/>
    </border>
    <border>
      <left/>
      <right/>
      <top style="medium">
        <color indexed="38"/>
      </top>
      <bottom style="medium">
        <color indexed="38"/>
      </bottom>
    </border>
    <border>
      <left/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/>
      <right style="dotted">
        <color indexed="23"/>
      </right>
      <top style="medium">
        <color indexed="38"/>
      </top>
      <bottom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23"/>
      </top>
      <bottom style="medium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8" fillId="7" borderId="1" applyNumberFormat="0" applyAlignment="0" applyProtection="0"/>
    <xf numFmtId="0" fontId="29" fillId="14" borderId="2" applyNumberFormat="0" applyAlignment="0" applyProtection="0"/>
    <xf numFmtId="0" fontId="30" fillId="1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15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62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14" fontId="10" fillId="0" borderId="15" xfId="0" applyNumberFormat="1" applyFont="1" applyBorder="1" applyAlignment="1">
      <alignment horizontal="center" vertical="center" wrapText="1"/>
    </xf>
    <xf numFmtId="0" fontId="14" fillId="0" borderId="14" xfId="55" applyFont="1" applyFill="1" applyBorder="1" applyAlignment="1">
      <alignment vertical="center" wrapText="1"/>
      <protection/>
    </xf>
    <xf numFmtId="10" fontId="14" fillId="0" borderId="16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shrinkToFit="1"/>
    </xf>
    <xf numFmtId="4" fontId="9" fillId="0" borderId="19" xfId="0" applyNumberFormat="1" applyFont="1" applyFill="1" applyBorder="1" applyAlignment="1">
      <alignment horizontal="right" vertical="center" indent="1"/>
    </xf>
    <xf numFmtId="3" fontId="9" fillId="0" borderId="19" xfId="0" applyNumberFormat="1" applyFont="1" applyFill="1" applyBorder="1" applyAlignment="1">
      <alignment horizontal="right" vertical="center" indent="1"/>
    </xf>
    <xf numFmtId="4" fontId="9" fillId="0" borderId="2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vertical="center" wrapText="1"/>
    </xf>
    <xf numFmtId="0" fontId="16" fillId="0" borderId="0" xfId="42" applyFont="1" applyFill="1" applyBorder="1" applyAlignment="1" applyProtection="1">
      <alignment horizontal="left" vertical="center"/>
      <protection/>
    </xf>
    <xf numFmtId="0" fontId="16" fillId="0" borderId="0" xfId="42" applyFont="1" applyFill="1" applyBorder="1" applyAlignment="1" applyProtection="1">
      <alignment horizontal="left" vertical="center" wrapText="1"/>
      <protection/>
    </xf>
    <xf numFmtId="0" fontId="16" fillId="0" borderId="0" xfId="42" applyNumberFormat="1" applyFont="1" applyFill="1" applyBorder="1" applyAlignment="1" applyProtection="1">
      <alignment horizontal="left" vertical="center"/>
      <protection/>
    </xf>
    <xf numFmtId="0" fontId="16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55" applyFont="1" applyFill="1" applyBorder="1" applyAlignment="1">
      <alignment vertical="center" wrapText="1"/>
      <protection/>
    </xf>
    <xf numFmtId="10" fontId="14" fillId="0" borderId="0" xfId="56" applyNumberFormat="1" applyFont="1" applyFill="1" applyBorder="1" applyAlignment="1">
      <alignment horizontal="center" vertical="center" wrapText="1"/>
      <protection/>
    </xf>
    <xf numFmtId="4" fontId="17" fillId="0" borderId="23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8" xfId="56" applyNumberFormat="1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29" xfId="0" applyFont="1" applyBorder="1" applyAlignment="1">
      <alignment vertical="center" wrapText="1"/>
    </xf>
    <xf numFmtId="0" fontId="6" fillId="0" borderId="0" xfId="0" applyFont="1" applyAlignment="1">
      <alignment/>
    </xf>
    <xf numFmtId="164" fontId="3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10" fontId="14" fillId="0" borderId="30" xfId="56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horizontal="right" vertical="center"/>
    </xf>
    <xf numFmtId="0" fontId="14" fillId="0" borderId="16" xfId="54" applyFont="1" applyFill="1" applyBorder="1" applyAlignment="1">
      <alignment vertical="center" wrapText="1"/>
      <protection/>
    </xf>
    <xf numFmtId="4" fontId="14" fillId="0" borderId="16" xfId="54" applyNumberFormat="1" applyFont="1" applyFill="1" applyBorder="1" applyAlignment="1">
      <alignment horizontal="right" vertical="center" wrapText="1" indent="1"/>
      <protection/>
    </xf>
    <xf numFmtId="3" fontId="14" fillId="0" borderId="16" xfId="54" applyNumberFormat="1" applyFont="1" applyFill="1" applyBorder="1" applyAlignment="1">
      <alignment horizontal="right" vertical="center" wrapText="1" indent="1"/>
      <protection/>
    </xf>
    <xf numFmtId="0" fontId="15" fillId="0" borderId="28" xfId="42" applyFont="1" applyFill="1" applyBorder="1" applyAlignment="1" applyProtection="1">
      <alignment vertical="center" wrapText="1"/>
      <protection/>
    </xf>
    <xf numFmtId="0" fontId="14" fillId="0" borderId="32" xfId="55" applyFont="1" applyFill="1" applyBorder="1" applyAlignment="1">
      <alignment vertical="center" wrapText="1"/>
      <protection/>
    </xf>
    <xf numFmtId="10" fontId="14" fillId="0" borderId="33" xfId="56" applyNumberFormat="1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36" xfId="0" applyBorder="1" applyAlignment="1">
      <alignment/>
    </xf>
    <xf numFmtId="0" fontId="10" fillId="0" borderId="37" xfId="0" applyFont="1" applyFill="1" applyBorder="1" applyAlignment="1">
      <alignment horizontal="center" vertical="center" wrapText="1" shrinkToFit="1"/>
    </xf>
    <xf numFmtId="4" fontId="10" fillId="0" borderId="38" xfId="0" applyNumberFormat="1" applyFont="1" applyFill="1" applyBorder="1" applyAlignment="1">
      <alignment horizontal="right" vertical="center" indent="1"/>
    </xf>
    <xf numFmtId="3" fontId="10" fillId="0" borderId="39" xfId="0" applyNumberFormat="1" applyFont="1" applyFill="1" applyBorder="1" applyAlignment="1">
      <alignment horizontal="right" vertical="center" indent="1"/>
    </xf>
    <xf numFmtId="4" fontId="10" fillId="0" borderId="40" xfId="0" applyNumberFormat="1" applyFont="1" applyFill="1" applyBorder="1" applyAlignment="1">
      <alignment horizontal="right" vertical="center" indent="1"/>
    </xf>
    <xf numFmtId="10" fontId="9" fillId="0" borderId="19" xfId="63" applyNumberFormat="1" applyFont="1" applyFill="1" applyBorder="1" applyAlignment="1">
      <alignment horizontal="right" vertical="center" indent="1"/>
    </xf>
    <xf numFmtId="10" fontId="10" fillId="0" borderId="23" xfId="0" applyNumberFormat="1" applyFont="1" applyFill="1" applyBorder="1" applyAlignment="1">
      <alignment horizontal="right" vertical="center" indent="1"/>
    </xf>
    <xf numFmtId="4" fontId="19" fillId="0" borderId="23" xfId="57" applyNumberFormat="1" applyFont="1" applyFill="1" applyBorder="1" applyAlignment="1">
      <alignment horizontal="right" vertical="center" wrapText="1" indent="1"/>
      <protection/>
    </xf>
    <xf numFmtId="3" fontId="19" fillId="0" borderId="23" xfId="57" applyNumberFormat="1" applyFont="1" applyFill="1" applyBorder="1" applyAlignment="1">
      <alignment horizontal="right" vertical="center" wrapText="1" indent="1"/>
      <protection/>
    </xf>
    <xf numFmtId="10" fontId="14" fillId="0" borderId="16" xfId="56" applyNumberFormat="1" applyFont="1" applyFill="1" applyBorder="1" applyAlignment="1">
      <alignment horizontal="right" vertical="center" wrapText="1" indent="1"/>
      <protection/>
    </xf>
    <xf numFmtId="0" fontId="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14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4" fontId="14" fillId="0" borderId="16" xfId="55" applyNumberFormat="1" applyFont="1" applyFill="1" applyBorder="1" applyAlignment="1">
      <alignment horizontal="center" vertical="center" wrapText="1"/>
      <protection/>
    </xf>
    <xf numFmtId="10" fontId="14" fillId="0" borderId="43" xfId="58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10" fontId="9" fillId="0" borderId="45" xfId="0" applyNumberFormat="1" applyFont="1" applyBorder="1" applyAlignment="1">
      <alignment horizontal="right" vertical="center" indent="1"/>
    </xf>
    <xf numFmtId="10" fontId="9" fillId="0" borderId="28" xfId="0" applyNumberFormat="1" applyFont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4" fontId="9" fillId="0" borderId="48" xfId="0" applyNumberFormat="1" applyFont="1" applyFill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9" fillId="0" borderId="50" xfId="63" applyNumberFormat="1" applyFont="1" applyFill="1" applyBorder="1" applyAlignment="1">
      <alignment horizontal="right" vertical="center" indent="1"/>
    </xf>
    <xf numFmtId="4" fontId="9" fillId="0" borderId="51" xfId="0" applyNumberFormat="1" applyFont="1" applyFill="1" applyBorder="1" applyAlignment="1">
      <alignment horizontal="right" vertical="center" indent="1"/>
    </xf>
    <xf numFmtId="0" fontId="9" fillId="0" borderId="52" xfId="0" applyFont="1" applyFill="1" applyBorder="1" applyAlignment="1">
      <alignment horizontal="left" vertical="center" wrapText="1" shrinkToFit="1"/>
    </xf>
    <xf numFmtId="4" fontId="9" fillId="0" borderId="53" xfId="0" applyNumberFormat="1" applyFont="1" applyFill="1" applyBorder="1" applyAlignment="1">
      <alignment horizontal="right" vertical="center" indent="1"/>
    </xf>
    <xf numFmtId="4" fontId="9" fillId="0" borderId="5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55" xfId="0" applyFont="1" applyFill="1" applyBorder="1" applyAlignment="1">
      <alignment horizontal="left" vertical="center" wrapText="1" shrinkToFit="1"/>
    </xf>
    <xf numFmtId="4" fontId="9" fillId="0" borderId="56" xfId="0" applyNumberFormat="1" applyFont="1" applyFill="1" applyBorder="1" applyAlignment="1">
      <alignment horizontal="right" vertical="center" indent="1"/>
    </xf>
    <xf numFmtId="10" fontId="9" fillId="0" borderId="56" xfId="63" applyNumberFormat="1" applyFont="1" applyFill="1" applyBorder="1" applyAlignment="1">
      <alignment horizontal="right" vertical="center" indent="1"/>
    </xf>
    <xf numFmtId="10" fontId="14" fillId="0" borderId="28" xfId="56" applyNumberFormat="1" applyFont="1" applyFill="1" applyBorder="1" applyAlignment="1">
      <alignment horizontal="right" vertical="center" indent="1"/>
      <protection/>
    </xf>
    <xf numFmtId="10" fontId="14" fillId="0" borderId="20" xfId="56" applyNumberFormat="1" applyFont="1" applyFill="1" applyBorder="1" applyAlignment="1">
      <alignment horizontal="right" vertical="center" indent="1"/>
      <protection/>
    </xf>
    <xf numFmtId="10" fontId="14" fillId="0" borderId="40" xfId="56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0" fontId="14" fillId="0" borderId="14" xfId="55" applyFont="1" applyFill="1" applyBorder="1" applyAlignment="1">
      <alignment vertical="center" wrapText="1"/>
      <protection/>
    </xf>
    <xf numFmtId="14" fontId="14" fillId="0" borderId="16" xfId="55" applyNumberFormat="1" applyFont="1" applyFill="1" applyBorder="1" applyAlignment="1">
      <alignment horizontal="center" vertical="center" wrapText="1"/>
      <protection/>
    </xf>
    <xf numFmtId="10" fontId="14" fillId="0" borderId="16" xfId="56" applyNumberFormat="1" applyFont="1" applyFill="1" applyBorder="1" applyAlignment="1">
      <alignment horizontal="right" vertical="center" wrapText="1" indent="1"/>
      <protection/>
    </xf>
    <xf numFmtId="10" fontId="14" fillId="0" borderId="43" xfId="58" applyNumberFormat="1" applyFont="1" applyFill="1" applyBorder="1" applyAlignment="1">
      <alignment horizontal="right" vertical="center" wrapText="1" indent="1"/>
      <protection/>
    </xf>
    <xf numFmtId="0" fontId="19" fillId="0" borderId="0" xfId="55" applyFont="1" applyFill="1" applyBorder="1" applyAlignment="1">
      <alignment vertical="center" wrapText="1"/>
      <protection/>
    </xf>
    <xf numFmtId="10" fontId="19" fillId="0" borderId="0" xfId="56" applyNumberFormat="1" applyFont="1" applyFill="1" applyBorder="1" applyAlignment="1">
      <alignment horizontal="center" vertical="center" wrapText="1"/>
      <protection/>
    </xf>
    <xf numFmtId="10" fontId="19" fillId="0" borderId="0" xfId="56" applyNumberFormat="1" applyFont="1" applyFill="1" applyBorder="1" applyAlignment="1">
      <alignment horizontal="right" vertical="center" wrapText="1" indent="1"/>
      <protection/>
    </xf>
    <xf numFmtId="10" fontId="19" fillId="0" borderId="0" xfId="58" applyNumberFormat="1" applyFont="1" applyFill="1" applyBorder="1" applyAlignment="1">
      <alignment horizontal="center" vertical="center" wrapText="1"/>
      <protection/>
    </xf>
    <xf numFmtId="10" fontId="14" fillId="0" borderId="53" xfId="56" applyNumberFormat="1" applyFont="1" applyFill="1" applyBorder="1" applyAlignment="1">
      <alignment horizontal="right" vertical="center" wrapText="1" indent="1"/>
      <protection/>
    </xf>
    <xf numFmtId="10" fontId="14" fillId="0" borderId="19" xfId="56" applyNumberFormat="1" applyFont="1" applyFill="1" applyBorder="1" applyAlignment="1">
      <alignment horizontal="right" vertical="center" wrapText="1" indent="1"/>
      <protection/>
    </xf>
    <xf numFmtId="0" fontId="9" fillId="0" borderId="57" xfId="0" applyFont="1" applyFill="1" applyBorder="1" applyAlignment="1">
      <alignment horizontal="left" vertical="center" wrapText="1" shrinkToFit="1"/>
    </xf>
    <xf numFmtId="4" fontId="9" fillId="0" borderId="58" xfId="0" applyNumberFormat="1" applyFont="1" applyFill="1" applyBorder="1" applyAlignment="1">
      <alignment horizontal="right" vertical="center" indent="1"/>
    </xf>
    <xf numFmtId="10" fontId="14" fillId="0" borderId="58" xfId="56" applyNumberFormat="1" applyFont="1" applyFill="1" applyBorder="1" applyAlignment="1">
      <alignment horizontal="right" vertical="center" wrapText="1" indent="1"/>
      <protection/>
    </xf>
    <xf numFmtId="4" fontId="9" fillId="0" borderId="59" xfId="0" applyNumberFormat="1" applyFont="1" applyFill="1" applyBorder="1" applyAlignment="1">
      <alignment horizontal="right" vertical="center" indent="1"/>
    </xf>
    <xf numFmtId="4" fontId="9" fillId="0" borderId="26" xfId="0" applyNumberFormat="1" applyFont="1" applyFill="1" applyBorder="1" applyAlignment="1">
      <alignment horizontal="right" vertical="center" indent="1"/>
    </xf>
    <xf numFmtId="10" fontId="14" fillId="0" borderId="47" xfId="56" applyNumberFormat="1" applyFont="1" applyFill="1" applyBorder="1" applyAlignment="1">
      <alignment horizontal="right" vertical="center" wrapText="1" indent="1"/>
      <protection/>
    </xf>
    <xf numFmtId="10" fontId="14" fillId="0" borderId="50" xfId="56" applyNumberFormat="1" applyFont="1" applyFill="1" applyBorder="1" applyAlignment="1">
      <alignment horizontal="right" vertical="center" wrapText="1" indent="1"/>
      <protection/>
    </xf>
    <xf numFmtId="10" fontId="12" fillId="0" borderId="28" xfId="0" applyNumberFormat="1" applyFont="1" applyBorder="1" applyAlignment="1">
      <alignment horizontal="right" vertical="center" indent="1"/>
    </xf>
    <xf numFmtId="0" fontId="10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60" xfId="55" applyFont="1" applyFill="1" applyBorder="1" applyAlignment="1">
      <alignment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14" fillId="0" borderId="0" xfId="55" applyFont="1" applyFill="1" applyBorder="1" applyAlignment="1">
      <alignment vertical="center" wrapText="1"/>
      <protection/>
    </xf>
    <xf numFmtId="0" fontId="0" fillId="0" borderId="6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14" fillId="0" borderId="16" xfId="54" applyFont="1" applyFill="1" applyBorder="1" applyAlignment="1">
      <alignment vertical="center" wrapText="1"/>
      <protection/>
    </xf>
    <xf numFmtId="0" fontId="9" fillId="0" borderId="64" xfId="0" applyFont="1" applyBorder="1" applyAlignment="1">
      <alignment vertic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4" xfId="55" applyFont="1" applyFill="1" applyBorder="1" applyAlignment="1">
      <alignment vertical="center" wrapText="1"/>
      <protection/>
    </xf>
    <xf numFmtId="0" fontId="10" fillId="0" borderId="65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10" fontId="14" fillId="0" borderId="30" xfId="56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4" fontId="14" fillId="0" borderId="16" xfId="54" applyNumberFormat="1" applyFont="1" applyFill="1" applyBorder="1" applyAlignment="1">
      <alignment horizontal="center" vertical="center" wrapText="1"/>
      <protection/>
    </xf>
    <xf numFmtId="3" fontId="14" fillId="0" borderId="16" xfId="54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right" vertical="center" indent="1"/>
    </xf>
    <xf numFmtId="10" fontId="75" fillId="0" borderId="66" xfId="0" applyNumberFormat="1" applyFont="1" applyBorder="1" applyAlignment="1">
      <alignment horizontal="right" vertical="center" indent="1"/>
    </xf>
    <xf numFmtId="0" fontId="5" fillId="0" borderId="31" xfId="0" applyFont="1" applyBorder="1" applyAlignment="1">
      <alignment horizontal="left" vertical="center"/>
    </xf>
    <xf numFmtId="0" fontId="19" fillId="0" borderId="31" xfId="57" applyFont="1" applyFill="1" applyBorder="1" applyAlignment="1">
      <alignment horizontal="center" vertical="center" wrapText="1"/>
      <protection/>
    </xf>
    <xf numFmtId="0" fontId="19" fillId="0" borderId="67" xfId="57" applyFont="1" applyFill="1" applyBorder="1" applyAlignment="1">
      <alignment horizontal="center" vertical="center" wrapText="1"/>
      <protection/>
    </xf>
    <xf numFmtId="0" fontId="8" fillId="0" borderId="29" xfId="0" applyFont="1" applyBorder="1" applyAlignment="1">
      <alignment horizontal="left" vertical="center" wrapText="1"/>
    </xf>
    <xf numFmtId="0" fontId="9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6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70" xfId="0" applyBorder="1" applyAlignment="1">
      <alignment/>
    </xf>
    <xf numFmtId="0" fontId="8" fillId="0" borderId="44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4" fontId="14" fillId="0" borderId="74" xfId="54" applyNumberFormat="1" applyFont="1" applyFill="1" applyBorder="1" applyAlignment="1">
      <alignment horizontal="right" vertical="center" wrapText="1" indent="1"/>
      <protection/>
    </xf>
    <xf numFmtId="10" fontId="9" fillId="0" borderId="75" xfId="0" applyNumberFormat="1" applyFont="1" applyBorder="1" applyAlignment="1">
      <alignment horizontal="right" vertical="center" indent="1"/>
    </xf>
    <xf numFmtId="10" fontId="14" fillId="0" borderId="76" xfId="56" applyNumberFormat="1" applyFont="1" applyFill="1" applyBorder="1" applyAlignment="1">
      <alignment horizontal="center" vertical="center" wrapText="1"/>
      <protection/>
    </xf>
    <xf numFmtId="10" fontId="14" fillId="0" borderId="30" xfId="56" applyNumberFormat="1" applyFont="1" applyFill="1" applyBorder="1" applyAlignment="1">
      <alignment horizontal="center" vertical="center" wrapText="1"/>
      <protection/>
    </xf>
    <xf numFmtId="0" fontId="14" fillId="0" borderId="77" xfId="55" applyFont="1" applyFill="1" applyBorder="1" applyAlignment="1">
      <alignment vertical="center" wrapText="1"/>
      <protection/>
    </xf>
    <xf numFmtId="0" fontId="9" fillId="0" borderId="78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the Ukrainian equity indexes and the rates of return of public funds in  February 2014</a:t>
            </a:r>
          </a:p>
        </c:rich>
      </c:tx>
      <c:layout>
        <c:manualLayout>
          <c:xMode val="factor"/>
          <c:yMode val="factor"/>
          <c:x val="0.01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435"/>
          <c:w val="0.9855"/>
          <c:h val="0.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2014</c:v>
                </c:pt>
              </c:strCache>
            </c:strRef>
          </c:cat>
          <c:val>
            <c:numRef>
              <c:f>'інд+дох'!$B$3:$B$5</c:f>
              <c:numCache>
                <c:ptCount val="3"/>
                <c:pt idx="0">
                  <c:v>0.003626925764482758</c:v>
                </c:pt>
                <c:pt idx="1">
                  <c:v>0.30425701213447387</c:v>
                </c:pt>
                <c:pt idx="2">
                  <c:v>0.30898745549529183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2014</c:v>
                </c:pt>
              </c:strCache>
            </c:strRef>
          </c:cat>
          <c:val>
            <c:numRef>
              <c:f>'інд+дох'!$C$3:$C$5</c:f>
              <c:numCache>
                <c:ptCount val="3"/>
                <c:pt idx="0">
                  <c:v>-0.022405608544679323</c:v>
                </c:pt>
                <c:pt idx="1">
                  <c:v>0.25805653908840553</c:v>
                </c:pt>
                <c:pt idx="2">
                  <c:v>0.22986901674651672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2014</c:v>
                </c:pt>
              </c:strCache>
            </c:strRef>
          </c:cat>
          <c:val>
            <c:numRef>
              <c:f>'інд+дох'!$D$3:$D$5</c:f>
              <c:numCache>
                <c:ptCount val="3"/>
                <c:pt idx="0">
                  <c:v>-0.00224491004677603</c:v>
                </c:pt>
                <c:pt idx="1">
                  <c:v>0.09064695686263134</c:v>
                </c:pt>
                <c:pt idx="2">
                  <c:v>0.010110848470537103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2014</c:v>
                </c:pt>
              </c:strCache>
            </c:strRef>
          </c:cat>
          <c:val>
            <c:numRef>
              <c:f>'інд+дох'!$E$3:$E$5</c:f>
              <c:numCache>
                <c:ptCount val="3"/>
                <c:pt idx="0">
                  <c:v>-0.004092645486013791</c:v>
                </c:pt>
                <c:pt idx="1">
                  <c:v>0.09834331558827532</c:v>
                </c:pt>
                <c:pt idx="2">
                  <c:v>-0.10003476080450495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Since the beginning of 2014</c:v>
                </c:pt>
              </c:strCache>
            </c:strRef>
          </c:cat>
          <c:val>
            <c:numRef>
              <c:f>'інд+дох'!$F$3:$F$5</c:f>
              <c:numCache>
                <c:ptCount val="3"/>
                <c:pt idx="0">
                  <c:v>0.009242372594733242</c:v>
                </c:pt>
                <c:pt idx="1">
                  <c:v>0.09743054692843549</c:v>
                </c:pt>
                <c:pt idx="2">
                  <c:v>-0.16805986738548512</c:v>
                </c:pt>
              </c:numCache>
            </c:numRef>
          </c:val>
        </c:ser>
        <c:overlap val="-10"/>
        <c:gapWidth val="400"/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5816"/>
        <c:crosses val="autoZero"/>
        <c:auto val="1"/>
        <c:lblOffset val="0"/>
        <c:tickLblSkip val="1"/>
        <c:noMultiLvlLbl val="0"/>
      </c:catAx>
      <c:valAx>
        <c:axId val="38445816"/>
        <c:scaling>
          <c:orientation val="minMax"/>
          <c:max val="0.3100000000000003"/>
          <c:min val="-0.18000000000000013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the Ukrainian and global equity indexes in  February 2014</a:t>
            </a:r>
          </a:p>
        </c:rich>
      </c:tx>
      <c:layout>
        <c:manualLayout>
          <c:xMode val="factor"/>
          <c:yMode val="factor"/>
          <c:x val="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23875"/>
          <c:w val="0.88375"/>
          <c:h val="0.6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MICEX (Russia)</c:v>
                </c:pt>
                <c:pt idx="2">
                  <c:v>NIKKEI 225 (Japan)</c:v>
                </c:pt>
                <c:pt idx="3">
                  <c:v>SHANGHAI SE COMPOSITE (China)</c:v>
                </c:pt>
                <c:pt idx="4">
                  <c:v>HANG SENG (Hong Kong)</c:v>
                </c:pt>
                <c:pt idx="5">
                  <c:v>DJIA (USA)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FTSE 100 (Great Britain)</c:v>
                </c:pt>
                <c:pt idx="9">
                  <c:v>CAC 40 (France)</c:v>
                </c:pt>
                <c:pt idx="10">
                  <c:v>WIG20 (Poland)</c:v>
                </c:pt>
                <c:pt idx="11">
                  <c:v>UX Index</c:v>
                </c:pt>
                <c:pt idx="12">
                  <c:v>PFTS Index</c:v>
                </c:pt>
              </c:strCache>
            </c:strRef>
          </c:cat>
          <c:val>
            <c:numRef>
              <c:f>'інд+дох'!$B$23:$B$35</c:f>
              <c:numCache>
                <c:ptCount val="13"/>
                <c:pt idx="0">
                  <c:v>-0.02594118460899908</c:v>
                </c:pt>
                <c:pt idx="1">
                  <c:v>-0.006696689470246486</c:v>
                </c:pt>
                <c:pt idx="2">
                  <c:v>-0.0049253982525765405</c:v>
                </c:pt>
                <c:pt idx="3">
                  <c:v>0.01142109508725686</c:v>
                </c:pt>
                <c:pt idx="4">
                  <c:v>0.036375072496916294</c:v>
                </c:pt>
                <c:pt idx="5">
                  <c:v>0.039675517633457114</c:v>
                </c:pt>
                <c:pt idx="6">
                  <c:v>0.04143349580077538</c:v>
                </c:pt>
                <c:pt idx="7">
                  <c:v>0.043117037568930705</c:v>
                </c:pt>
                <c:pt idx="8">
                  <c:v>0.04596617125724234</c:v>
                </c:pt>
                <c:pt idx="9">
                  <c:v>0.058179618409302414</c:v>
                </c:pt>
                <c:pt idx="10">
                  <c:v>0.06903548128308201</c:v>
                </c:pt>
                <c:pt idx="11">
                  <c:v>0.25805653908840553</c:v>
                </c:pt>
                <c:pt idx="12">
                  <c:v>0.30425701213447387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Since the beginning of the year 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MICEX (Russia)</c:v>
                </c:pt>
                <c:pt idx="2">
                  <c:v>NIKKEI 225 (Japan)</c:v>
                </c:pt>
                <c:pt idx="3">
                  <c:v>SHANGHAI SE COMPOSITE (China)</c:v>
                </c:pt>
                <c:pt idx="4">
                  <c:v>HANG SENG (Hong Kong)</c:v>
                </c:pt>
                <c:pt idx="5">
                  <c:v>DJIA (USA)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FTSE 100 (Great Britain)</c:v>
                </c:pt>
                <c:pt idx="9">
                  <c:v>CAC 40 (France)</c:v>
                </c:pt>
                <c:pt idx="10">
                  <c:v>WIG20 (Poland)</c:v>
                </c:pt>
                <c:pt idx="11">
                  <c:v>UX Index</c:v>
                </c:pt>
                <c:pt idx="12">
                  <c:v>PFTS Index</c:v>
                </c:pt>
              </c:strCache>
            </c:strRef>
          </c:cat>
          <c:val>
            <c:numRef>
              <c:f>'інд+дох'!$C$23:$C$35</c:f>
              <c:numCache>
                <c:ptCount val="13"/>
                <c:pt idx="0">
                  <c:v>-0.12161665730940652</c:v>
                </c:pt>
                <c:pt idx="1">
                  <c:v>-0.03947263443433857</c:v>
                </c:pt>
                <c:pt idx="2">
                  <c:v>-0.08901923786362176</c:v>
                </c:pt>
                <c:pt idx="3">
                  <c:v>-0.019656453066225543</c:v>
                </c:pt>
                <c:pt idx="4">
                  <c:v>-0.01754838809595405</c:v>
                </c:pt>
                <c:pt idx="5">
                  <c:v>-0.011062578275103152</c:v>
                </c:pt>
                <c:pt idx="6">
                  <c:v>0.014647995845965767</c:v>
                </c:pt>
                <c:pt idx="7">
                  <c:v>0.009983324914316194</c:v>
                </c:pt>
                <c:pt idx="8">
                  <c:v>0.011651590264541323</c:v>
                </c:pt>
                <c:pt idx="9">
                  <c:v>0.030958601027665456</c:v>
                </c:pt>
                <c:pt idx="10">
                  <c:v>0.0489591750035403</c:v>
                </c:pt>
                <c:pt idx="11">
                  <c:v>0.22986901674651672</c:v>
                </c:pt>
                <c:pt idx="12">
                  <c:v>0.30898745549529183</c:v>
                </c:pt>
              </c:numCache>
            </c:numRef>
          </c:val>
        </c:ser>
        <c:overlap val="-20"/>
        <c:gapWidth val="100"/>
        <c:axId val="10468025"/>
        <c:axId val="27103362"/>
      </c:barChart>
      <c:cat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3362"/>
        <c:crosses val="autoZero"/>
        <c:auto val="0"/>
        <c:lblOffset val="100"/>
        <c:tickLblSkip val="1"/>
        <c:noMultiLvlLbl val="0"/>
      </c:catAx>
      <c:valAx>
        <c:axId val="27103362"/>
        <c:scaling>
          <c:orientation val="minMax"/>
          <c:max val="0.3100000000000003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68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5"/>
          <c:y val="0.89725"/>
          <c:w val="0.597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Funds' shares within open-ended CII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aggregate NAV</a:t>
            </a:r>
          </a:p>
        </c:rich>
      </c:tx>
      <c:layout>
        <c:manualLayout>
          <c:xMode val="factor"/>
          <c:yMode val="factor"/>
          <c:x val="-0.062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395"/>
          <c:y val="0.31075"/>
          <c:w val="0.367"/>
          <c:h val="0.3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В_ВЧА!$B$36:$B$46</c:f>
              <c:strCache>
                <c:ptCount val="11"/>
                <c:pt idx="0">
                  <c:v>Others</c:v>
                </c:pt>
                <c:pt idx="1">
                  <c:v>“KINTO-Klasychnyi”</c:v>
                </c:pt>
                <c:pt idx="2">
                  <c:v>"OTP Klasychnyi" </c:v>
                </c:pt>
                <c:pt idx="3">
                  <c:v>“Sparta Zbalansovanyi” </c:v>
                </c:pt>
                <c:pt idx="4">
                  <c:v>“FIDO Fond Obligatsiinyi”</c:v>
                </c:pt>
                <c:pt idx="5">
                  <c:v>“Delta Fond Zbalansovanyi”</c:v>
                </c:pt>
                <c:pt idx="6">
                  <c:v>“KINTO-Ekviti”</c:v>
                </c:pt>
                <c:pt idx="7">
                  <c:v>“Premium – Fond Indeksnyi”</c:v>
                </c:pt>
                <c:pt idx="8">
                  <c:v>“Sofiyivskyi”</c:v>
                </c:pt>
                <c:pt idx="9">
                  <c:v>"OTP Fond Aktsii”</c:v>
                </c:pt>
                <c:pt idx="10">
                  <c:v>“Delta Fond Groshovogo Runku”</c:v>
                </c:pt>
              </c:strCache>
            </c:strRef>
          </c:cat>
          <c:val>
            <c:numRef>
              <c:f>В_ВЧА!$C$36:$C$46</c:f>
              <c:numCache>
                <c:ptCount val="11"/>
                <c:pt idx="0">
                  <c:v>24807309.099999994</c:v>
                </c:pt>
                <c:pt idx="1">
                  <c:v>20051361.27</c:v>
                </c:pt>
                <c:pt idx="2">
                  <c:v>16722414.06</c:v>
                </c:pt>
                <c:pt idx="3">
                  <c:v>9095633.81</c:v>
                </c:pt>
                <c:pt idx="4">
                  <c:v>4785456.16</c:v>
                </c:pt>
                <c:pt idx="5">
                  <c:v>4002062.18</c:v>
                </c:pt>
                <c:pt idx="6">
                  <c:v>3677360.63</c:v>
                </c:pt>
                <c:pt idx="7">
                  <c:v>3606314.27</c:v>
                </c:pt>
                <c:pt idx="8">
                  <c:v>3366349.17</c:v>
                </c:pt>
                <c:pt idx="9">
                  <c:v>2551919.28</c:v>
                </c:pt>
                <c:pt idx="10">
                  <c:v>2357053.69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В_ВЧА!$B$36:$B$46</c:f>
              <c:strCache>
                <c:ptCount val="11"/>
                <c:pt idx="0">
                  <c:v>Others</c:v>
                </c:pt>
                <c:pt idx="1">
                  <c:v>“KINTO-Klasychnyi”</c:v>
                </c:pt>
                <c:pt idx="2">
                  <c:v>"OTP Klasychnyi" </c:v>
                </c:pt>
                <c:pt idx="3">
                  <c:v>“Sparta Zbalansovanyi” </c:v>
                </c:pt>
                <c:pt idx="4">
                  <c:v>“FIDO Fond Obligatsiinyi”</c:v>
                </c:pt>
                <c:pt idx="5">
                  <c:v>“Delta Fond Zbalansovanyi”</c:v>
                </c:pt>
                <c:pt idx="6">
                  <c:v>“KINTO-Ekviti”</c:v>
                </c:pt>
                <c:pt idx="7">
                  <c:v>“Premium – Fond Indeksnyi”</c:v>
                </c:pt>
                <c:pt idx="8">
                  <c:v>“Sofiyivskyi”</c:v>
                </c:pt>
                <c:pt idx="9">
                  <c:v>"OTP Fond Aktsii”</c:v>
                </c:pt>
                <c:pt idx="10">
                  <c:v>“Delta Fond Groshovogo Runku”</c:v>
                </c:pt>
              </c:strCache>
            </c:strRef>
          </c:cat>
          <c:val>
            <c:numRef>
              <c:f>В_ВЧА!$D$36:$D$46</c:f>
              <c:numCache>
                <c:ptCount val="11"/>
                <c:pt idx="0">
                  <c:v>0.2610657220865054</c:v>
                </c:pt>
                <c:pt idx="1">
                  <c:v>0.21101535388898504</c:v>
                </c:pt>
                <c:pt idx="2">
                  <c:v>0.1759823721309391</c:v>
                </c:pt>
                <c:pt idx="3">
                  <c:v>0.09572010405764174</c:v>
                </c:pt>
                <c:pt idx="4">
                  <c:v>0.05036090625096116</c:v>
                </c:pt>
                <c:pt idx="5">
                  <c:v>0.04211667007675549</c:v>
                </c:pt>
                <c:pt idx="6">
                  <c:v>0.03869959471918043</c:v>
                </c:pt>
                <c:pt idx="7">
                  <c:v>0.03795192115248078</c:v>
                </c:pt>
                <c:pt idx="8">
                  <c:v>0.03542659033749688</c:v>
                </c:pt>
                <c:pt idx="9">
                  <c:v>0.026855740251959657</c:v>
                </c:pt>
                <c:pt idx="10">
                  <c:v>0.024805025047094375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Open-ended CII NAV dynamics over the month</a:t>
            </a:r>
          </a:p>
        </c:rich>
      </c:tx>
      <c:layout>
        <c:manualLayout>
          <c:xMode val="factor"/>
          <c:yMode val="factor"/>
          <c:x val="0.084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2765"/>
          <c:w val="0.97225"/>
          <c:h val="0.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ВЧА'!$C$68</c:f>
              <c:strCache>
                <c:ptCount val="1"/>
                <c:pt idx="0">
                  <c:v>NAV Change,UAH, thsd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ВЧА'!$B$69:$B$79</c:f>
              <c:strCache>
                <c:ptCount val="11"/>
                <c:pt idx="0">
                  <c:v>"UNIVER.UA/Iaroslav Mudryi: Fond Aktsii"</c:v>
                </c:pt>
                <c:pt idx="1">
                  <c:v>"Argentum" </c:v>
                </c:pt>
                <c:pt idx="2">
                  <c:v>“Sofiyivckyi”</c:v>
                </c:pt>
                <c:pt idx="3">
                  <c:v>“KINTO-Ekviti”</c:v>
                </c:pt>
                <c:pt idx="4">
                  <c:v>“KINTO-Kaznacheyskyi”</c:v>
                </c:pt>
                <c:pt idx="5">
                  <c:v>“VSI”</c:v>
                </c:pt>
                <c:pt idx="6">
                  <c:v>"KINTO-Klasychnyi”</c:v>
                </c:pt>
                <c:pt idx="7">
                  <c:v>"Konkord Stabilnist" </c:v>
                </c:pt>
                <c:pt idx="8">
                  <c:v>"OTP Klasychnyi" </c:v>
                </c:pt>
                <c:pt idx="9">
                  <c:v>"OTP Fond Aktsii”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ВЧА'!$C$69:$C$79</c:f>
              <c:numCache>
                <c:ptCount val="11"/>
                <c:pt idx="0">
                  <c:v>205.78838</c:v>
                </c:pt>
                <c:pt idx="1">
                  <c:v>303.62944999999996</c:v>
                </c:pt>
                <c:pt idx="2">
                  <c:v>691.8300699999999</c:v>
                </c:pt>
                <c:pt idx="3">
                  <c:v>307.73654</c:v>
                </c:pt>
                <c:pt idx="4">
                  <c:v>224.23461000000012</c:v>
                </c:pt>
                <c:pt idx="5">
                  <c:v>197.29291000000012</c:v>
                </c:pt>
                <c:pt idx="6">
                  <c:v>520.2764800000004</c:v>
                </c:pt>
                <c:pt idx="7">
                  <c:v>-103.30358999999997</c:v>
                </c:pt>
                <c:pt idx="8">
                  <c:v>16.014950000001118</c:v>
                </c:pt>
                <c:pt idx="9">
                  <c:v>-1859.5939399999997</c:v>
                </c:pt>
                <c:pt idx="10">
                  <c:v>1270.0439410000004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ВЧА'!$E$68</c:f>
              <c:strCache>
                <c:ptCount val="1"/>
                <c:pt idx="0">
                  <c:v>Net inflow/outflow, UAH, thsd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ВЧА'!$B$69:$B$79</c:f>
              <c:strCache>
                <c:ptCount val="11"/>
                <c:pt idx="0">
                  <c:v>"UNIVER.UA/Iaroslav Mudryi: Fond Aktsii"</c:v>
                </c:pt>
                <c:pt idx="1">
                  <c:v>"Argentum" </c:v>
                </c:pt>
                <c:pt idx="2">
                  <c:v>“Sofiyivckyi”</c:v>
                </c:pt>
                <c:pt idx="3">
                  <c:v>“KINTO-Ekviti”</c:v>
                </c:pt>
                <c:pt idx="4">
                  <c:v>“KINTO-Kaznacheyskyi”</c:v>
                </c:pt>
                <c:pt idx="5">
                  <c:v>“VSI”</c:v>
                </c:pt>
                <c:pt idx="6">
                  <c:v>"KINTO-Klasychnyi”</c:v>
                </c:pt>
                <c:pt idx="7">
                  <c:v>"Konkord Stabilnist" </c:v>
                </c:pt>
                <c:pt idx="8">
                  <c:v>"OTP Klasychnyi" </c:v>
                </c:pt>
                <c:pt idx="9">
                  <c:v>"OTP Fond Aktsii”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ВЧА'!$E$69:$E$79</c:f>
              <c:numCache>
                <c:ptCount val="11"/>
                <c:pt idx="0">
                  <c:v>19.937323895183532</c:v>
                </c:pt>
                <c:pt idx="1">
                  <c:v>6.254629923247684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-56.332930888309505</c:v>
                </c:pt>
                <c:pt idx="6">
                  <c:v>-70.61654010094107</c:v>
                </c:pt>
                <c:pt idx="7">
                  <c:v>-139.1688383646113</c:v>
                </c:pt>
                <c:pt idx="8">
                  <c:v>-140.6050423561918</c:v>
                </c:pt>
                <c:pt idx="9">
                  <c:v>-2429.3924641790727</c:v>
                </c:pt>
                <c:pt idx="10">
                  <c:v>-33.87441078587199</c:v>
                </c:pt>
              </c:numCache>
            </c:numRef>
          </c:val>
        </c:ser>
        <c:overlap val="-30"/>
        <c:axId val="42603667"/>
        <c:axId val="47888684"/>
      </c:barChart>
      <c:lineChart>
        <c:grouping val="standard"/>
        <c:varyColors val="0"/>
        <c:ser>
          <c:idx val="2"/>
          <c:order val="2"/>
          <c:tx>
            <c:strRef>
              <c:f>'В_динаміка ВЧА'!$D$68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ВЧА'!$B$69:$B$78</c:f>
              <c:strCache>
                <c:ptCount val="10"/>
                <c:pt idx="0">
                  <c:v>"UNIVER.UA/Iaroslav Mudryi: Fond Aktsii"</c:v>
                </c:pt>
                <c:pt idx="1">
                  <c:v>"Argentum" </c:v>
                </c:pt>
                <c:pt idx="2">
                  <c:v>“Sofiyivckyi”</c:v>
                </c:pt>
                <c:pt idx="3">
                  <c:v>“KINTO-Ekviti”</c:v>
                </c:pt>
                <c:pt idx="4">
                  <c:v>“KINTO-Kaznacheyskyi”</c:v>
                </c:pt>
                <c:pt idx="5">
                  <c:v>“VSI”</c:v>
                </c:pt>
                <c:pt idx="6">
                  <c:v>"KINTO-Klasychnyi”</c:v>
                </c:pt>
                <c:pt idx="7">
                  <c:v>"Konkord Stabilnist" </c:v>
                </c:pt>
                <c:pt idx="8">
                  <c:v>"OTP Klasychnyi" </c:v>
                </c:pt>
                <c:pt idx="9">
                  <c:v>"OTP Fond Aktsii”</c:v>
                </c:pt>
              </c:strCache>
            </c:strRef>
          </c:cat>
          <c:val>
            <c:numRef>
              <c:f>'В_динаміка ВЧА'!$D$69:$D$78</c:f>
              <c:numCache>
                <c:ptCount val="10"/>
                <c:pt idx="0">
                  <c:v>0.2508828973797727</c:v>
                </c:pt>
                <c:pt idx="1">
                  <c:v>0.17506210916569562</c:v>
                </c:pt>
                <c:pt idx="2">
                  <c:v>0.25867456695298974</c:v>
                </c:pt>
                <c:pt idx="3">
                  <c:v>0.09132666783611462</c:v>
                </c:pt>
                <c:pt idx="4">
                  <c:v>0.16165786315206074</c:v>
                </c:pt>
                <c:pt idx="5">
                  <c:v>0.1397106055292237</c:v>
                </c:pt>
                <c:pt idx="6">
                  <c:v>0.02663838110345946</c:v>
                </c:pt>
                <c:pt idx="7">
                  <c:v>-0.16135976286281192</c:v>
                </c:pt>
                <c:pt idx="8">
                  <c:v>0.0009586117208474327</c:v>
                </c:pt>
                <c:pt idx="9">
                  <c:v>-0.42153198851798973</c:v>
                </c:pt>
              </c:numCache>
            </c:numRef>
          </c:val>
          <c:smooth val="0"/>
        </c:ser>
        <c:axId val="28344973"/>
        <c:axId val="53778166"/>
      </c:lineChart>
      <c:catAx>
        <c:axId val="42603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888684"/>
        <c:crosses val="autoZero"/>
        <c:auto val="0"/>
        <c:lblOffset val="40"/>
        <c:tickLblSkip val="2"/>
        <c:noMultiLvlLbl val="0"/>
      </c:catAx>
      <c:valAx>
        <c:axId val="47888684"/>
        <c:scaling>
          <c:orientation val="minMax"/>
          <c:min val="-2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catAx>
        <c:axId val="28344973"/>
        <c:scaling>
          <c:orientation val="minMax"/>
        </c:scaling>
        <c:axPos val="b"/>
        <c:delete val="1"/>
        <c:majorTickMark val="out"/>
        <c:minorTickMark val="none"/>
        <c:tickLblPos val="none"/>
        <c:crossAx val="53778166"/>
        <c:crosses val="autoZero"/>
        <c:auto val="0"/>
        <c:lblOffset val="100"/>
        <c:tickLblSkip val="1"/>
        <c:noMultiLvlLbl val="0"/>
      </c:catAx>
      <c:valAx>
        <c:axId val="5377816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6"/>
          <c:w val="0.382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open-ended funds, bank deposits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and indexes over the month</a:t>
            </a:r>
          </a:p>
        </c:rich>
      </c:tx>
      <c:layout>
        <c:manualLayout>
          <c:xMode val="factor"/>
          <c:yMode val="factor"/>
          <c:x val="0.01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075"/>
          <c:w val="0.954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'В_діаграма(дох)'!$A$2:$A$38</c:f>
              <c:strCache>
                <c:ptCount val="37"/>
                <c:pt idx="0">
                  <c:v>“Sparta Zbalansovanyi” </c:v>
                </c:pt>
                <c:pt idx="1">
                  <c:v>“Sparta 300”</c:v>
                </c:pt>
                <c:pt idx="2">
                  <c:v>Konkord Dostatok" </c:v>
                </c:pt>
                <c:pt idx="3">
                  <c:v>"OTP Obligatsiinyi" </c:v>
                </c:pt>
                <c:pt idx="4">
                  <c:v>"OTP Klasychnyi" </c:v>
                </c:pt>
                <c:pt idx="5">
                  <c:v>“Altus-Strategichnyi" </c:v>
                </c:pt>
                <c:pt idx="6">
                  <c:v>“Altus – Depozyt”</c:v>
                </c:pt>
                <c:pt idx="7">
                  <c:v>“FIDO Fond Obligatsiinyi”</c:v>
                </c:pt>
                <c:pt idx="8">
                  <c:v>“Altus – Zbalansovanyi”</c:v>
                </c:pt>
                <c:pt idx="9">
                  <c:v>“Premium – Fond Indeksnyi”</c:v>
                </c:pt>
                <c:pt idx="10">
                  <c:v>“Andromeda”</c:v>
                </c:pt>
                <c:pt idx="11">
                  <c:v>“Delta Fond Groshovogo Runku”</c:v>
                </c:pt>
                <c:pt idx="12">
                  <c:v>“KINTO-Klasychnyi”</c:v>
                </c:pt>
                <c:pt idx="13">
                  <c:v>“Delta Fond Zbalansovanyi”</c:v>
                </c:pt>
                <c:pt idx="14">
                  <c:v>"Konkord Stabilnist" </c:v>
                </c:pt>
                <c:pt idx="15">
                  <c:v>“TASK Resurs”</c:v>
                </c:pt>
                <c:pt idx="16">
                  <c:v>"UNIVER.UA/Myhailo Grushevskyi: Fond Derzhavnyh Paperiv</c:v>
                </c:pt>
                <c:pt idx="17">
                  <c:v>"UNIVER.UA/Taras Shevchenko: Fond Zaoshchadzhen”</c:v>
                </c:pt>
                <c:pt idx="18">
                  <c:v>“KINTO-Ekviti”</c:v>
                </c:pt>
                <c:pt idx="19">
                  <c:v>"SEM Azhio"</c:v>
                </c:pt>
                <c:pt idx="20">
                  <c:v>"UNIVER.UA/Volodymyr Velykyi: Fond Zbalansovanyi”</c:v>
                </c:pt>
                <c:pt idx="21">
                  <c:v>“KINTO-Kaznacheyskyi”</c:v>
                </c:pt>
                <c:pt idx="22">
                  <c:v>“Nadbannia”</c:v>
                </c:pt>
                <c:pt idx="23">
                  <c:v>"Argentum" </c:v>
                </c:pt>
                <c:pt idx="24">
                  <c:v>“VSI”</c:v>
                </c:pt>
                <c:pt idx="25">
                  <c:v>“Premium – Fond Zbalansovanyi”</c:v>
                </c:pt>
                <c:pt idx="26">
                  <c:v>“ART Indeksnyi”</c:v>
                </c:pt>
                <c:pt idx="27">
                  <c:v>"UNIVER.UA/Iaroslav Mudryi: Fond Aktsii"</c:v>
                </c:pt>
                <c:pt idx="28">
                  <c:v>"OTP Fond Aktsii”</c:v>
                </c:pt>
                <c:pt idx="29">
                  <c:v>“Sofiyivckyi”</c:v>
                </c:pt>
                <c:pt idx="30">
                  <c:v>Funds' average rate of return</c:v>
                </c:pt>
                <c:pt idx="31">
                  <c:v>UX Index</c:v>
                </c:pt>
                <c:pt idx="32">
                  <c:v>PFTS Index</c:v>
                </c:pt>
                <c:pt idx="33">
                  <c:v>EURO Deposits</c:v>
                </c:pt>
                <c:pt idx="34">
                  <c:v>USD Deposits</c:v>
                </c:pt>
                <c:pt idx="35">
                  <c:v>UAH Deposits</c:v>
                </c:pt>
                <c:pt idx="36">
                  <c:v>"Gold" deposit (at official rate of gold)</c:v>
                </c:pt>
              </c:strCache>
            </c:strRef>
          </c:cat>
          <c:val>
            <c:numRef>
              <c:f>'В_діаграма(дох)'!$B$2:$B$38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0.008455361721250165</c:v>
                </c:pt>
                <c:pt idx="3">
                  <c:v>0.008808563442500361</c:v>
                </c:pt>
                <c:pt idx="4">
                  <c:v>0.009421196127544551</c:v>
                </c:pt>
                <c:pt idx="5">
                  <c:v>0.009943747106992529</c:v>
                </c:pt>
                <c:pt idx="6">
                  <c:v>0.010016305018358818</c:v>
                </c:pt>
                <c:pt idx="7">
                  <c:v>0.01036181933983582</c:v>
                </c:pt>
                <c:pt idx="8">
                  <c:v>0.010476598856322905</c:v>
                </c:pt>
                <c:pt idx="9">
                  <c:v>0.024406794325589676</c:v>
                </c:pt>
                <c:pt idx="10">
                  <c:v>0.02809234438957997</c:v>
                </c:pt>
                <c:pt idx="11">
                  <c:v>0.029819777517508195</c:v>
                </c:pt>
                <c:pt idx="12">
                  <c:v>0.03037365924301505</c:v>
                </c:pt>
                <c:pt idx="13">
                  <c:v>0.046313872453022764</c:v>
                </c:pt>
                <c:pt idx="14">
                  <c:v>0.07127674127455297</c:v>
                </c:pt>
                <c:pt idx="15">
                  <c:v>0.07723644540643582</c:v>
                </c:pt>
                <c:pt idx="16">
                  <c:v>0.0821707509075369</c:v>
                </c:pt>
                <c:pt idx="17">
                  <c:v>0.08299843901756665</c:v>
                </c:pt>
                <c:pt idx="18">
                  <c:v>0.09132666783600163</c:v>
                </c:pt>
                <c:pt idx="19">
                  <c:v>0.12374608406004195</c:v>
                </c:pt>
                <c:pt idx="20">
                  <c:v>0.1564027585055059</c:v>
                </c:pt>
                <c:pt idx="21">
                  <c:v>0.1616578631520611</c:v>
                </c:pt>
                <c:pt idx="22">
                  <c:v>0.16651888152373684</c:v>
                </c:pt>
                <c:pt idx="23">
                  <c:v>0.17260009748586058</c:v>
                </c:pt>
                <c:pt idx="24">
                  <c:v>0.1805647548049112</c:v>
                </c:pt>
                <c:pt idx="25">
                  <c:v>0.18150307534553023</c:v>
                </c:pt>
                <c:pt idx="26">
                  <c:v>0.20980397895859504</c:v>
                </c:pt>
                <c:pt idx="27">
                  <c:v>0.22542395102875634</c:v>
                </c:pt>
                <c:pt idx="28">
                  <c:v>0.2510136100773295</c:v>
                </c:pt>
                <c:pt idx="29">
                  <c:v>0.25867456695299706</c:v>
                </c:pt>
                <c:pt idx="30">
                  <c:v>0.09064695686263134</c:v>
                </c:pt>
                <c:pt idx="31">
                  <c:v>0.25805653908840553</c:v>
                </c:pt>
                <c:pt idx="32">
                  <c:v>0.30425701213447387</c:v>
                </c:pt>
                <c:pt idx="33">
                  <c:v>0.26367769725460977</c:v>
                </c:pt>
                <c:pt idx="34">
                  <c:v>0.25800656944689626</c:v>
                </c:pt>
                <c:pt idx="35">
                  <c:v>0.015342465753424659</c:v>
                </c:pt>
                <c:pt idx="36">
                  <c:v>0.32609703745961127</c:v>
                </c:pt>
              </c:numCache>
            </c:numRef>
          </c:val>
        </c:ser>
        <c:gapWidth val="60"/>
        <c:axId val="14241447"/>
        <c:axId val="61064160"/>
      </c:barChart>
      <c:cat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4160"/>
        <c:crosses val="autoZero"/>
        <c:auto val="0"/>
        <c:lblOffset val="0"/>
        <c:tickLblSkip val="1"/>
        <c:noMultiLvlLbl val="0"/>
      </c:catAx>
      <c:valAx>
        <c:axId val="61064160"/>
        <c:scaling>
          <c:orientation val="minMax"/>
          <c:max val="0.330000000000000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NAV Dynamics of Interval CII per Month</a:t>
            </a:r>
          </a:p>
        </c:rich>
      </c:tx>
      <c:layout>
        <c:manualLayout>
          <c:xMode val="factor"/>
          <c:yMode val="factor"/>
          <c:x val="-0.036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NAV Change, thous. UAH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>
                <c:ptCount val="8"/>
                <c:pt idx="0">
                  <c:v>"Аurum"</c:v>
                </c:pt>
                <c:pt idx="1">
                  <c:v>"Platynum" </c:v>
                </c:pt>
                <c:pt idx="2">
                  <c:v>"TASK Ukrainskyi Kapital" </c:v>
                </c:pt>
                <c:pt idx="3">
                  <c:v>"UNIVER.UA/Otaman: Fond Perspectyvnyh Aktsii"</c:v>
                </c:pt>
                <c:pt idx="4">
                  <c:v>"Zbalansovanyi Fond “Parytet”</c:v>
                </c:pt>
                <c:pt idx="5">
                  <c:v>"Orion" </c:v>
                </c:pt>
                <c:pt idx="6">
                  <c:v>"Optimum"</c:v>
                </c:pt>
                <c:pt idx="7">
                  <c:v>"Konkord Perspectiva"</c:v>
                </c:pt>
              </c:strCache>
            </c:strRef>
          </c:cat>
          <c:val>
            <c:numRef>
              <c:f>'І_динаміка ВЧА'!$C$40:$C$47</c:f>
              <c:numCache>
                <c:ptCount val="8"/>
                <c:pt idx="0">
                  <c:v>343.6211599999999</c:v>
                </c:pt>
                <c:pt idx="1">
                  <c:v>1082.828709999999</c:v>
                </c:pt>
                <c:pt idx="2">
                  <c:v>193.4391199999999</c:v>
                </c:pt>
                <c:pt idx="3">
                  <c:v>106.44412</c:v>
                </c:pt>
                <c:pt idx="4">
                  <c:v>94.19137</c:v>
                </c:pt>
                <c:pt idx="5">
                  <c:v>65.62881000000006</c:v>
                </c:pt>
                <c:pt idx="6">
                  <c:v>57.07975</c:v>
                </c:pt>
                <c:pt idx="7">
                  <c:v>-59.088199999999716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Net inflow-outflow, thous. UAH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>
                <c:ptCount val="8"/>
                <c:pt idx="0">
                  <c:v>"Аurum"</c:v>
                </c:pt>
                <c:pt idx="1">
                  <c:v>"Platynum" </c:v>
                </c:pt>
                <c:pt idx="2">
                  <c:v>"TASK Ukrainskyi Kapital" </c:v>
                </c:pt>
                <c:pt idx="3">
                  <c:v>"UNIVER.UA/Otaman: Fond Perspectyvnyh Aktsii"</c:v>
                </c:pt>
                <c:pt idx="4">
                  <c:v>"Zbalansovanyi Fond “Parytet”</c:v>
                </c:pt>
                <c:pt idx="5">
                  <c:v>"Orion" </c:v>
                </c:pt>
                <c:pt idx="6">
                  <c:v>"Optimum"</c:v>
                </c:pt>
                <c:pt idx="7">
                  <c:v>"Konkord Perspectiva"</c:v>
                </c:pt>
              </c:strCache>
            </c:strRef>
          </c:cat>
          <c:val>
            <c:numRef>
              <c:f>'І_динаміка ВЧА'!$E$40:$E$47</c:f>
              <c:numCache>
                <c:ptCount val="8"/>
                <c:pt idx="0">
                  <c:v>16.45248058005975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-54.470058957323744</c:v>
                </c:pt>
              </c:numCache>
            </c:numRef>
          </c:val>
        </c:ser>
        <c:overlap val="-20"/>
        <c:axId val="12706529"/>
        <c:axId val="47249898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ВЧА'!$D$40:$D$47</c:f>
              <c:numCache>
                <c:ptCount val="8"/>
                <c:pt idx="0">
                  <c:v>0.18114708460482343</c:v>
                </c:pt>
                <c:pt idx="1">
                  <c:v>0.11190200983040728</c:v>
                </c:pt>
                <c:pt idx="2">
                  <c:v>0.123491256686652</c:v>
                </c:pt>
                <c:pt idx="3">
                  <c:v>0.17585997884475105</c:v>
                </c:pt>
                <c:pt idx="4">
                  <c:v>0.09130424574949489</c:v>
                </c:pt>
                <c:pt idx="5">
                  <c:v>0.029476936625386432</c:v>
                </c:pt>
                <c:pt idx="6">
                  <c:v>0.0823182198531536</c:v>
                </c:pt>
                <c:pt idx="7">
                  <c:v>-0.02252384672943162</c:v>
                </c:pt>
              </c:numCache>
            </c:numRef>
          </c:val>
          <c:smooth val="0"/>
        </c:ser>
        <c:axId val="22595899"/>
        <c:axId val="2036500"/>
      </c:lineChart>
      <c:catAx>
        <c:axId val="127065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49898"/>
        <c:crosses val="autoZero"/>
        <c:auto val="0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06529"/>
        <c:crossesAt val="1"/>
        <c:crossBetween val="between"/>
        <c:dispUnits/>
      </c:valAx>
      <c:catAx>
        <c:axId val="22595899"/>
        <c:scaling>
          <c:orientation val="minMax"/>
        </c:scaling>
        <c:axPos val="b"/>
        <c:delete val="1"/>
        <c:majorTickMark val="out"/>
        <c:minorTickMark val="none"/>
        <c:tickLblPos val="none"/>
        <c:crossAx val="2036500"/>
        <c:crosses val="autoZero"/>
        <c:auto val="0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958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25"/>
          <c:y val="0.822"/>
          <c:w val="0.473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25"/>
          <c:w val="0.9185"/>
          <c:h val="0.8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>
                <c:ptCount val="15"/>
                <c:pt idx="0">
                  <c:v>"Konkord Perspectiva”</c:v>
                </c:pt>
                <c:pt idx="1">
                  <c:v>"Orion" </c:v>
                </c:pt>
                <c:pt idx="2">
                  <c:v>"Optimum" </c:v>
                </c:pt>
                <c:pt idx="3">
                  <c:v>“Zbalansovanyi Fond “Parytet”</c:v>
                </c:pt>
                <c:pt idx="4">
                  <c:v>"Platynum" </c:v>
                </c:pt>
                <c:pt idx="5">
                  <c:v>"TASK Ukrainskyi Kapital" </c:v>
                </c:pt>
                <c:pt idx="6">
                  <c:v>«Aurum”</c:v>
                </c:pt>
                <c:pt idx="7">
                  <c:v>UNIVER.UA/Otaman: Fond Perspectyvnyh Aktsii"</c:v>
                </c:pt>
                <c:pt idx="8">
                  <c:v>Funds' average rate of return</c:v>
                </c:pt>
                <c:pt idx="9">
                  <c:v>UX Index</c:v>
                </c:pt>
                <c:pt idx="10">
                  <c:v>PFTS Index</c:v>
                </c:pt>
                <c:pt idx="11">
                  <c:v>EURO deposits</c:v>
                </c:pt>
                <c:pt idx="12">
                  <c:v>USD deposits</c:v>
                </c:pt>
                <c:pt idx="13">
                  <c:v>UAH deposits</c:v>
                </c:pt>
                <c:pt idx="14">
                  <c:v>Gold deposit (at official rate of gold)</c:v>
                </c:pt>
              </c:strCache>
            </c:strRef>
          </c:cat>
          <c:val>
            <c:numRef>
              <c:f>'І_діаграма(дох)'!$B$2:$B$16</c:f>
              <c:numCache>
                <c:ptCount val="15"/>
                <c:pt idx="0">
                  <c:v>-0.0017605677194217906</c:v>
                </c:pt>
                <c:pt idx="1">
                  <c:v>0.029476936625379757</c:v>
                </c:pt>
                <c:pt idx="2">
                  <c:v>0.08231821985315291</c:v>
                </c:pt>
                <c:pt idx="3">
                  <c:v>0.09130424574949192</c:v>
                </c:pt>
                <c:pt idx="4">
                  <c:v>0.11190200983041665</c:v>
                </c:pt>
                <c:pt idx="5">
                  <c:v>0.1234912566866726</c:v>
                </c:pt>
                <c:pt idx="6">
                  <c:v>0.17415444483575793</c:v>
                </c:pt>
                <c:pt idx="7">
                  <c:v>0.17585997884475257</c:v>
                </c:pt>
                <c:pt idx="8">
                  <c:v>0.09834331558827532</c:v>
                </c:pt>
                <c:pt idx="9">
                  <c:v>0.25805653908840553</c:v>
                </c:pt>
                <c:pt idx="10">
                  <c:v>0.30425701213447387</c:v>
                </c:pt>
                <c:pt idx="11">
                  <c:v>0.26367769725460977</c:v>
                </c:pt>
                <c:pt idx="12">
                  <c:v>0.25800656944689626</c:v>
                </c:pt>
                <c:pt idx="13">
                  <c:v>0.015342465753424659</c:v>
                </c:pt>
                <c:pt idx="14">
                  <c:v>0.32609703745961127</c:v>
                </c:pt>
              </c:numCache>
            </c:numRef>
          </c:val>
        </c:ser>
        <c:gapWidth val="60"/>
        <c:axId val="18328501"/>
        <c:axId val="30738782"/>
      </c:barChart>
      <c:cat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8782"/>
        <c:crosses val="autoZero"/>
        <c:auto val="0"/>
        <c:lblOffset val="100"/>
        <c:tickLblSkip val="1"/>
        <c:noMultiLvlLbl val="0"/>
      </c:catAx>
      <c:valAx>
        <c:axId val="30738782"/>
        <c:scaling>
          <c:orientation val="minMax"/>
          <c:max val="0.3100000000000003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Closed-end CII NAV dynamics over the month</a:t>
            </a:r>
          </a:p>
        </c:rich>
      </c:tx>
      <c:layout>
        <c:manualLayout>
          <c:xMode val="factor"/>
          <c:yMode val="factor"/>
          <c:x val="0.013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75"/>
          <c:w val="0.99975"/>
          <c:h val="0.6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>
                <c:ptCount val="6"/>
                <c:pt idx="0">
                  <c:v>“Indeks Ukrainskoi Birzhi” </c:v>
                </c:pt>
                <c:pt idx="1">
                  <c:v>"AntyBank"</c:v>
                </c:pt>
                <c:pt idx="2">
                  <c:v>“TASK  Universal”</c:v>
                </c:pt>
                <c:pt idx="3">
                  <c:v>“KINTO-Vesna”</c:v>
                </c:pt>
                <c:pt idx="4">
                  <c:v>"Tsentavr"</c:v>
                </c:pt>
                <c:pt idx="5">
                  <c:v>"UNIVER.UA/Skif: Fond Neruhomosti”</c:v>
                </c:pt>
              </c:strCache>
            </c:strRef>
          </c:cat>
          <c:val>
            <c:numRef>
              <c:f>'3_динаміка ВЧА'!$C$39:$C$44</c:f>
              <c:numCache>
                <c:ptCount val="6"/>
                <c:pt idx="0">
                  <c:v>747.48256</c:v>
                </c:pt>
                <c:pt idx="1">
                  <c:v>353.1797600000003</c:v>
                </c:pt>
                <c:pt idx="2">
                  <c:v>91.51442999999995</c:v>
                </c:pt>
                <c:pt idx="3">
                  <c:v>59.61298999999999</c:v>
                </c:pt>
                <c:pt idx="4">
                  <c:v>27.739479999999983</c:v>
                </c:pt>
                <c:pt idx="5">
                  <c:v>-1.249090000000084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>
                <c:ptCount val="6"/>
                <c:pt idx="0">
                  <c:v>“Indeks Ukrainskoi Birzhi” </c:v>
                </c:pt>
                <c:pt idx="1">
                  <c:v>"AntyBank"</c:v>
                </c:pt>
                <c:pt idx="2">
                  <c:v>“TASK  Universal”</c:v>
                </c:pt>
                <c:pt idx="3">
                  <c:v>“KINTO-Vesna”</c:v>
                </c:pt>
                <c:pt idx="4">
                  <c:v>"Tsentavr"</c:v>
                </c:pt>
                <c:pt idx="5">
                  <c:v>"UNIVER.UA/Skif: Fond Neruhomosti”</c:v>
                </c:pt>
              </c:strCache>
            </c:strRef>
          </c:cat>
          <c:val>
            <c:numRef>
              <c:f>'3_динаміка ВЧА'!$E$39:$E$44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8213583"/>
        <c:axId val="6813384"/>
      </c:barChart>
      <c:lineChart>
        <c:grouping val="standard"/>
        <c:varyColors val="0"/>
        <c:ser>
          <c:idx val="2"/>
          <c:order val="2"/>
          <c:tx>
            <c:strRef>
              <c:f>'3_динаміка ВЧА'!$D$38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ВЧА'!$D$39:$D$44</c:f>
              <c:numCache>
                <c:ptCount val="6"/>
                <c:pt idx="0">
                  <c:v>0.2614706080433251</c:v>
                </c:pt>
                <c:pt idx="1">
                  <c:v>0.10126053075256722</c:v>
                </c:pt>
                <c:pt idx="2">
                  <c:v>0.0801726968228969</c:v>
                </c:pt>
                <c:pt idx="3">
                  <c:v>0.12447126637972546</c:v>
                </c:pt>
                <c:pt idx="4">
                  <c:v>0.018210065259361967</c:v>
                </c:pt>
                <c:pt idx="5">
                  <c:v>-0.0010018856873208078</c:v>
                </c:pt>
              </c:numCache>
            </c:numRef>
          </c:val>
          <c:smooth val="0"/>
        </c:ser>
        <c:axId val="61320457"/>
        <c:axId val="15013202"/>
      </c:lineChart>
      <c:catAx>
        <c:axId val="8213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6813384"/>
        <c:crosses val="autoZero"/>
        <c:auto val="0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13583"/>
        <c:crossesAt val="1"/>
        <c:crossBetween val="between"/>
        <c:dispUnits/>
      </c:valAx>
      <c:catAx>
        <c:axId val="61320457"/>
        <c:scaling>
          <c:orientation val="minMax"/>
        </c:scaling>
        <c:axPos val="b"/>
        <c:delete val="1"/>
        <c:majorTickMark val="out"/>
        <c:minorTickMark val="none"/>
        <c:tickLblPos val="none"/>
        <c:crossAx val="15013202"/>
        <c:crosses val="autoZero"/>
        <c:auto val="0"/>
        <c:lblOffset val="100"/>
        <c:tickLblSkip val="1"/>
        <c:noMultiLvlLbl val="0"/>
      </c:catAx>
      <c:valAx>
        <c:axId val="15013202"/>
        <c:scaling>
          <c:orientation val="minMax"/>
          <c:max val="0.15000000000000013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204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8025"/>
          <c:y val="0.8705"/>
          <c:w val="0.4422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625"/>
          <c:w val="0.9977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>
                <c:ptCount val="13"/>
                <c:pt idx="0">
                  <c:v>"UNIVER.UA/Skif: Fond Neruhomosti”</c:v>
                </c:pt>
                <c:pt idx="1">
                  <c:v>Tsentavr"</c:v>
                </c:pt>
                <c:pt idx="2">
                  <c:v>“TASK  Universal”</c:v>
                </c:pt>
                <c:pt idx="3">
                  <c:v>"AntyBank"</c:v>
                </c:pt>
                <c:pt idx="4">
                  <c:v>“KINTO-Vesna”</c:v>
                </c:pt>
                <c:pt idx="5">
                  <c:v>“Indeks Ukrainskoi Birzhi” 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EURO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'З_діаграма(дох)'!$B$2:$B$14</c:f>
              <c:numCache>
                <c:ptCount val="13"/>
                <c:pt idx="0">
                  <c:v>-0.0010018856873195148</c:v>
                </c:pt>
                <c:pt idx="1">
                  <c:v>0.01821006525936708</c:v>
                </c:pt>
                <c:pt idx="2">
                  <c:v>0.08017269682291217</c:v>
                </c:pt>
                <c:pt idx="3">
                  <c:v>0.10126053075257424</c:v>
                </c:pt>
                <c:pt idx="4">
                  <c:v>0.12447126637972028</c:v>
                </c:pt>
                <c:pt idx="5">
                  <c:v>0.26147060804335864</c:v>
                </c:pt>
                <c:pt idx="6">
                  <c:v>0.09743054692843549</c:v>
                </c:pt>
                <c:pt idx="7">
                  <c:v>0.25805653908840553</c:v>
                </c:pt>
                <c:pt idx="8">
                  <c:v>0.30425701213447387</c:v>
                </c:pt>
                <c:pt idx="9">
                  <c:v>0.26367769725460977</c:v>
                </c:pt>
                <c:pt idx="10">
                  <c:v>0.25800656944689626</c:v>
                </c:pt>
                <c:pt idx="11">
                  <c:v>0.015342465753424659</c:v>
                </c:pt>
                <c:pt idx="12">
                  <c:v>0.32609703745961127</c:v>
                </c:pt>
              </c:numCache>
            </c:numRef>
          </c:val>
        </c:ser>
        <c:gapWidth val="60"/>
        <c:axId val="901091"/>
        <c:axId val="8109820"/>
      </c:barChart>
      <c:catAx>
        <c:axId val="90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820"/>
        <c:crosses val="autoZero"/>
        <c:auto val="0"/>
        <c:lblOffset val="100"/>
        <c:tickLblSkip val="1"/>
        <c:noMultiLvlLbl val="0"/>
      </c:catAx>
      <c:valAx>
        <c:axId val="8109820"/>
        <c:scaling>
          <c:orientation val="minMax"/>
          <c:max val="0.3300000000000004"/>
          <c:min val="-0.150000000000000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95250</xdr:rowOff>
    </xdr:from>
    <xdr:to>
      <xdr:col>4</xdr:col>
      <xdr:colOff>609600</xdr:colOff>
      <xdr:row>70</xdr:row>
      <xdr:rowOff>95250</xdr:rowOff>
    </xdr:to>
    <xdr:graphicFrame>
      <xdr:nvGraphicFramePr>
        <xdr:cNvPr id="1" name="Chart 2"/>
        <xdr:cNvGraphicFramePr/>
      </xdr:nvGraphicFramePr>
      <xdr:xfrm>
        <a:off x="304800" y="884872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104775</xdr:rowOff>
    </xdr:from>
    <xdr:to>
      <xdr:col>12</xdr:col>
      <xdr:colOff>390525</xdr:colOff>
      <xdr:row>59</xdr:row>
      <xdr:rowOff>161925</xdr:rowOff>
    </xdr:to>
    <xdr:graphicFrame>
      <xdr:nvGraphicFramePr>
        <xdr:cNvPr id="1" name="Chart 7"/>
        <xdr:cNvGraphicFramePr/>
      </xdr:nvGraphicFramePr>
      <xdr:xfrm>
        <a:off x="47625" y="68008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838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9</xdr:col>
      <xdr:colOff>647700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323850" y="24669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152400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953000" y="200025"/>
        <a:ext cx="104298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www.art-capital.com.ua/" TargetMode="External" /><Relationship Id="rId6" Type="http://schemas.openxmlformats.org/officeDocument/2006/relationships/hyperlink" Target="http://pioglobal.ua/" TargetMode="External" /><Relationship Id="rId7" Type="http://schemas.openxmlformats.org/officeDocument/2006/relationships/hyperlink" Target="http://www.kinto.com/" TargetMode="External" /><Relationship Id="rId8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www.am.troika.ua/" TargetMode="External" /><Relationship Id="rId20" Type="http://schemas.openxmlformats.org/officeDocument/2006/relationships/hyperlink" Target="http://univer.ua/" TargetMode="External" /><Relationship Id="rId21" Type="http://schemas.openxmlformats.org/officeDocument/2006/relationships/hyperlink" Target="http://ukrsibfunds.com/" TargetMode="External" /><Relationship Id="rId22" Type="http://schemas.openxmlformats.org/officeDocument/2006/relationships/hyperlink" Target="http://am.concorde.ua/" TargetMode="External" /><Relationship Id="rId23" Type="http://schemas.openxmlformats.org/officeDocument/2006/relationships/hyperlink" Target="http://www.vseswit.com.ua/" TargetMode="External" /><Relationship Id="rId24" Type="http://schemas.openxmlformats.org/officeDocument/2006/relationships/hyperlink" Target="http://univer.ua/" TargetMode="External" /><Relationship Id="rId25" Type="http://schemas.openxmlformats.org/officeDocument/2006/relationships/hyperlink" Target="http://pioglobal.ua/" TargetMode="External" /><Relationship Id="rId26" Type="http://schemas.openxmlformats.org/officeDocument/2006/relationships/hyperlink" Target="http://www.seb.ua/" TargetMode="External" /><Relationship Id="rId27" Type="http://schemas.openxmlformats.org/officeDocument/2006/relationships/hyperlink" Target="http://art-capital.com.ua/" TargetMode="External" /><Relationship Id="rId28" Type="http://schemas.openxmlformats.org/officeDocument/2006/relationships/hyperlink" Target="http://www.dragon-am.com/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21</v>
      </c>
      <c r="B1" s="80"/>
      <c r="C1" s="80"/>
      <c r="D1" s="81"/>
      <c r="E1" s="81"/>
      <c r="F1" s="81"/>
    </row>
    <row r="2" spans="1:9" ht="15.75" thickBot="1">
      <c r="A2" s="163" t="s">
        <v>22</v>
      </c>
      <c r="B2" s="163" t="s">
        <v>23</v>
      </c>
      <c r="C2" s="164" t="s">
        <v>24</v>
      </c>
      <c r="D2" s="164" t="s">
        <v>25</v>
      </c>
      <c r="E2" s="164" t="s">
        <v>26</v>
      </c>
      <c r="F2" s="164" t="s">
        <v>27</v>
      </c>
      <c r="G2" s="2"/>
      <c r="I2" s="1"/>
    </row>
    <row r="3" spans="1:12" ht="14.25">
      <c r="A3" s="92" t="s">
        <v>28</v>
      </c>
      <c r="B3" s="93">
        <v>0.003626925764482758</v>
      </c>
      <c r="C3" s="93">
        <v>-0.022405608544679323</v>
      </c>
      <c r="D3" s="93">
        <v>-0.00224491004677603</v>
      </c>
      <c r="E3" s="93">
        <v>-0.004092645486013791</v>
      </c>
      <c r="F3" s="93">
        <v>0.009242372594733242</v>
      </c>
      <c r="G3" s="63"/>
      <c r="H3" s="63"/>
      <c r="I3" s="2"/>
      <c r="J3" s="2"/>
      <c r="K3" s="2"/>
      <c r="L3" s="2"/>
    </row>
    <row r="4" spans="1:12" ht="14.25">
      <c r="A4" s="92" t="s">
        <v>29</v>
      </c>
      <c r="B4" s="93">
        <v>0.30425701213447387</v>
      </c>
      <c r="C4" s="93">
        <v>0.25805653908840553</v>
      </c>
      <c r="D4" s="93">
        <v>0.09064695686263134</v>
      </c>
      <c r="E4" s="93">
        <v>0.09834331558827532</v>
      </c>
      <c r="F4" s="93">
        <v>0.09743054692843549</v>
      </c>
      <c r="G4" s="63"/>
      <c r="H4" s="63"/>
      <c r="I4" s="2"/>
      <c r="J4" s="2"/>
      <c r="K4" s="2"/>
      <c r="L4" s="2"/>
    </row>
    <row r="5" spans="1:12" ht="15" thickBot="1">
      <c r="A5" s="165" t="s">
        <v>30</v>
      </c>
      <c r="B5" s="84">
        <v>0.30898745549529183</v>
      </c>
      <c r="C5" s="84">
        <v>0.22986901674651672</v>
      </c>
      <c r="D5" s="84">
        <v>0.010110848470537103</v>
      </c>
      <c r="E5" s="84">
        <v>-0.10003476080450495</v>
      </c>
      <c r="F5" s="84">
        <v>-0.16805986738548512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9" thickBot="1">
      <c r="A22" s="163" t="s">
        <v>31</v>
      </c>
      <c r="B22" s="166" t="s">
        <v>32</v>
      </c>
      <c r="C22" s="166" t="s">
        <v>33</v>
      </c>
      <c r="D22" s="83"/>
      <c r="E22" s="79"/>
      <c r="F22" s="79"/>
    </row>
    <row r="23" spans="1:6" ht="14.25">
      <c r="A23" s="145" t="s">
        <v>34</v>
      </c>
      <c r="B23" s="29">
        <v>-0.02594118460899908</v>
      </c>
      <c r="C23" s="70">
        <v>-0.12161665730940652</v>
      </c>
      <c r="D23" s="83"/>
      <c r="E23" s="79"/>
      <c r="F23" s="79"/>
    </row>
    <row r="24" spans="1:6" ht="14.25">
      <c r="A24" s="167" t="s">
        <v>35</v>
      </c>
      <c r="B24" s="29">
        <v>-0.006696689470246486</v>
      </c>
      <c r="C24" s="70">
        <v>-0.03947263443433857</v>
      </c>
      <c r="D24" s="83"/>
      <c r="E24" s="79"/>
      <c r="F24" s="79"/>
    </row>
    <row r="25" spans="1:6" ht="14.25">
      <c r="A25" s="167" t="s">
        <v>36</v>
      </c>
      <c r="B25" s="29">
        <v>-0.0049253982525765405</v>
      </c>
      <c r="C25" s="70">
        <v>-0.08901923786362176</v>
      </c>
      <c r="D25" s="83"/>
      <c r="E25" s="79"/>
      <c r="F25" s="79"/>
    </row>
    <row r="26" spans="1:6" ht="28.5">
      <c r="A26" s="168" t="s">
        <v>37</v>
      </c>
      <c r="B26" s="29">
        <v>0.01142109508725686</v>
      </c>
      <c r="C26" s="70">
        <v>-0.019656453066225543</v>
      </c>
      <c r="D26" s="83"/>
      <c r="E26" s="79"/>
      <c r="F26" s="79"/>
    </row>
    <row r="27" spans="1:6" ht="14.25">
      <c r="A27" s="169" t="s">
        <v>38</v>
      </c>
      <c r="B27" s="29">
        <v>0.036375072496916294</v>
      </c>
      <c r="C27" s="70">
        <v>-0.01754838809595405</v>
      </c>
      <c r="D27" s="83"/>
      <c r="E27" s="79"/>
      <c r="F27" s="79"/>
    </row>
    <row r="28" spans="1:6" ht="14.25">
      <c r="A28" s="167" t="s">
        <v>39</v>
      </c>
      <c r="B28" s="29">
        <v>0.039675517633457114</v>
      </c>
      <c r="C28" s="70">
        <v>-0.011062578275103152</v>
      </c>
      <c r="D28" s="83"/>
      <c r="E28" s="79"/>
      <c r="F28" s="79"/>
    </row>
    <row r="29" spans="1:6" ht="14.25">
      <c r="A29" s="170" t="s">
        <v>40</v>
      </c>
      <c r="B29" s="29">
        <v>0.04143349580077538</v>
      </c>
      <c r="C29" s="70">
        <v>0.014647995845965767</v>
      </c>
      <c r="D29" s="83"/>
      <c r="E29" s="79"/>
      <c r="F29" s="79"/>
    </row>
    <row r="30" spans="1:6" ht="14.25">
      <c r="A30" s="171" t="s">
        <v>41</v>
      </c>
      <c r="B30" s="29">
        <v>0.043117037568930705</v>
      </c>
      <c r="C30" s="70">
        <v>0.009983324914316194</v>
      </c>
      <c r="D30" s="83"/>
      <c r="E30" s="79"/>
      <c r="F30" s="79"/>
    </row>
    <row r="31" spans="1:6" ht="14.25">
      <c r="A31" s="167" t="s">
        <v>42</v>
      </c>
      <c r="B31" s="29">
        <v>0.04596617125724234</v>
      </c>
      <c r="C31" s="70">
        <v>0.011651590264541323</v>
      </c>
      <c r="D31" s="83"/>
      <c r="E31" s="79"/>
      <c r="F31" s="79"/>
    </row>
    <row r="32" spans="1:6" ht="14.25">
      <c r="A32" s="145" t="s">
        <v>43</v>
      </c>
      <c r="B32" s="29">
        <v>0.058179618409302414</v>
      </c>
      <c r="C32" s="70">
        <v>0.030958601027665456</v>
      </c>
      <c r="D32" s="83"/>
      <c r="E32" s="79"/>
      <c r="F32" s="79"/>
    </row>
    <row r="33" spans="1:6" ht="14.25">
      <c r="A33" s="145" t="s">
        <v>44</v>
      </c>
      <c r="B33" s="29">
        <v>0.06903548128308201</v>
      </c>
      <c r="C33" s="70">
        <v>0.0489591750035403</v>
      </c>
      <c r="D33" s="83"/>
      <c r="E33" s="79"/>
      <c r="F33" s="79"/>
    </row>
    <row r="34" spans="1:6" ht="14.25">
      <c r="A34" s="213" t="s">
        <v>45</v>
      </c>
      <c r="B34" s="29">
        <v>0.25805653908840553</v>
      </c>
      <c r="C34" s="70">
        <v>0.22986901674651672</v>
      </c>
      <c r="D34" s="83"/>
      <c r="E34" s="79"/>
      <c r="F34" s="79"/>
    </row>
    <row r="35" spans="1:6" ht="15" thickBot="1">
      <c r="A35" s="214" t="s">
        <v>23</v>
      </c>
      <c r="B35" s="211">
        <v>0.30425701213447387</v>
      </c>
      <c r="C35" s="212">
        <v>0.30898745549529183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  <row r="37" spans="1:6" ht="14.25">
      <c r="A37" s="78"/>
      <c r="B37" s="79"/>
      <c r="C37" s="79"/>
      <c r="D37" s="83"/>
      <c r="E37" s="79"/>
      <c r="F37" s="79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3" width="12.75390625" style="32" customWidth="1"/>
    <col min="4" max="4" width="16.875" style="32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187" t="s">
        <v>184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60.75" thickBot="1">
      <c r="A2" s="15" t="s">
        <v>185</v>
      </c>
      <c r="B2" s="177" t="s">
        <v>104</v>
      </c>
      <c r="C2" s="18" t="s">
        <v>142</v>
      </c>
      <c r="D2" s="45" t="s">
        <v>143</v>
      </c>
      <c r="E2" s="45" t="s">
        <v>49</v>
      </c>
      <c r="F2" s="45" t="s">
        <v>186</v>
      </c>
      <c r="G2" s="45" t="s">
        <v>187</v>
      </c>
      <c r="H2" s="45" t="s">
        <v>188</v>
      </c>
      <c r="I2" s="18" t="s">
        <v>145</v>
      </c>
      <c r="J2" s="18" t="s">
        <v>54</v>
      </c>
    </row>
    <row r="3" spans="1:11" ht="14.25" customHeight="1">
      <c r="A3" s="21">
        <v>1</v>
      </c>
      <c r="B3" s="172" t="s">
        <v>189</v>
      </c>
      <c r="C3" s="182" t="s">
        <v>182</v>
      </c>
      <c r="D3" s="183" t="s">
        <v>183</v>
      </c>
      <c r="E3" s="89">
        <v>3841012.16</v>
      </c>
      <c r="F3" s="90">
        <v>4806</v>
      </c>
      <c r="G3" s="89">
        <v>799.2118518518519</v>
      </c>
      <c r="H3" s="56">
        <v>1000</v>
      </c>
      <c r="I3" s="174" t="s">
        <v>101</v>
      </c>
      <c r="J3" s="91" t="s">
        <v>15</v>
      </c>
      <c r="K3" s="50"/>
    </row>
    <row r="4" spans="1:11" ht="14.25">
      <c r="A4" s="21">
        <v>2</v>
      </c>
      <c r="B4" s="172" t="s">
        <v>190</v>
      </c>
      <c r="C4" s="182" t="s">
        <v>182</v>
      </c>
      <c r="D4" s="183" t="s">
        <v>195</v>
      </c>
      <c r="E4" s="89">
        <v>3606245.79</v>
      </c>
      <c r="F4" s="90">
        <v>96874</v>
      </c>
      <c r="G4" s="89">
        <v>37.22614726345562</v>
      </c>
      <c r="H4" s="56">
        <v>100</v>
      </c>
      <c r="I4" s="174" t="s">
        <v>196</v>
      </c>
      <c r="J4" s="91" t="s">
        <v>11</v>
      </c>
      <c r="K4" s="51"/>
    </row>
    <row r="5" spans="1:11" ht="14.25" customHeight="1">
      <c r="A5" s="21">
        <v>3</v>
      </c>
      <c r="B5" s="172" t="s">
        <v>191</v>
      </c>
      <c r="C5" s="182" t="s">
        <v>182</v>
      </c>
      <c r="D5" s="183" t="s">
        <v>183</v>
      </c>
      <c r="E5" s="89">
        <v>1551044.29</v>
      </c>
      <c r="F5" s="90">
        <v>1121</v>
      </c>
      <c r="G5" s="89">
        <v>1383.625593220339</v>
      </c>
      <c r="H5" s="56">
        <v>1000</v>
      </c>
      <c r="I5" s="174" t="s">
        <v>99</v>
      </c>
      <c r="J5" s="91" t="s">
        <v>19</v>
      </c>
      <c r="K5" s="52"/>
    </row>
    <row r="6" spans="1:11" ht="14.25" customHeight="1">
      <c r="A6" s="21">
        <v>4</v>
      </c>
      <c r="B6" s="172" t="s">
        <v>192</v>
      </c>
      <c r="C6" s="182" t="s">
        <v>182</v>
      </c>
      <c r="D6" s="183" t="s">
        <v>195</v>
      </c>
      <c r="E6" s="89">
        <v>1245489.95</v>
      </c>
      <c r="F6" s="90">
        <v>1156</v>
      </c>
      <c r="G6" s="89">
        <v>1077.4134515570934</v>
      </c>
      <c r="H6" s="56">
        <v>1000</v>
      </c>
      <c r="I6" s="174" t="s">
        <v>97</v>
      </c>
      <c r="J6" s="91" t="s">
        <v>4</v>
      </c>
      <c r="K6" s="53"/>
    </row>
    <row r="7" spans="1:11" ht="14.25" customHeight="1">
      <c r="A7" s="21">
        <v>5</v>
      </c>
      <c r="B7" s="172" t="s">
        <v>193</v>
      </c>
      <c r="C7" s="182" t="s">
        <v>182</v>
      </c>
      <c r="D7" s="183" t="s">
        <v>195</v>
      </c>
      <c r="E7" s="89">
        <v>1232980.71</v>
      </c>
      <c r="F7" s="90">
        <v>648</v>
      </c>
      <c r="G7" s="89">
        <v>1902.748009259259</v>
      </c>
      <c r="H7" s="56">
        <v>5000</v>
      </c>
      <c r="I7" s="174" t="s">
        <v>100</v>
      </c>
      <c r="J7" s="91" t="s">
        <v>18</v>
      </c>
      <c r="K7" s="51"/>
    </row>
    <row r="8" spans="1:11" ht="14.25">
      <c r="A8" s="21">
        <v>6</v>
      </c>
      <c r="B8" s="172" t="s">
        <v>194</v>
      </c>
      <c r="C8" s="182" t="s">
        <v>182</v>
      </c>
      <c r="D8" s="183" t="s">
        <v>195</v>
      </c>
      <c r="E8" s="89">
        <v>538542.72</v>
      </c>
      <c r="F8" s="90">
        <v>1381</v>
      </c>
      <c r="G8" s="89">
        <v>389.9657639391745</v>
      </c>
      <c r="H8" s="56">
        <v>1000</v>
      </c>
      <c r="I8" s="174" t="s">
        <v>196</v>
      </c>
      <c r="J8" s="91" t="s">
        <v>11</v>
      </c>
      <c r="K8" s="51"/>
    </row>
    <row r="9" spans="1:10" ht="15.75" customHeight="1" thickBot="1">
      <c r="A9" s="188" t="s">
        <v>85</v>
      </c>
      <c r="B9" s="189"/>
      <c r="C9" s="115" t="s">
        <v>7</v>
      </c>
      <c r="D9" s="115" t="s">
        <v>7</v>
      </c>
      <c r="E9" s="103">
        <f>SUM(E3:E8)</f>
        <v>12015315.62</v>
      </c>
      <c r="F9" s="104">
        <f>SUM(F3:F8)</f>
        <v>105986</v>
      </c>
      <c r="G9" s="115" t="s">
        <v>7</v>
      </c>
      <c r="H9" s="115" t="s">
        <v>7</v>
      </c>
      <c r="I9" s="115" t="s">
        <v>7</v>
      </c>
      <c r="J9" s="116" t="s">
        <v>7</v>
      </c>
    </row>
  </sheetData>
  <sheetProtection/>
  <mergeCells count="2">
    <mergeCell ref="A1:J1"/>
    <mergeCell ref="A9:B9"/>
  </mergeCells>
  <hyperlinks>
    <hyperlink ref="J3" r:id="rId1" display="http://www.kinto.com/"/>
    <hyperlink ref="J5" r:id="rId2" display="http://pioglobal.ua/"/>
    <hyperlink ref="J6" r:id="rId3" display="http://art-capital.com.ua/"/>
    <hyperlink ref="J8" r:id="rId4" display="http://raam.com.ua/"/>
    <hyperlink ref="J7" r:id="rId5" display="http://www.art-capital.com.ua/"/>
    <hyperlink ref="J4" r:id="rId6" display="http://pioglobal.ua/"/>
    <hyperlink ref="J9" r:id="rId7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6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1" width="21.375" style="32" bestFit="1" customWidth="1"/>
    <col min="12" max="16384" width="9.125" style="32" customWidth="1"/>
  </cols>
  <sheetData>
    <row r="1" spans="1:10" s="54" customFormat="1" ht="16.5" thickBot="1">
      <c r="A1" s="201" t="s">
        <v>197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s="24" customFormat="1" ht="15.75" customHeight="1" thickBot="1">
      <c r="A2" s="193" t="s">
        <v>47</v>
      </c>
      <c r="B2" s="107"/>
      <c r="C2" s="108"/>
      <c r="D2" s="109"/>
      <c r="E2" s="195" t="s">
        <v>113</v>
      </c>
      <c r="F2" s="195"/>
      <c r="G2" s="195"/>
      <c r="H2" s="195"/>
      <c r="I2" s="195"/>
      <c r="J2" s="195"/>
      <c r="K2" s="195"/>
    </row>
    <row r="3" spans="1:11" s="24" customFormat="1" ht="75.75" thickBot="1">
      <c r="A3" s="194"/>
      <c r="B3" s="110" t="s">
        <v>104</v>
      </c>
      <c r="C3" s="27" t="s">
        <v>105</v>
      </c>
      <c r="D3" s="27" t="s">
        <v>198</v>
      </c>
      <c r="E3" s="17" t="s">
        <v>107</v>
      </c>
      <c r="F3" s="17" t="s">
        <v>108</v>
      </c>
      <c r="G3" s="184" t="s">
        <v>109</v>
      </c>
      <c r="H3" s="17" t="s">
        <v>110</v>
      </c>
      <c r="I3" s="17" t="s">
        <v>199</v>
      </c>
      <c r="J3" s="18" t="s">
        <v>111</v>
      </c>
      <c r="K3" s="18" t="s">
        <v>112</v>
      </c>
    </row>
    <row r="4" spans="1:11" s="24" customFormat="1" ht="14.25" collapsed="1">
      <c r="A4" s="21">
        <v>1</v>
      </c>
      <c r="B4" s="28" t="s">
        <v>193</v>
      </c>
      <c r="C4" s="111">
        <v>38945</v>
      </c>
      <c r="D4" s="111">
        <v>39016</v>
      </c>
      <c r="E4" s="105">
        <v>0.08017269682291217</v>
      </c>
      <c r="F4" s="105" t="s">
        <v>206</v>
      </c>
      <c r="G4" s="105" t="s">
        <v>206</v>
      </c>
      <c r="H4" s="105" t="s">
        <v>206</v>
      </c>
      <c r="I4" s="105" t="s">
        <v>206</v>
      </c>
      <c r="J4" s="112">
        <v>-0.619450398148145</v>
      </c>
      <c r="K4" s="162">
        <v>-0.123206878027317</v>
      </c>
    </row>
    <row r="5" spans="1:11" s="24" customFormat="1" ht="14.25" collapsed="1">
      <c r="A5" s="21">
        <v>2</v>
      </c>
      <c r="B5" s="28" t="s">
        <v>189</v>
      </c>
      <c r="C5" s="111">
        <v>39205</v>
      </c>
      <c r="D5" s="111">
        <v>39322</v>
      </c>
      <c r="E5" s="105">
        <v>0.10126053075257424</v>
      </c>
      <c r="F5" s="105">
        <v>0.12780171256841366</v>
      </c>
      <c r="G5" s="105">
        <v>0.22750916868312987</v>
      </c>
      <c r="H5" s="105">
        <v>0.17068477213579314</v>
      </c>
      <c r="I5" s="105">
        <v>-0.014141647972189197</v>
      </c>
      <c r="J5" s="112">
        <v>-0.20078814814813295</v>
      </c>
      <c r="K5" s="162">
        <v>-0.0338446360456921</v>
      </c>
    </row>
    <row r="6" spans="1:11" s="24" customFormat="1" ht="14.25" collapsed="1">
      <c r="A6" s="21">
        <v>3</v>
      </c>
      <c r="B6" s="28" t="s">
        <v>192</v>
      </c>
      <c r="C6" s="111">
        <v>40050</v>
      </c>
      <c r="D6" s="111">
        <v>40319</v>
      </c>
      <c r="E6" s="105">
        <v>-0.0010018856873195148</v>
      </c>
      <c r="F6" s="105">
        <v>0.03839919488605692</v>
      </c>
      <c r="G6" s="105">
        <v>0.07423507247544703</v>
      </c>
      <c r="H6" s="105">
        <v>0.2353818212162666</v>
      </c>
      <c r="I6" s="105">
        <v>0.01298249821327735</v>
      </c>
      <c r="J6" s="112">
        <v>0.07741345155709833</v>
      </c>
      <c r="K6" s="162">
        <v>0.019931768750148127</v>
      </c>
    </row>
    <row r="7" spans="1:11" s="24" customFormat="1" ht="14.25" collapsed="1">
      <c r="A7" s="21">
        <v>4</v>
      </c>
      <c r="B7" s="28" t="s">
        <v>194</v>
      </c>
      <c r="C7" s="111">
        <v>40204</v>
      </c>
      <c r="D7" s="111">
        <v>40329</v>
      </c>
      <c r="E7" s="105">
        <v>0.12447126637972028</v>
      </c>
      <c r="F7" s="105">
        <v>0.07987724664582285</v>
      </c>
      <c r="G7" s="105">
        <v>-0.03557173971206773</v>
      </c>
      <c r="H7" s="105">
        <v>-0.21259884609624158</v>
      </c>
      <c r="I7" s="105">
        <v>-0.3783654971253807</v>
      </c>
      <c r="J7" s="112">
        <v>-0.610034236060811</v>
      </c>
      <c r="K7" s="162">
        <v>-0.2220345486670996</v>
      </c>
    </row>
    <row r="8" spans="1:11" s="24" customFormat="1" ht="14.25">
      <c r="A8" s="21">
        <v>5</v>
      </c>
      <c r="B8" s="28" t="s">
        <v>190</v>
      </c>
      <c r="C8" s="111">
        <v>40555</v>
      </c>
      <c r="D8" s="111">
        <v>40626</v>
      </c>
      <c r="E8" s="105">
        <v>0.26147060804335864</v>
      </c>
      <c r="F8" s="105">
        <v>0.22978073235441876</v>
      </c>
      <c r="G8" s="105">
        <v>0.3233840386112077</v>
      </c>
      <c r="H8" s="105">
        <v>0.06714860670251821</v>
      </c>
      <c r="I8" s="105">
        <v>-0.2927148226576479</v>
      </c>
      <c r="J8" s="112">
        <v>-0.6277385273654383</v>
      </c>
      <c r="K8" s="162">
        <v>-0.2857007728141262</v>
      </c>
    </row>
    <row r="9" spans="1:11" s="24" customFormat="1" ht="14.25">
      <c r="A9" s="21">
        <v>6</v>
      </c>
      <c r="B9" s="28" t="s">
        <v>191</v>
      </c>
      <c r="C9" s="111">
        <v>40716</v>
      </c>
      <c r="D9" s="111">
        <v>40995</v>
      </c>
      <c r="E9" s="105">
        <v>0.01821006525936708</v>
      </c>
      <c r="F9" s="105">
        <v>0.05367697049307041</v>
      </c>
      <c r="G9" s="105">
        <v>0.06520352592603129</v>
      </c>
      <c r="H9" s="105">
        <v>0.16264061309710587</v>
      </c>
      <c r="I9" s="105" t="s">
        <v>206</v>
      </c>
      <c r="J9" s="112">
        <v>0.3836255932203416</v>
      </c>
      <c r="K9" s="162">
        <v>0.1836337269186148</v>
      </c>
    </row>
    <row r="10" spans="1:11" s="24" customFormat="1" ht="15.75" collapsed="1" thickBot="1">
      <c r="A10" s="21"/>
      <c r="B10" s="149" t="s">
        <v>117</v>
      </c>
      <c r="C10" s="150" t="s">
        <v>7</v>
      </c>
      <c r="D10" s="150" t="s">
        <v>7</v>
      </c>
      <c r="E10" s="151">
        <f aca="true" t="shared" si="0" ref="E10:J10">AVERAGE(E4:E9)</f>
        <v>0.09743054692843549</v>
      </c>
      <c r="F10" s="151">
        <f t="shared" si="0"/>
        <v>0.10590717138955652</v>
      </c>
      <c r="G10" s="151">
        <f t="shared" si="0"/>
        <v>0.13095201319674962</v>
      </c>
      <c r="H10" s="151">
        <f t="shared" si="0"/>
        <v>0.08465139341108845</v>
      </c>
      <c r="I10" s="151">
        <f t="shared" si="0"/>
        <v>-0.16805986738548512</v>
      </c>
      <c r="J10" s="151">
        <f t="shared" si="0"/>
        <v>-0.26616204415751454</v>
      </c>
      <c r="K10" s="150" t="s">
        <v>7</v>
      </c>
    </row>
    <row r="11" spans="1:11" s="24" customFormat="1" ht="14.25">
      <c r="A11" s="204" t="s">
        <v>118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s="24" customFormat="1" ht="15" thickBot="1">
      <c r="A12" s="203" t="s">
        <v>119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3:4" s="24" customFormat="1" ht="15.75" customHeight="1">
      <c r="C13" s="69"/>
      <c r="D13" s="69"/>
    </row>
    <row r="14" spans="2:8" ht="14.25">
      <c r="B14" s="30"/>
      <c r="C14" s="113"/>
      <c r="E14" s="113"/>
      <c r="F14" s="113"/>
      <c r="G14" s="113"/>
      <c r="H14" s="113"/>
    </row>
    <row r="15" spans="2:5" ht="14.25">
      <c r="B15" s="30"/>
      <c r="C15" s="113"/>
      <c r="E15" s="113"/>
    </row>
    <row r="16" spans="5:6" ht="14.25">
      <c r="E16" s="113"/>
      <c r="F16" s="113"/>
    </row>
  </sheetData>
  <sheetProtection/>
  <mergeCells count="5">
    <mergeCell ref="A12:K12"/>
    <mergeCell ref="A1:J1"/>
    <mergeCell ref="A2:A3"/>
    <mergeCell ref="E2:K2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zoomScale="85" zoomScaleNormal="85" zoomScalePageLayoutView="0" workbookViewId="0" topLeftCell="A1">
      <selection activeCell="F7" sqref="F7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30" customFormat="1" ht="16.5" thickBot="1">
      <c r="A1" s="197" t="s">
        <v>200</v>
      </c>
      <c r="B1" s="197"/>
      <c r="C1" s="197"/>
      <c r="D1" s="197"/>
      <c r="E1" s="197"/>
      <c r="F1" s="197"/>
      <c r="G1" s="197"/>
    </row>
    <row r="2" spans="1:7" s="30" customFormat="1" ht="15.75" customHeight="1" thickBot="1">
      <c r="A2" s="208" t="s">
        <v>104</v>
      </c>
      <c r="B2" s="95"/>
      <c r="C2" s="198" t="s">
        <v>121</v>
      </c>
      <c r="D2" s="205"/>
      <c r="E2" s="206" t="s">
        <v>201</v>
      </c>
      <c r="F2" s="207"/>
      <c r="G2" s="96"/>
    </row>
    <row r="3" spans="1:7" s="30" customFormat="1" ht="45.75" thickBot="1">
      <c r="A3" s="194"/>
      <c r="B3" s="36" t="s">
        <v>104</v>
      </c>
      <c r="C3" s="36" t="s">
        <v>126</v>
      </c>
      <c r="D3" s="36" t="s">
        <v>124</v>
      </c>
      <c r="E3" s="36" t="s">
        <v>125</v>
      </c>
      <c r="F3" s="36" t="s">
        <v>124</v>
      </c>
      <c r="G3" s="37" t="s">
        <v>123</v>
      </c>
    </row>
    <row r="4" spans="1:7" s="30" customFormat="1" ht="14.25">
      <c r="A4" s="21">
        <v>1</v>
      </c>
      <c r="B4" s="38" t="s">
        <v>190</v>
      </c>
      <c r="C4" s="39">
        <v>747.48256</v>
      </c>
      <c r="D4" s="105">
        <v>0.2614706080433251</v>
      </c>
      <c r="E4" s="40">
        <v>0</v>
      </c>
      <c r="F4" s="105">
        <v>0</v>
      </c>
      <c r="G4" s="41">
        <v>0</v>
      </c>
    </row>
    <row r="5" spans="1:7" s="30" customFormat="1" ht="14.25">
      <c r="A5" s="21">
        <v>2</v>
      </c>
      <c r="B5" s="38" t="s">
        <v>189</v>
      </c>
      <c r="C5" s="39">
        <v>353.1797600000003</v>
      </c>
      <c r="D5" s="105">
        <v>0.10126053075256722</v>
      </c>
      <c r="E5" s="40">
        <v>0</v>
      </c>
      <c r="F5" s="105">
        <v>0</v>
      </c>
      <c r="G5" s="41">
        <v>0</v>
      </c>
    </row>
    <row r="6" spans="1:7" s="46" customFormat="1" ht="14.25">
      <c r="A6" s="21">
        <v>3</v>
      </c>
      <c r="B6" s="38" t="s">
        <v>193</v>
      </c>
      <c r="C6" s="39">
        <v>91.51442999999995</v>
      </c>
      <c r="D6" s="105">
        <v>0.0801726968228969</v>
      </c>
      <c r="E6" s="40">
        <v>0</v>
      </c>
      <c r="F6" s="105">
        <v>0</v>
      </c>
      <c r="G6" s="41">
        <v>0</v>
      </c>
    </row>
    <row r="7" spans="1:7" s="46" customFormat="1" ht="14.25">
      <c r="A7" s="21">
        <v>4</v>
      </c>
      <c r="B7" s="38" t="s">
        <v>194</v>
      </c>
      <c r="C7" s="39">
        <v>59.61298999999999</v>
      </c>
      <c r="D7" s="105">
        <v>0.12447126637972546</v>
      </c>
      <c r="E7" s="40">
        <v>0</v>
      </c>
      <c r="F7" s="105">
        <v>0</v>
      </c>
      <c r="G7" s="41">
        <v>0</v>
      </c>
    </row>
    <row r="8" spans="1:7" s="46" customFormat="1" ht="14.25">
      <c r="A8" s="21">
        <v>5</v>
      </c>
      <c r="B8" s="38" t="s">
        <v>191</v>
      </c>
      <c r="C8" s="39">
        <v>27.739479999999983</v>
      </c>
      <c r="D8" s="105">
        <v>0.018210065259361967</v>
      </c>
      <c r="E8" s="40">
        <v>0</v>
      </c>
      <c r="F8" s="105">
        <v>0</v>
      </c>
      <c r="G8" s="41">
        <v>0</v>
      </c>
    </row>
    <row r="9" spans="1:7" s="46" customFormat="1" ht="14.25">
      <c r="A9" s="21">
        <v>6</v>
      </c>
      <c r="B9" s="38" t="s">
        <v>192</v>
      </c>
      <c r="C9" s="39">
        <v>-1.249090000000084</v>
      </c>
      <c r="D9" s="105">
        <v>-0.0010018856873208078</v>
      </c>
      <c r="E9" s="40">
        <v>0</v>
      </c>
      <c r="F9" s="105">
        <v>0</v>
      </c>
      <c r="G9" s="41">
        <v>0</v>
      </c>
    </row>
    <row r="10" spans="1:7" s="30" customFormat="1" ht="15.75" thickBot="1">
      <c r="A10" s="119"/>
      <c r="B10" s="97" t="s">
        <v>85</v>
      </c>
      <c r="C10" s="98">
        <f>SUM(C4:C9)</f>
        <v>1278.2801300000003</v>
      </c>
      <c r="D10" s="102">
        <v>0.11905335799537346</v>
      </c>
      <c r="E10" s="99">
        <f>SUM(E4:E9)</f>
        <v>0</v>
      </c>
      <c r="F10" s="102">
        <v>0</v>
      </c>
      <c r="G10" s="120">
        <f>SUM(G4:G9)</f>
        <v>0</v>
      </c>
    </row>
    <row r="11" s="30" customFormat="1" ht="14.25">
      <c r="D11" s="6"/>
    </row>
    <row r="12" s="30" customFormat="1" ht="14.25">
      <c r="D12" s="6"/>
    </row>
    <row r="13" s="30" customFormat="1" ht="14.25">
      <c r="D13" s="6"/>
    </row>
    <row r="14" s="30" customFormat="1" ht="14.25">
      <c r="D14" s="6"/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pans="2:5" s="30" customFormat="1" ht="15" thickBot="1">
      <c r="B32" s="86"/>
      <c r="C32" s="86"/>
      <c r="D32" s="87"/>
      <c r="E32" s="86"/>
    </row>
    <row r="33" s="30" customFormat="1" ht="14.25"/>
    <row r="34" s="30" customFormat="1" ht="14.25"/>
    <row r="35" s="30" customFormat="1" ht="14.25"/>
    <row r="36" s="30" customFormat="1" ht="14.25"/>
    <row r="37" s="30" customFormat="1" ht="14.25"/>
    <row r="38" spans="2:5" s="30" customFormat="1" ht="30.75" thickBot="1">
      <c r="B38" s="49" t="s">
        <v>104</v>
      </c>
      <c r="C38" s="36" t="s">
        <v>202</v>
      </c>
      <c r="D38" s="36" t="s">
        <v>203</v>
      </c>
      <c r="E38" s="37" t="s">
        <v>204</v>
      </c>
    </row>
    <row r="39" spans="2:5" s="30" customFormat="1" ht="14.25">
      <c r="B39" s="133" t="str">
        <f aca="true" t="shared" si="0" ref="B39:D44">B4</f>
        <v>“Indeks Ukrainskoi Birzhi” </v>
      </c>
      <c r="C39" s="134">
        <f t="shared" si="0"/>
        <v>747.48256</v>
      </c>
      <c r="D39" s="153">
        <f t="shared" si="0"/>
        <v>0.2614706080433251</v>
      </c>
      <c r="E39" s="135">
        <f aca="true" t="shared" si="1" ref="E39:E44">G4</f>
        <v>0</v>
      </c>
    </row>
    <row r="40" spans="2:5" s="30" customFormat="1" ht="14.25">
      <c r="B40" s="38" t="str">
        <f t="shared" si="0"/>
        <v>"AntyBank"</v>
      </c>
      <c r="C40" s="39">
        <f t="shared" si="0"/>
        <v>353.1797600000003</v>
      </c>
      <c r="D40" s="154">
        <f t="shared" si="0"/>
        <v>0.10126053075256722</v>
      </c>
      <c r="E40" s="41">
        <f t="shared" si="1"/>
        <v>0</v>
      </c>
    </row>
    <row r="41" spans="2:5" s="30" customFormat="1" ht="14.25">
      <c r="B41" s="38" t="str">
        <f t="shared" si="0"/>
        <v>“TASK  Universal”</v>
      </c>
      <c r="C41" s="39">
        <f t="shared" si="0"/>
        <v>91.51442999999995</v>
      </c>
      <c r="D41" s="154">
        <f t="shared" si="0"/>
        <v>0.0801726968228969</v>
      </c>
      <c r="E41" s="41">
        <f t="shared" si="1"/>
        <v>0</v>
      </c>
    </row>
    <row r="42" spans="2:5" s="30" customFormat="1" ht="14.25">
      <c r="B42" s="38" t="str">
        <f t="shared" si="0"/>
        <v>“KINTO-Vesna”</v>
      </c>
      <c r="C42" s="39">
        <f t="shared" si="0"/>
        <v>59.61298999999999</v>
      </c>
      <c r="D42" s="154">
        <f t="shared" si="0"/>
        <v>0.12447126637972546</v>
      </c>
      <c r="E42" s="41">
        <f t="shared" si="1"/>
        <v>0</v>
      </c>
    </row>
    <row r="43" spans="2:5" s="30" customFormat="1" ht="14.25">
      <c r="B43" s="129" t="str">
        <f t="shared" si="0"/>
        <v>"Tsentavr"</v>
      </c>
      <c r="C43" s="130">
        <f t="shared" si="0"/>
        <v>27.739479999999983</v>
      </c>
      <c r="D43" s="161">
        <f t="shared" si="0"/>
        <v>0.018210065259361967</v>
      </c>
      <c r="E43" s="132">
        <f t="shared" si="1"/>
        <v>0</v>
      </c>
    </row>
    <row r="44" spans="2:6" ht="14.25">
      <c r="B44" s="126" t="str">
        <f t="shared" si="0"/>
        <v>"UNIVER.UA/Skif: Fond Neruhomosti”</v>
      </c>
      <c r="C44" s="127">
        <f t="shared" si="0"/>
        <v>-1.249090000000084</v>
      </c>
      <c r="D44" s="160">
        <f t="shared" si="0"/>
        <v>-0.0010018856873208078</v>
      </c>
      <c r="E44" s="128">
        <f t="shared" si="1"/>
        <v>0</v>
      </c>
      <c r="F44" s="19"/>
    </row>
    <row r="45" spans="2:6" ht="14.25">
      <c r="B45" s="38"/>
      <c r="C45" s="39"/>
      <c r="D45" s="154"/>
      <c r="E45" s="41"/>
      <c r="F45" s="19"/>
    </row>
    <row r="46" spans="2:6" ht="14.25">
      <c r="B46" s="38"/>
      <c r="C46" s="39"/>
      <c r="D46" s="154"/>
      <c r="E46" s="41"/>
      <c r="F46" s="19"/>
    </row>
    <row r="47" spans="2:6" ht="14.25">
      <c r="B47" s="38"/>
      <c r="C47" s="39"/>
      <c r="D47" s="154"/>
      <c r="E47" s="41"/>
      <c r="F47" s="19"/>
    </row>
    <row r="48" spans="2:6" ht="14.25">
      <c r="B48" s="155"/>
      <c r="C48" s="156"/>
      <c r="D48" s="157"/>
      <c r="E48" s="158"/>
      <c r="F48" s="19"/>
    </row>
    <row r="49" spans="2:6" ht="14.25">
      <c r="B49" s="30"/>
      <c r="C49" s="159"/>
      <c r="D49" s="6"/>
      <c r="F49" s="19"/>
    </row>
    <row r="50" spans="2:6" ht="14.25">
      <c r="B50" s="30"/>
      <c r="C50" s="30"/>
      <c r="D50" s="6"/>
      <c r="F50" s="19"/>
    </row>
    <row r="51" spans="2:6" ht="14.25">
      <c r="B51" s="30"/>
      <c r="C51" s="30"/>
      <c r="D51" s="6"/>
      <c r="F51" s="19"/>
    </row>
    <row r="52" spans="2:6" ht="14.25">
      <c r="B52" s="30"/>
      <c r="C52" s="30"/>
      <c r="D52" s="6"/>
      <c r="F52" s="19"/>
    </row>
    <row r="53" spans="2:6" ht="14.25">
      <c r="B53" s="30"/>
      <c r="C53" s="30"/>
      <c r="D53" s="6"/>
      <c r="F53" s="19"/>
    </row>
    <row r="54" spans="2:6" ht="14.25">
      <c r="B54" s="30"/>
      <c r="C54" s="30"/>
      <c r="D54" s="6"/>
      <c r="F54" s="19"/>
    </row>
    <row r="55" spans="2:6" ht="14.25">
      <c r="B55" s="30"/>
      <c r="C55" s="30"/>
      <c r="D55" s="6"/>
      <c r="F55" s="19"/>
    </row>
    <row r="56" spans="2:4" ht="14.25">
      <c r="B56" s="30"/>
      <c r="C56" s="30"/>
      <c r="D56" s="6"/>
    </row>
    <row r="57" spans="2:4" ht="14.25">
      <c r="B57" s="30"/>
      <c r="C57" s="30"/>
      <c r="D57" s="6"/>
    </row>
    <row r="58" spans="2:4" ht="14.25">
      <c r="B58" s="30"/>
      <c r="C58" s="30"/>
      <c r="D58" s="6"/>
    </row>
    <row r="59" spans="2:4" ht="14.25">
      <c r="B59" s="30"/>
      <c r="C59" s="30"/>
      <c r="D59" s="6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</sheetData>
  <sheetProtection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8"/>
  <sheetViews>
    <sheetView zoomScale="85" zoomScaleNormal="85" zoomScalePageLayoutView="0" workbookViewId="0" topLeftCell="A1">
      <selection activeCell="A10" sqref="A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104</v>
      </c>
      <c r="B1" s="72" t="s">
        <v>132</v>
      </c>
      <c r="C1" s="10"/>
      <c r="D1" s="10"/>
    </row>
    <row r="2" spans="1:4" ht="14.25">
      <c r="A2" s="145" t="s">
        <v>192</v>
      </c>
      <c r="B2" s="141">
        <v>-0.0010018856873195148</v>
      </c>
      <c r="C2" s="10"/>
      <c r="D2" s="10"/>
    </row>
    <row r="3" spans="1:4" ht="14.25">
      <c r="A3" s="145" t="s">
        <v>205</v>
      </c>
      <c r="B3" s="141">
        <v>0.01821006525936708</v>
      </c>
      <c r="C3" s="10"/>
      <c r="D3" s="10"/>
    </row>
    <row r="4" spans="1:4" ht="14.25">
      <c r="A4" s="145" t="s">
        <v>193</v>
      </c>
      <c r="B4" s="141">
        <v>0.08017269682291217</v>
      </c>
      <c r="C4" s="10"/>
      <c r="D4" s="10"/>
    </row>
    <row r="5" spans="1:4" ht="14.25">
      <c r="A5" s="145" t="s">
        <v>189</v>
      </c>
      <c r="B5" s="141">
        <v>0.10126053075257424</v>
      </c>
      <c r="C5" s="10"/>
      <c r="D5" s="10"/>
    </row>
    <row r="6" spans="1:4" ht="14.25">
      <c r="A6" s="145" t="s">
        <v>194</v>
      </c>
      <c r="B6" s="141">
        <v>0.12447126637972028</v>
      </c>
      <c r="C6" s="10"/>
      <c r="D6" s="10"/>
    </row>
    <row r="7" spans="1:4" ht="14.25">
      <c r="A7" s="145" t="s">
        <v>190</v>
      </c>
      <c r="B7" s="141">
        <v>0.26147060804335864</v>
      </c>
      <c r="C7" s="10"/>
      <c r="D7" s="10"/>
    </row>
    <row r="8" spans="1:4" ht="14.25">
      <c r="A8" s="145" t="s">
        <v>136</v>
      </c>
      <c r="B8" s="141">
        <v>0.09743054692843549</v>
      </c>
      <c r="C8" s="10"/>
      <c r="D8" s="10"/>
    </row>
    <row r="9" spans="1:4" ht="14.25">
      <c r="A9" s="145" t="s">
        <v>45</v>
      </c>
      <c r="B9" s="141">
        <v>0.25805653908840553</v>
      </c>
      <c r="C9" s="10"/>
      <c r="D9" s="10"/>
    </row>
    <row r="10" spans="1:4" ht="14.25">
      <c r="A10" s="145" t="s">
        <v>23</v>
      </c>
      <c r="B10" s="141">
        <v>0.30425701213447387</v>
      </c>
      <c r="C10" s="10"/>
      <c r="D10" s="10"/>
    </row>
    <row r="11" spans="1:4" ht="14.25">
      <c r="A11" s="145" t="s">
        <v>178</v>
      </c>
      <c r="B11" s="141">
        <v>0.26367769725460977</v>
      </c>
      <c r="C11" s="10"/>
      <c r="D11" s="10"/>
    </row>
    <row r="12" spans="1:4" ht="14.25">
      <c r="A12" s="145" t="s">
        <v>178</v>
      </c>
      <c r="B12" s="141">
        <v>0.25800656944689626</v>
      </c>
      <c r="C12" s="10"/>
      <c r="D12" s="10"/>
    </row>
    <row r="13" spans="1:4" ht="14.25">
      <c r="A13" s="145" t="s">
        <v>180</v>
      </c>
      <c r="B13" s="141">
        <v>0.015342465753424659</v>
      </c>
      <c r="C13" s="10"/>
      <c r="D13" s="10"/>
    </row>
    <row r="14" spans="1:4" ht="14.25">
      <c r="A14" s="145" t="s">
        <v>181</v>
      </c>
      <c r="B14" s="141">
        <v>0.32609703745961127</v>
      </c>
      <c r="C14" s="10"/>
      <c r="D14" s="10"/>
    </row>
    <row r="15" spans="3:4" ht="12.75">
      <c r="C15" s="10"/>
      <c r="D15" s="10"/>
    </row>
    <row r="16" spans="1:4" ht="12.75">
      <c r="A16" s="10"/>
      <c r="B16" s="10"/>
      <c r="C16" s="10"/>
      <c r="D16" s="10"/>
    </row>
    <row r="17" spans="2:4" ht="12.75">
      <c r="B17" s="10"/>
      <c r="C17" s="10"/>
      <c r="D17" s="10"/>
    </row>
    <row r="18" ht="12.75">
      <c r="C18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6"/>
  <sheetViews>
    <sheetView zoomScale="80" zoomScaleNormal="80" zoomScalePageLayoutView="0" workbookViewId="0" topLeftCell="A1">
      <selection activeCell="D45" sqref="D45"/>
    </sheetView>
  </sheetViews>
  <sheetFormatPr defaultColWidth="9.003906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7" t="s">
        <v>46</v>
      </c>
      <c r="B1" s="187"/>
      <c r="C1" s="187"/>
      <c r="D1" s="187"/>
      <c r="E1" s="187"/>
      <c r="F1" s="187"/>
      <c r="G1" s="187"/>
      <c r="H1" s="187"/>
      <c r="I1" s="13"/>
    </row>
    <row r="2" spans="1:9" ht="45.75" thickBot="1">
      <c r="A2" s="15" t="s">
        <v>47</v>
      </c>
      <c r="B2" s="16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8" t="s">
        <v>54</v>
      </c>
      <c r="I2" s="19"/>
    </row>
    <row r="3" spans="1:9" ht="14.25">
      <c r="A3" s="21">
        <v>1</v>
      </c>
      <c r="B3" s="172" t="s">
        <v>55</v>
      </c>
      <c r="C3" s="89">
        <v>20051361.27</v>
      </c>
      <c r="D3" s="90">
        <v>54695</v>
      </c>
      <c r="E3" s="89">
        <v>366.603186214462</v>
      </c>
      <c r="F3" s="90">
        <v>100</v>
      </c>
      <c r="G3" s="172" t="s">
        <v>88</v>
      </c>
      <c r="H3" s="91" t="s">
        <v>11</v>
      </c>
      <c r="I3" s="19"/>
    </row>
    <row r="4" spans="1:9" ht="14.25">
      <c r="A4" s="21">
        <v>2</v>
      </c>
      <c r="B4" s="172" t="s">
        <v>56</v>
      </c>
      <c r="C4" s="89">
        <v>16722414.06</v>
      </c>
      <c r="D4" s="90">
        <v>9699</v>
      </c>
      <c r="E4" s="89">
        <v>1724.1379585524282</v>
      </c>
      <c r="F4" s="90">
        <v>1000</v>
      </c>
      <c r="G4" s="172" t="s">
        <v>89</v>
      </c>
      <c r="H4" s="91" t="s">
        <v>6</v>
      </c>
      <c r="I4" s="19"/>
    </row>
    <row r="5" spans="1:9" ht="14.25" customHeight="1">
      <c r="A5" s="21">
        <v>3</v>
      </c>
      <c r="B5" s="172" t="s">
        <v>57</v>
      </c>
      <c r="C5" s="89">
        <v>9095633.81</v>
      </c>
      <c r="D5" s="90">
        <v>68625</v>
      </c>
      <c r="E5" s="89">
        <v>132.54111198542805</v>
      </c>
      <c r="F5" s="90">
        <v>100</v>
      </c>
      <c r="G5" s="172" t="s">
        <v>90</v>
      </c>
      <c r="H5" s="91" t="s">
        <v>14</v>
      </c>
      <c r="I5" s="19"/>
    </row>
    <row r="6" spans="1:9" ht="14.25">
      <c r="A6" s="21">
        <v>4</v>
      </c>
      <c r="B6" s="172" t="s">
        <v>58</v>
      </c>
      <c r="C6" s="89">
        <v>4785456.16</v>
      </c>
      <c r="D6" s="90">
        <v>2150</v>
      </c>
      <c r="E6" s="89">
        <v>2225.7935627906977</v>
      </c>
      <c r="F6" s="90">
        <v>1000</v>
      </c>
      <c r="G6" s="172" t="s">
        <v>91</v>
      </c>
      <c r="H6" s="91" t="s">
        <v>20</v>
      </c>
      <c r="I6" s="19"/>
    </row>
    <row r="7" spans="1:9" ht="14.25" customHeight="1">
      <c r="A7" s="21">
        <v>5</v>
      </c>
      <c r="B7" s="172" t="s">
        <v>59</v>
      </c>
      <c r="C7" s="89">
        <v>4002062.18</v>
      </c>
      <c r="D7" s="90">
        <v>3767</v>
      </c>
      <c r="E7" s="89">
        <v>1062.400366339262</v>
      </c>
      <c r="F7" s="90">
        <v>1000</v>
      </c>
      <c r="G7" s="172" t="s">
        <v>93</v>
      </c>
      <c r="H7" s="91" t="s">
        <v>2</v>
      </c>
      <c r="I7" s="19"/>
    </row>
    <row r="8" spans="1:9" ht="14.25">
      <c r="A8" s="21">
        <v>6</v>
      </c>
      <c r="B8" s="172" t="s">
        <v>60</v>
      </c>
      <c r="C8" s="89">
        <v>3677360.63</v>
      </c>
      <c r="D8" s="90">
        <v>5084</v>
      </c>
      <c r="E8" s="89">
        <v>723.3203442171518</v>
      </c>
      <c r="F8" s="90">
        <v>1000</v>
      </c>
      <c r="G8" s="172" t="s">
        <v>88</v>
      </c>
      <c r="H8" s="91" t="s">
        <v>11</v>
      </c>
      <c r="I8" s="19"/>
    </row>
    <row r="9" spans="1:9" ht="14.25">
      <c r="A9" s="21">
        <v>7</v>
      </c>
      <c r="B9" s="172" t="s">
        <v>61</v>
      </c>
      <c r="C9" s="89">
        <v>3606314.27</v>
      </c>
      <c r="D9" s="90">
        <v>10525</v>
      </c>
      <c r="E9" s="89">
        <v>342.64268598574824</v>
      </c>
      <c r="F9" s="90">
        <v>1000</v>
      </c>
      <c r="G9" s="172" t="s">
        <v>92</v>
      </c>
      <c r="H9" s="91" t="s">
        <v>1</v>
      </c>
      <c r="I9" s="19"/>
    </row>
    <row r="10" spans="1:9" ht="14.25">
      <c r="A10" s="21">
        <v>8</v>
      </c>
      <c r="B10" s="172" t="s">
        <v>62</v>
      </c>
      <c r="C10" s="89">
        <v>3366349.17</v>
      </c>
      <c r="D10" s="90">
        <v>4606</v>
      </c>
      <c r="E10" s="89">
        <v>730.8617390360399</v>
      </c>
      <c r="F10" s="90">
        <v>1000</v>
      </c>
      <c r="G10" s="172" t="s">
        <v>94</v>
      </c>
      <c r="H10" s="91" t="s">
        <v>12</v>
      </c>
      <c r="I10" s="19"/>
    </row>
    <row r="11" spans="1:9" ht="14.25">
      <c r="A11" s="21">
        <v>9</v>
      </c>
      <c r="B11" s="172" t="s">
        <v>63</v>
      </c>
      <c r="C11" s="89">
        <v>2551919.28</v>
      </c>
      <c r="D11" s="90">
        <v>3306803</v>
      </c>
      <c r="E11" s="89">
        <v>0.7717179644508608</v>
      </c>
      <c r="F11" s="90">
        <v>1</v>
      </c>
      <c r="G11" s="172" t="s">
        <v>89</v>
      </c>
      <c r="H11" s="91" t="s">
        <v>6</v>
      </c>
      <c r="I11" s="19"/>
    </row>
    <row r="12" spans="1:9" ht="14.25">
      <c r="A12" s="21">
        <v>10</v>
      </c>
      <c r="B12" s="172" t="s">
        <v>64</v>
      </c>
      <c r="C12" s="89">
        <v>2357053.69</v>
      </c>
      <c r="D12" s="90">
        <v>2602</v>
      </c>
      <c r="E12" s="89">
        <v>905.8622943889316</v>
      </c>
      <c r="F12" s="90">
        <v>1000</v>
      </c>
      <c r="G12" s="172" t="s">
        <v>93</v>
      </c>
      <c r="H12" s="91" t="s">
        <v>2</v>
      </c>
      <c r="I12" s="19"/>
    </row>
    <row r="13" spans="1:9" ht="14.25">
      <c r="A13" s="21">
        <v>11</v>
      </c>
      <c r="B13" s="172" t="s">
        <v>65</v>
      </c>
      <c r="C13" s="89">
        <v>2137670.31</v>
      </c>
      <c r="D13" s="90">
        <v>1301</v>
      </c>
      <c r="E13" s="89">
        <v>1643.0978554957726</v>
      </c>
      <c r="F13" s="90">
        <v>1000</v>
      </c>
      <c r="G13" s="172" t="s">
        <v>95</v>
      </c>
      <c r="H13" s="91" t="s">
        <v>9</v>
      </c>
      <c r="I13" s="19"/>
    </row>
    <row r="14" spans="1:9" ht="14.25">
      <c r="A14" s="21">
        <v>12</v>
      </c>
      <c r="B14" s="172" t="s">
        <v>66</v>
      </c>
      <c r="C14" s="89">
        <v>2038039.32</v>
      </c>
      <c r="D14" s="90">
        <v>48205</v>
      </c>
      <c r="E14" s="89">
        <v>42.27858769837154</v>
      </c>
      <c r="F14" s="90">
        <v>100</v>
      </c>
      <c r="G14" s="172" t="s">
        <v>96</v>
      </c>
      <c r="H14" s="91" t="s">
        <v>3</v>
      </c>
      <c r="I14" s="19"/>
    </row>
    <row r="15" spans="1:9" ht="14.25">
      <c r="A15" s="21">
        <v>13</v>
      </c>
      <c r="B15" s="172" t="s">
        <v>67</v>
      </c>
      <c r="C15" s="89">
        <v>2033913.24</v>
      </c>
      <c r="D15" s="90">
        <v>1422</v>
      </c>
      <c r="E15" s="89">
        <v>1430.3187341772152</v>
      </c>
      <c r="F15" s="90">
        <v>1000</v>
      </c>
      <c r="G15" s="172" t="s">
        <v>97</v>
      </c>
      <c r="H15" s="91" t="s">
        <v>4</v>
      </c>
      <c r="I15" s="19"/>
    </row>
    <row r="16" spans="1:9" ht="14.25">
      <c r="A16" s="21">
        <v>14</v>
      </c>
      <c r="B16" s="172" t="s">
        <v>68</v>
      </c>
      <c r="C16" s="89">
        <v>1732070.66</v>
      </c>
      <c r="D16" s="90">
        <v>747</v>
      </c>
      <c r="E16" s="89">
        <v>2318.7023560910307</v>
      </c>
      <c r="F16" s="90">
        <v>1000</v>
      </c>
      <c r="G16" s="172" t="s">
        <v>95</v>
      </c>
      <c r="H16" s="91" t="s">
        <v>9</v>
      </c>
      <c r="I16" s="19"/>
    </row>
    <row r="17" spans="1:9" ht="14.25">
      <c r="A17" s="21">
        <v>15</v>
      </c>
      <c r="B17" s="172" t="s">
        <v>69</v>
      </c>
      <c r="C17" s="89">
        <v>1611328.35</v>
      </c>
      <c r="D17" s="90">
        <v>14650</v>
      </c>
      <c r="E17" s="89">
        <v>109.98828327645052</v>
      </c>
      <c r="F17" s="90">
        <v>100</v>
      </c>
      <c r="G17" s="172" t="s">
        <v>88</v>
      </c>
      <c r="H17" s="91" t="s">
        <v>11</v>
      </c>
      <c r="I17" s="19"/>
    </row>
    <row r="18" spans="1:9" ht="14.25">
      <c r="A18" s="21">
        <v>16</v>
      </c>
      <c r="B18" s="172" t="s">
        <v>70</v>
      </c>
      <c r="C18" s="89">
        <v>1609447.05</v>
      </c>
      <c r="D18" s="90">
        <v>1897</v>
      </c>
      <c r="E18" s="89">
        <v>848.4170005271482</v>
      </c>
      <c r="F18" s="90">
        <v>1000</v>
      </c>
      <c r="G18" s="172" t="s">
        <v>98</v>
      </c>
      <c r="H18" s="91" t="s">
        <v>10</v>
      </c>
      <c r="I18" s="19"/>
    </row>
    <row r="19" spans="1:9" ht="14.25">
      <c r="A19" s="21">
        <v>17</v>
      </c>
      <c r="B19" s="172" t="s">
        <v>71</v>
      </c>
      <c r="C19" s="89">
        <v>1532883.12</v>
      </c>
      <c r="D19" s="90">
        <v>817</v>
      </c>
      <c r="E19" s="89">
        <v>1876.233929008568</v>
      </c>
      <c r="F19" s="90">
        <v>1000</v>
      </c>
      <c r="G19" s="172" t="s">
        <v>99</v>
      </c>
      <c r="H19" s="91" t="s">
        <v>13</v>
      </c>
      <c r="I19" s="19"/>
    </row>
    <row r="20" spans="1:9" ht="14.25">
      <c r="A20" s="21">
        <v>18</v>
      </c>
      <c r="B20" s="172" t="s">
        <v>72</v>
      </c>
      <c r="C20" s="89">
        <v>1342288.09</v>
      </c>
      <c r="D20" s="90">
        <v>1114</v>
      </c>
      <c r="E20" s="89">
        <v>1204.9264721723519</v>
      </c>
      <c r="F20" s="90">
        <v>1000</v>
      </c>
      <c r="G20" s="172" t="s">
        <v>89</v>
      </c>
      <c r="H20" s="91" t="s">
        <v>6</v>
      </c>
      <c r="I20" s="19"/>
    </row>
    <row r="21" spans="1:9" ht="14.25">
      <c r="A21" s="21">
        <v>19</v>
      </c>
      <c r="B21" s="172" t="s">
        <v>73</v>
      </c>
      <c r="C21" s="89">
        <v>1311372.54</v>
      </c>
      <c r="D21" s="90">
        <v>1197</v>
      </c>
      <c r="E21" s="89">
        <v>1095.5493233082707</v>
      </c>
      <c r="F21" s="90">
        <v>1000</v>
      </c>
      <c r="G21" s="172" t="s">
        <v>97</v>
      </c>
      <c r="H21" s="91" t="s">
        <v>4</v>
      </c>
      <c r="I21" s="19"/>
    </row>
    <row r="22" spans="1:9" ht="14.25">
      <c r="A22" s="21">
        <v>20</v>
      </c>
      <c r="B22" s="172" t="s">
        <v>74</v>
      </c>
      <c r="C22" s="89">
        <v>1296168.79</v>
      </c>
      <c r="D22" s="90">
        <v>27734</v>
      </c>
      <c r="E22" s="89">
        <v>46.73573195355881</v>
      </c>
      <c r="F22" s="90">
        <v>100</v>
      </c>
      <c r="G22" s="172" t="s">
        <v>92</v>
      </c>
      <c r="H22" s="91" t="s">
        <v>1</v>
      </c>
      <c r="I22" s="19"/>
    </row>
    <row r="23" spans="1:9" ht="14.25">
      <c r="A23" s="21">
        <v>21</v>
      </c>
      <c r="B23" s="172" t="s">
        <v>75</v>
      </c>
      <c r="C23" s="89">
        <v>1157376.36</v>
      </c>
      <c r="D23" s="90">
        <v>125</v>
      </c>
      <c r="E23" s="89">
        <v>9259.010880000002</v>
      </c>
      <c r="F23" s="90">
        <v>10000</v>
      </c>
      <c r="G23" s="172" t="s">
        <v>90</v>
      </c>
      <c r="H23" s="91" t="s">
        <v>14</v>
      </c>
      <c r="I23" s="19"/>
    </row>
    <row r="24" spans="1:9" ht="14.25">
      <c r="A24" s="21">
        <v>22</v>
      </c>
      <c r="B24" s="172" t="s">
        <v>76</v>
      </c>
      <c r="C24" s="89">
        <v>1031826.38</v>
      </c>
      <c r="D24" s="90">
        <v>2540</v>
      </c>
      <c r="E24" s="89">
        <v>406.23085826771654</v>
      </c>
      <c r="F24" s="90">
        <v>1000</v>
      </c>
      <c r="G24" s="172" t="s">
        <v>92</v>
      </c>
      <c r="H24" s="91" t="s">
        <v>1</v>
      </c>
      <c r="I24" s="19"/>
    </row>
    <row r="25" spans="1:9" ht="14.25">
      <c r="A25" s="21">
        <v>23</v>
      </c>
      <c r="B25" s="172" t="s">
        <v>77</v>
      </c>
      <c r="C25" s="89">
        <v>1031497.74</v>
      </c>
      <c r="D25" s="90">
        <v>983</v>
      </c>
      <c r="E25" s="89">
        <v>1049.336459816887</v>
      </c>
      <c r="F25" s="90">
        <v>1000</v>
      </c>
      <c r="G25" s="172" t="s">
        <v>100</v>
      </c>
      <c r="H25" s="91" t="s">
        <v>0</v>
      </c>
      <c r="I25" s="19"/>
    </row>
    <row r="26" spans="1:9" ht="14.25">
      <c r="A26" s="21">
        <v>24</v>
      </c>
      <c r="B26" s="172" t="s">
        <v>78</v>
      </c>
      <c r="C26" s="89">
        <v>1026045.09</v>
      </c>
      <c r="D26" s="90">
        <v>1474</v>
      </c>
      <c r="E26" s="89">
        <v>696.0957191316146</v>
      </c>
      <c r="F26" s="90">
        <v>1000</v>
      </c>
      <c r="G26" s="172" t="s">
        <v>97</v>
      </c>
      <c r="H26" s="91" t="s">
        <v>4</v>
      </c>
      <c r="I26" s="19"/>
    </row>
    <row r="27" spans="1:9" ht="14.25">
      <c r="A27" s="21">
        <v>25</v>
      </c>
      <c r="B27" s="172" t="s">
        <v>79</v>
      </c>
      <c r="C27" s="89">
        <v>957707.78</v>
      </c>
      <c r="D27" s="90">
        <v>536</v>
      </c>
      <c r="E27" s="89">
        <v>1786.7682462686569</v>
      </c>
      <c r="F27" s="90">
        <v>1000</v>
      </c>
      <c r="G27" s="172" t="s">
        <v>95</v>
      </c>
      <c r="H27" s="91" t="s">
        <v>9</v>
      </c>
      <c r="I27" s="19"/>
    </row>
    <row r="28" spans="1:9" ht="14.25">
      <c r="A28" s="21">
        <v>26</v>
      </c>
      <c r="B28" s="172" t="s">
        <v>80</v>
      </c>
      <c r="C28" s="89">
        <v>871866.83</v>
      </c>
      <c r="D28" s="90">
        <v>588</v>
      </c>
      <c r="E28" s="89">
        <v>1482.7667176870748</v>
      </c>
      <c r="F28" s="90">
        <v>1000</v>
      </c>
      <c r="G28" s="172" t="s">
        <v>97</v>
      </c>
      <c r="H28" s="91" t="s">
        <v>4</v>
      </c>
      <c r="I28" s="19"/>
    </row>
    <row r="29" spans="1:9" ht="14.25">
      <c r="A29" s="21">
        <v>27</v>
      </c>
      <c r="B29" s="172" t="s">
        <v>81</v>
      </c>
      <c r="C29" s="89">
        <v>686023.63</v>
      </c>
      <c r="D29" s="90">
        <v>9791</v>
      </c>
      <c r="E29" s="89">
        <v>70.06675824737003</v>
      </c>
      <c r="F29" s="90">
        <v>100</v>
      </c>
      <c r="G29" s="172" t="s">
        <v>101</v>
      </c>
      <c r="H29" s="91" t="s">
        <v>15</v>
      </c>
      <c r="I29" s="19"/>
    </row>
    <row r="30" spans="1:9" ht="14.25">
      <c r="A30" s="21">
        <v>28</v>
      </c>
      <c r="B30" s="172" t="s">
        <v>82</v>
      </c>
      <c r="C30" s="89">
        <v>674810.4</v>
      </c>
      <c r="D30" s="90">
        <v>1141</v>
      </c>
      <c r="E30" s="89">
        <v>591.4201577563541</v>
      </c>
      <c r="F30" s="90">
        <v>1000</v>
      </c>
      <c r="G30" s="172" t="s">
        <v>102</v>
      </c>
      <c r="H30" s="91" t="s">
        <v>5</v>
      </c>
      <c r="I30" s="19"/>
    </row>
    <row r="31" spans="1:9" ht="14.25">
      <c r="A31" s="21">
        <v>29</v>
      </c>
      <c r="B31" s="172" t="s">
        <v>83</v>
      </c>
      <c r="C31" s="89">
        <v>536903.04</v>
      </c>
      <c r="D31" s="90">
        <v>15184</v>
      </c>
      <c r="E31" s="89">
        <v>35.35978925184405</v>
      </c>
      <c r="F31" s="90">
        <v>100</v>
      </c>
      <c r="G31" s="172" t="s">
        <v>92</v>
      </c>
      <c r="H31" s="91" t="s">
        <v>1</v>
      </c>
      <c r="I31" s="19"/>
    </row>
    <row r="32" spans="1:9" s="23" customFormat="1" ht="14.25">
      <c r="A32" s="21">
        <v>30</v>
      </c>
      <c r="B32" s="172" t="s">
        <v>84</v>
      </c>
      <c r="C32" s="89">
        <v>188070.38</v>
      </c>
      <c r="D32" s="90">
        <v>4694</v>
      </c>
      <c r="E32" s="89">
        <v>40.066122709842354</v>
      </c>
      <c r="F32" s="90">
        <v>100</v>
      </c>
      <c r="G32" s="172" t="s">
        <v>101</v>
      </c>
      <c r="H32" s="91" t="s">
        <v>15</v>
      </c>
      <c r="I32" s="22"/>
    </row>
    <row r="33" spans="1:8" ht="15" customHeight="1" thickBot="1">
      <c r="A33" s="188" t="s">
        <v>85</v>
      </c>
      <c r="B33" s="189"/>
      <c r="C33" s="103">
        <f>SUM(C3:C32)</f>
        <v>95023233.61999999</v>
      </c>
      <c r="D33" s="104">
        <f>SUM(D3:D32)</f>
        <v>3604696</v>
      </c>
      <c r="E33" s="60" t="s">
        <v>7</v>
      </c>
      <c r="F33" s="60" t="s">
        <v>7</v>
      </c>
      <c r="G33" s="60" t="s">
        <v>7</v>
      </c>
      <c r="H33" s="61" t="s">
        <v>7</v>
      </c>
    </row>
    <row r="34" spans="1:8" ht="15" customHeight="1" thickBot="1">
      <c r="A34" s="190" t="s">
        <v>86</v>
      </c>
      <c r="B34" s="190"/>
      <c r="C34" s="190"/>
      <c r="D34" s="190"/>
      <c r="E34" s="190"/>
      <c r="F34" s="190"/>
      <c r="G34" s="190"/>
      <c r="H34" s="190"/>
    </row>
    <row r="36" spans="2:4" ht="14.25">
      <c r="B36" s="173" t="s">
        <v>87</v>
      </c>
      <c r="C36" s="25">
        <f>C33-SUM(C3:C12)</f>
        <v>24807309.099999994</v>
      </c>
      <c r="D36" s="185">
        <f>C36/$C$33</f>
        <v>0.2610657220865054</v>
      </c>
    </row>
    <row r="37" spans="2:8" ht="14.25">
      <c r="B37" s="88" t="str">
        <f aca="true" t="shared" si="0" ref="B37:C46">B3</f>
        <v>“KINTO-Klasychnyi”</v>
      </c>
      <c r="C37" s="209">
        <f t="shared" si="0"/>
        <v>20051361.27</v>
      </c>
      <c r="D37" s="185">
        <f>C37/$C$33</f>
        <v>0.21101535388898504</v>
      </c>
      <c r="H37" s="19"/>
    </row>
    <row r="38" spans="2:8" ht="14.25">
      <c r="B38" s="88" t="str">
        <f t="shared" si="0"/>
        <v>"OTP Klasychnyi" </v>
      </c>
      <c r="C38" s="209">
        <f t="shared" si="0"/>
        <v>16722414.06</v>
      </c>
      <c r="D38" s="185">
        <f aca="true" t="shared" si="1" ref="D38:D46">C38/$C$33</f>
        <v>0.1759823721309391</v>
      </c>
      <c r="H38" s="19"/>
    </row>
    <row r="39" spans="2:8" ht="14.25">
      <c r="B39" s="88" t="str">
        <f t="shared" si="0"/>
        <v>“Sparta Zbalansovanyi” </v>
      </c>
      <c r="C39" s="209">
        <f t="shared" si="0"/>
        <v>9095633.81</v>
      </c>
      <c r="D39" s="185">
        <f t="shared" si="1"/>
        <v>0.09572010405764174</v>
      </c>
      <c r="H39" s="19"/>
    </row>
    <row r="40" spans="2:8" ht="14.25">
      <c r="B40" s="88" t="str">
        <f t="shared" si="0"/>
        <v>“FIDO Fond Obligatsiinyi”</v>
      </c>
      <c r="C40" s="209">
        <f t="shared" si="0"/>
        <v>4785456.16</v>
      </c>
      <c r="D40" s="185">
        <f t="shared" si="1"/>
        <v>0.05036090625096116</v>
      </c>
      <c r="H40" s="19"/>
    </row>
    <row r="41" spans="2:8" ht="14.25">
      <c r="B41" s="88" t="str">
        <f t="shared" si="0"/>
        <v>“Delta Fond Zbalansovanyi”</v>
      </c>
      <c r="C41" s="209">
        <f t="shared" si="0"/>
        <v>4002062.18</v>
      </c>
      <c r="D41" s="185">
        <f t="shared" si="1"/>
        <v>0.04211667007675549</v>
      </c>
      <c r="H41" s="19"/>
    </row>
    <row r="42" spans="2:8" ht="14.25">
      <c r="B42" s="88" t="str">
        <f t="shared" si="0"/>
        <v>“KINTO-Ekviti”</v>
      </c>
      <c r="C42" s="209">
        <f t="shared" si="0"/>
        <v>3677360.63</v>
      </c>
      <c r="D42" s="185">
        <f t="shared" si="1"/>
        <v>0.03869959471918043</v>
      </c>
      <c r="H42" s="19"/>
    </row>
    <row r="43" spans="2:8" ht="14.25">
      <c r="B43" s="88" t="str">
        <f t="shared" si="0"/>
        <v>“Premium – Fond Indeksnyi”</v>
      </c>
      <c r="C43" s="209">
        <f t="shared" si="0"/>
        <v>3606314.27</v>
      </c>
      <c r="D43" s="186">
        <f t="shared" si="1"/>
        <v>0.03795192115248078</v>
      </c>
      <c r="H43" s="19"/>
    </row>
    <row r="44" spans="2:8" ht="14.25">
      <c r="B44" s="88" t="str">
        <f t="shared" si="0"/>
        <v>“Sofiyivskyi”</v>
      </c>
      <c r="C44" s="209">
        <f t="shared" si="0"/>
        <v>3366349.17</v>
      </c>
      <c r="D44" s="186">
        <f t="shared" si="1"/>
        <v>0.03542659033749688</v>
      </c>
      <c r="H44" s="19"/>
    </row>
    <row r="45" spans="2:4" ht="14.25">
      <c r="B45" s="88" t="str">
        <f t="shared" si="0"/>
        <v>"OTP Fond Aktsii”</v>
      </c>
      <c r="C45" s="209">
        <f t="shared" si="0"/>
        <v>2551919.28</v>
      </c>
      <c r="D45" s="186">
        <f t="shared" si="1"/>
        <v>0.026855740251959657</v>
      </c>
    </row>
    <row r="46" spans="2:4" ht="14.25">
      <c r="B46" s="88" t="str">
        <f t="shared" si="0"/>
        <v>“Delta Fond Groshovogo Runku”</v>
      </c>
      <c r="C46" s="209">
        <f t="shared" si="0"/>
        <v>2357053.69</v>
      </c>
      <c r="D46" s="210">
        <f t="shared" si="1"/>
        <v>0.024805025047094375</v>
      </c>
    </row>
  </sheetData>
  <sheetProtection/>
  <mergeCells count="3">
    <mergeCell ref="A1:H1"/>
    <mergeCell ref="A33:B33"/>
    <mergeCell ref="A34:H3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9" r:id="rId18" display="http://www.task.ua/"/>
    <hyperlink ref="H30" r:id="rId19" display="http://www.am.troika.ua/"/>
    <hyperlink ref="H31" r:id="rId20" display="http://univer.ua/"/>
    <hyperlink ref="H23" r:id="rId21" display="http://ukrsibfunds.com"/>
    <hyperlink ref="H22" r:id="rId22" display="http://am.concorde.ua/"/>
    <hyperlink ref="H12" r:id="rId23" display="http://www.vseswit.com.ua/"/>
    <hyperlink ref="H32" r:id="rId24" display="http://univer.ua/"/>
    <hyperlink ref="H20" r:id="rId25" display="http://pioglobal.ua/"/>
    <hyperlink ref="H18" r:id="rId26" display="http://www.seb.ua/"/>
    <hyperlink ref="H33" r:id="rId27" display="http://art-capital.com.ua/"/>
    <hyperlink ref="H19" r:id="rId28" display="http://www.dragon-am.com/"/>
  </hyperlinks>
  <printOptions/>
  <pageMargins left="0.75" right="0.75" top="1" bottom="1" header="0.5" footer="0.5"/>
  <pageSetup horizontalDpi="600" verticalDpi="600" orientation="portrait" paperSize="9" scale="29" r:id="rId30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6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 outlineLevelRow="1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1" width="20.75390625" style="33" customWidth="1"/>
    <col min="12" max="16384" width="9.125" style="33" customWidth="1"/>
  </cols>
  <sheetData>
    <row r="1" spans="1:10" s="14" customFormat="1" ht="16.5" thickBot="1">
      <c r="A1" s="192" t="s">
        <v>103</v>
      </c>
      <c r="B1" s="192"/>
      <c r="C1" s="192"/>
      <c r="D1" s="192"/>
      <c r="E1" s="192"/>
      <c r="F1" s="192"/>
      <c r="G1" s="192"/>
      <c r="H1" s="192"/>
      <c r="I1" s="192"/>
      <c r="J1" s="106"/>
    </row>
    <row r="2" spans="1:11" s="20" customFormat="1" ht="15.75" customHeight="1" thickBot="1">
      <c r="A2" s="193" t="s">
        <v>47</v>
      </c>
      <c r="B2" s="107"/>
      <c r="C2" s="108"/>
      <c r="D2" s="109"/>
      <c r="E2" s="195" t="s">
        <v>113</v>
      </c>
      <c r="F2" s="195"/>
      <c r="G2" s="195"/>
      <c r="H2" s="195"/>
      <c r="I2" s="195"/>
      <c r="J2" s="195"/>
      <c r="K2" s="195"/>
    </row>
    <row r="3" spans="1:11" s="24" customFormat="1" ht="75.75" thickBot="1">
      <c r="A3" s="194"/>
      <c r="B3" s="110" t="s">
        <v>104</v>
      </c>
      <c r="C3" s="27" t="s">
        <v>105</v>
      </c>
      <c r="D3" s="27" t="s">
        <v>106</v>
      </c>
      <c r="E3" s="17" t="s">
        <v>107</v>
      </c>
      <c r="F3" s="17" t="s">
        <v>108</v>
      </c>
      <c r="G3" s="17" t="s">
        <v>109</v>
      </c>
      <c r="H3" s="17" t="s">
        <v>110</v>
      </c>
      <c r="I3" s="17" t="s">
        <v>158</v>
      </c>
      <c r="J3" s="17" t="s">
        <v>111</v>
      </c>
      <c r="K3" s="18" t="s">
        <v>112</v>
      </c>
    </row>
    <row r="4" spans="1:11" s="20" customFormat="1" ht="14.25" collapsed="1">
      <c r="A4" s="21">
        <v>1</v>
      </c>
      <c r="B4" s="145" t="s">
        <v>55</v>
      </c>
      <c r="C4" s="146">
        <v>38118</v>
      </c>
      <c r="D4" s="146">
        <v>38182</v>
      </c>
      <c r="E4" s="147">
        <v>0.03037365924301505</v>
      </c>
      <c r="F4" s="147">
        <v>0.026220425536636505</v>
      </c>
      <c r="G4" s="147">
        <v>0.10476022451986733</v>
      </c>
      <c r="H4" s="147">
        <v>0.00168101742169946</v>
      </c>
      <c r="I4" s="147">
        <v>-0.05481498141358454</v>
      </c>
      <c r="J4" s="148">
        <v>2.666031862145076</v>
      </c>
      <c r="K4" s="124">
        <v>0.14437894676145646</v>
      </c>
    </row>
    <row r="5" spans="1:11" s="20" customFormat="1" ht="14.25" collapsed="1">
      <c r="A5" s="21">
        <v>2</v>
      </c>
      <c r="B5" s="145" t="s">
        <v>76</v>
      </c>
      <c r="C5" s="146">
        <v>38492</v>
      </c>
      <c r="D5" s="146">
        <v>38629</v>
      </c>
      <c r="E5" s="147">
        <v>0.18150307534553023</v>
      </c>
      <c r="F5" s="147">
        <v>0.22588102658348608</v>
      </c>
      <c r="G5" s="147">
        <v>0.2025086187282341</v>
      </c>
      <c r="H5" s="147">
        <v>0.0983355151992018</v>
      </c>
      <c r="I5" s="147">
        <v>-0.40508304230414305</v>
      </c>
      <c r="J5" s="148">
        <v>-0.5937691417322902</v>
      </c>
      <c r="K5" s="125">
        <v>-0.10159766090077726</v>
      </c>
    </row>
    <row r="6" spans="1:11" s="20" customFormat="1" ht="14.25" collapsed="1">
      <c r="A6" s="21">
        <v>3</v>
      </c>
      <c r="B6" s="145" t="s">
        <v>68</v>
      </c>
      <c r="C6" s="146">
        <v>38828</v>
      </c>
      <c r="D6" s="146">
        <v>39028</v>
      </c>
      <c r="E6" s="147">
        <v>0.010476598856322905</v>
      </c>
      <c r="F6" s="147">
        <v>0.032347470459940686</v>
      </c>
      <c r="G6" s="147">
        <v>0.06436111773387299</v>
      </c>
      <c r="H6" s="147">
        <v>0.15073541326222384</v>
      </c>
      <c r="I6" s="147">
        <v>0.26069752993835316</v>
      </c>
      <c r="J6" s="148">
        <v>1.318702356091006</v>
      </c>
      <c r="K6" s="125">
        <v>0.12183890392819108</v>
      </c>
    </row>
    <row r="7" spans="1:11" s="20" customFormat="1" ht="14.25" collapsed="1">
      <c r="A7" s="21">
        <v>4</v>
      </c>
      <c r="B7" s="145" t="s">
        <v>80</v>
      </c>
      <c r="C7" s="146">
        <v>38919</v>
      </c>
      <c r="D7" s="146">
        <v>39092</v>
      </c>
      <c r="E7" s="147">
        <v>0.1564027585055059</v>
      </c>
      <c r="F7" s="147">
        <v>0.1490547764837662</v>
      </c>
      <c r="G7" s="147">
        <v>0.19313588321942832</v>
      </c>
      <c r="H7" s="147">
        <v>0.12863951226045534</v>
      </c>
      <c r="I7" s="147">
        <v>-0.047774582843504</v>
      </c>
      <c r="J7" s="148">
        <v>0.4827667176870747</v>
      </c>
      <c r="K7" s="125">
        <v>0.05672187901823289</v>
      </c>
    </row>
    <row r="8" spans="1:11" s="20" customFormat="1" ht="14.25" collapsed="1">
      <c r="A8" s="21">
        <v>5</v>
      </c>
      <c r="B8" s="145" t="s">
        <v>78</v>
      </c>
      <c r="C8" s="146">
        <v>38919</v>
      </c>
      <c r="D8" s="146">
        <v>39092</v>
      </c>
      <c r="E8" s="147">
        <v>0.22542395102875634</v>
      </c>
      <c r="F8" s="147">
        <v>0.221097906280614</v>
      </c>
      <c r="G8" s="147">
        <v>0.2884954089325631</v>
      </c>
      <c r="H8" s="147">
        <v>0.13430654968350075</v>
      </c>
      <c r="I8" s="147">
        <v>-0.3510341568189207</v>
      </c>
      <c r="J8" s="148">
        <v>-0.3039042808683876</v>
      </c>
      <c r="K8" s="125">
        <v>-0.04947401214421565</v>
      </c>
    </row>
    <row r="9" spans="1:11" s="20" customFormat="1" ht="14.25" collapsed="1">
      <c r="A9" s="21">
        <v>6</v>
      </c>
      <c r="B9" s="145" t="s">
        <v>58</v>
      </c>
      <c r="C9" s="146">
        <v>39066</v>
      </c>
      <c r="D9" s="146">
        <v>39258</v>
      </c>
      <c r="E9" s="147">
        <v>0.01036181933983582</v>
      </c>
      <c r="F9" s="147">
        <v>0.03250505581793761</v>
      </c>
      <c r="G9" s="147">
        <v>0.06522443254994226</v>
      </c>
      <c r="H9" s="147">
        <v>0.1216874685002336</v>
      </c>
      <c r="I9" s="147">
        <v>0.2823212576108274</v>
      </c>
      <c r="J9" s="148">
        <v>1.2257935627906646</v>
      </c>
      <c r="K9" s="125">
        <v>0.12714637974544285</v>
      </c>
    </row>
    <row r="10" spans="1:11" s="20" customFormat="1" ht="14.25" collapsed="1">
      <c r="A10" s="21">
        <v>7</v>
      </c>
      <c r="B10" s="79" t="s">
        <v>64</v>
      </c>
      <c r="C10" s="146">
        <v>39252</v>
      </c>
      <c r="D10" s="146">
        <v>39420</v>
      </c>
      <c r="E10" s="147">
        <v>0.029819777517508195</v>
      </c>
      <c r="F10" s="147">
        <v>0.012649191094103784</v>
      </c>
      <c r="G10" s="147">
        <v>0.009878278334803259</v>
      </c>
      <c r="H10" s="147">
        <v>0.039867354771120134</v>
      </c>
      <c r="I10" s="147">
        <v>0.004741450696003735</v>
      </c>
      <c r="J10" s="148">
        <v>-0.09413770561106771</v>
      </c>
      <c r="K10" s="125">
        <v>-0.015716629290440598</v>
      </c>
    </row>
    <row r="11" spans="1:11" s="20" customFormat="1" ht="14.25" collapsed="1">
      <c r="A11" s="21">
        <v>8</v>
      </c>
      <c r="B11" s="79" t="s">
        <v>59</v>
      </c>
      <c r="C11" s="146">
        <v>39252</v>
      </c>
      <c r="D11" s="146">
        <v>39420</v>
      </c>
      <c r="E11" s="147">
        <v>0.046313872453022764</v>
      </c>
      <c r="F11" s="147">
        <v>0.047336968843719074</v>
      </c>
      <c r="G11" s="147">
        <v>0.038335628886246864</v>
      </c>
      <c r="H11" s="147">
        <v>0.05977048718202882</v>
      </c>
      <c r="I11" s="147">
        <v>0.051841213062555846</v>
      </c>
      <c r="J11" s="148">
        <v>0.062400366339262936</v>
      </c>
      <c r="K11" s="125">
        <v>0.00974593785405009</v>
      </c>
    </row>
    <row r="12" spans="1:11" s="20" customFormat="1" ht="14.25" collapsed="1">
      <c r="A12" s="21">
        <v>9</v>
      </c>
      <c r="B12" s="145" t="s">
        <v>83</v>
      </c>
      <c r="C12" s="146">
        <v>39269</v>
      </c>
      <c r="D12" s="146">
        <v>39443</v>
      </c>
      <c r="E12" s="147">
        <v>0.07127674127455297</v>
      </c>
      <c r="F12" s="147">
        <v>0.07051990940016095</v>
      </c>
      <c r="G12" s="147">
        <v>0.06725370978733669</v>
      </c>
      <c r="H12" s="147">
        <v>0.02750879170758247</v>
      </c>
      <c r="I12" s="147">
        <v>-0.13793052765386782</v>
      </c>
      <c r="J12" s="148">
        <v>-0.6464021074815549</v>
      </c>
      <c r="K12" s="125">
        <v>-0.15487561363525726</v>
      </c>
    </row>
    <row r="13" spans="1:11" s="20" customFormat="1" ht="14.25" collapsed="1">
      <c r="A13" s="21">
        <v>10</v>
      </c>
      <c r="B13" s="145" t="s">
        <v>74</v>
      </c>
      <c r="C13" s="146">
        <v>39269</v>
      </c>
      <c r="D13" s="146">
        <v>39471</v>
      </c>
      <c r="E13" s="147">
        <v>0.008455361721250165</v>
      </c>
      <c r="F13" s="147">
        <v>-0.0003345415168526378</v>
      </c>
      <c r="G13" s="147">
        <v>-0.008174886436687845</v>
      </c>
      <c r="H13" s="147">
        <v>-0.009087809439731198</v>
      </c>
      <c r="I13" s="147">
        <v>-0.06695335085857101</v>
      </c>
      <c r="J13" s="148">
        <v>-0.5326426804644139</v>
      </c>
      <c r="K13" s="125">
        <v>-0.11721231657310505</v>
      </c>
    </row>
    <row r="14" spans="1:11" s="20" customFormat="1" ht="14.25" collapsed="1">
      <c r="A14" s="21">
        <v>11</v>
      </c>
      <c r="B14" s="145" t="s">
        <v>61</v>
      </c>
      <c r="C14" s="146">
        <v>39378</v>
      </c>
      <c r="D14" s="146">
        <v>39478</v>
      </c>
      <c r="E14" s="147">
        <v>0.024406794325589676</v>
      </c>
      <c r="F14" s="147">
        <v>0.049868739260088724</v>
      </c>
      <c r="G14" s="147">
        <v>0.01936686164778534</v>
      </c>
      <c r="H14" s="147">
        <v>-0.06217314603938906</v>
      </c>
      <c r="I14" s="147">
        <v>-0.28785387410650687</v>
      </c>
      <c r="J14" s="148">
        <v>-0.6573573140142468</v>
      </c>
      <c r="K14" s="125">
        <v>-0.1614649276740967</v>
      </c>
    </row>
    <row r="15" spans="1:11" s="20" customFormat="1" ht="14.25" collapsed="1">
      <c r="A15" s="21">
        <v>12</v>
      </c>
      <c r="B15" s="145" t="s">
        <v>56</v>
      </c>
      <c r="C15" s="146">
        <v>39413</v>
      </c>
      <c r="D15" s="146">
        <v>39589</v>
      </c>
      <c r="E15" s="147">
        <v>0.009421196127544551</v>
      </c>
      <c r="F15" s="147">
        <v>0.04462180847883168</v>
      </c>
      <c r="G15" s="147">
        <v>0.0779112157410653</v>
      </c>
      <c r="H15" s="147">
        <v>0.17665719152581927</v>
      </c>
      <c r="I15" s="147">
        <v>0.33349349650332005</v>
      </c>
      <c r="J15" s="148">
        <v>0.7241379585523735</v>
      </c>
      <c r="K15" s="125">
        <v>0.09886160474939332</v>
      </c>
    </row>
    <row r="16" spans="1:11" s="20" customFormat="1" ht="15" collapsed="1">
      <c r="A16" s="21">
        <v>13</v>
      </c>
      <c r="B16" s="175" t="s">
        <v>77</v>
      </c>
      <c r="C16" s="146">
        <v>39429</v>
      </c>
      <c r="D16" s="146">
        <v>39618</v>
      </c>
      <c r="E16" s="147">
        <v>0.07723644540643582</v>
      </c>
      <c r="F16" s="147">
        <v>0.09448198218753268</v>
      </c>
      <c r="G16" s="147">
        <v>0.09573114321179244</v>
      </c>
      <c r="H16" s="147">
        <v>0.04163829144629405</v>
      </c>
      <c r="I16" s="147">
        <v>-0.014583289291220547</v>
      </c>
      <c r="J16" s="148">
        <v>0.04933645981689705</v>
      </c>
      <c r="K16" s="125">
        <v>0.008486615502590222</v>
      </c>
    </row>
    <row r="17" spans="1:11" s="20" customFormat="1" ht="14.25" collapsed="1">
      <c r="A17" s="21">
        <v>14</v>
      </c>
      <c r="B17" s="145" t="s">
        <v>114</v>
      </c>
      <c r="C17" s="146">
        <v>39429</v>
      </c>
      <c r="D17" s="146">
        <v>39651</v>
      </c>
      <c r="E17" s="147">
        <v>0.12374608406004195</v>
      </c>
      <c r="F17" s="147">
        <v>0.06392298590208756</v>
      </c>
      <c r="G17" s="147">
        <v>0.09055854351164139</v>
      </c>
      <c r="H17" s="147">
        <v>0.0303879882915421</v>
      </c>
      <c r="I17" s="147">
        <v>-0.11513114981433603</v>
      </c>
      <c r="J17" s="148">
        <v>-0.40857984224364563</v>
      </c>
      <c r="K17" s="125">
        <v>-0.089401645519251</v>
      </c>
    </row>
    <row r="18" spans="1:11" s="20" customFormat="1" ht="14.25" collapsed="1">
      <c r="A18" s="21">
        <v>15</v>
      </c>
      <c r="B18" s="145" t="s">
        <v>79</v>
      </c>
      <c r="C18" s="146">
        <v>39527</v>
      </c>
      <c r="D18" s="146">
        <v>39715</v>
      </c>
      <c r="E18" s="147">
        <v>0.009943747106992529</v>
      </c>
      <c r="F18" s="147">
        <v>0.04122433157434191</v>
      </c>
      <c r="G18" s="147">
        <v>0.07477420722662909</v>
      </c>
      <c r="H18" s="147">
        <v>0.15614100613491266</v>
      </c>
      <c r="I18" s="147">
        <v>0.2794583376653921</v>
      </c>
      <c r="J18" s="148">
        <v>0.7867682462686374</v>
      </c>
      <c r="K18" s="125">
        <v>0.1127480046936451</v>
      </c>
    </row>
    <row r="19" spans="1:11" s="20" customFormat="1" ht="14.25" collapsed="1">
      <c r="A19" s="21">
        <v>16</v>
      </c>
      <c r="B19" s="145" t="s">
        <v>57</v>
      </c>
      <c r="C19" s="146">
        <v>39630</v>
      </c>
      <c r="D19" s="146">
        <v>39717</v>
      </c>
      <c r="E19" s="147">
        <v>0</v>
      </c>
      <c r="F19" s="147">
        <v>0</v>
      </c>
      <c r="G19" s="147">
        <v>3.695193200980995E-06</v>
      </c>
      <c r="H19" s="147">
        <v>-0.002584251874049537</v>
      </c>
      <c r="I19" s="147" t="s">
        <v>206</v>
      </c>
      <c r="J19" s="148">
        <v>0.3254111198542855</v>
      </c>
      <c r="K19" s="125">
        <v>0.05327832279689759</v>
      </c>
    </row>
    <row r="20" spans="1:11" s="20" customFormat="1" ht="14.25" collapsed="1">
      <c r="A20" s="21">
        <v>17</v>
      </c>
      <c r="B20" s="145" t="s">
        <v>81</v>
      </c>
      <c r="C20" s="146">
        <v>39560</v>
      </c>
      <c r="D20" s="146">
        <v>39770</v>
      </c>
      <c r="E20" s="147">
        <v>0.16651888152373684</v>
      </c>
      <c r="F20" s="147">
        <v>0.17154705150399496</v>
      </c>
      <c r="G20" s="147">
        <v>0.1812612325249332</v>
      </c>
      <c r="H20" s="147">
        <v>0.04818274710300474</v>
      </c>
      <c r="I20" s="147">
        <v>-0.15689936434831642</v>
      </c>
      <c r="J20" s="148">
        <v>-0.29933241752630846</v>
      </c>
      <c r="K20" s="125">
        <v>-0.06512605861628029</v>
      </c>
    </row>
    <row r="21" spans="1:11" s="20" customFormat="1" ht="14.25">
      <c r="A21" s="21">
        <v>18</v>
      </c>
      <c r="B21" s="145" t="s">
        <v>60</v>
      </c>
      <c r="C21" s="146">
        <v>39884</v>
      </c>
      <c r="D21" s="146">
        <v>40001</v>
      </c>
      <c r="E21" s="147">
        <v>0.09132666783600163</v>
      </c>
      <c r="F21" s="147">
        <v>0.0988725343902972</v>
      </c>
      <c r="G21" s="147">
        <v>0.10812464581726289</v>
      </c>
      <c r="H21" s="147">
        <v>-0.018028878496607947</v>
      </c>
      <c r="I21" s="147">
        <v>-0.1774734684420406</v>
      </c>
      <c r="J21" s="148">
        <v>-0.276679655782871</v>
      </c>
      <c r="K21" s="125">
        <v>-0.06729548992994272</v>
      </c>
    </row>
    <row r="22" spans="1:11" s="20" customFormat="1" ht="14.25">
      <c r="A22" s="21">
        <v>19</v>
      </c>
      <c r="B22" s="145" t="s">
        <v>66</v>
      </c>
      <c r="C22" s="146">
        <v>40031</v>
      </c>
      <c r="D22" s="146">
        <v>40129</v>
      </c>
      <c r="E22" s="147">
        <v>0.17260009748586058</v>
      </c>
      <c r="F22" s="147">
        <v>0.18051973842157</v>
      </c>
      <c r="G22" s="147">
        <v>0.17591067898523627</v>
      </c>
      <c r="H22" s="147">
        <v>0.04630569700054288</v>
      </c>
      <c r="I22" s="147">
        <v>-0.2975461228695966</v>
      </c>
      <c r="J22" s="148">
        <v>-0.5772141230162864</v>
      </c>
      <c r="K22" s="125">
        <v>-0.1814908021205941</v>
      </c>
    </row>
    <row r="23" spans="1:11" s="20" customFormat="1" ht="14.25">
      <c r="A23" s="21">
        <v>20</v>
      </c>
      <c r="B23" s="145" t="s">
        <v>63</v>
      </c>
      <c r="C23" s="146">
        <v>40253</v>
      </c>
      <c r="D23" s="146">
        <v>40366</v>
      </c>
      <c r="E23" s="147">
        <v>0.2510136100773295</v>
      </c>
      <c r="F23" s="147">
        <v>0.25450646953112344</v>
      </c>
      <c r="G23" s="147">
        <v>0.2864559052916227</v>
      </c>
      <c r="H23" s="147">
        <v>0.22277323433454255</v>
      </c>
      <c r="I23" s="147">
        <v>0.08144536051355766</v>
      </c>
      <c r="J23" s="148">
        <v>-0.22828203554912707</v>
      </c>
      <c r="K23" s="125">
        <v>-0.06854697927472486</v>
      </c>
    </row>
    <row r="24" spans="1:11" s="20" customFormat="1" ht="14.25" collapsed="1">
      <c r="A24" s="21">
        <v>21</v>
      </c>
      <c r="B24" s="145" t="s">
        <v>115</v>
      </c>
      <c r="C24" s="146">
        <v>40114</v>
      </c>
      <c r="D24" s="146">
        <v>40401</v>
      </c>
      <c r="E24" s="147">
        <v>0.25867456695299706</v>
      </c>
      <c r="F24" s="147">
        <v>0.27762917949627797</v>
      </c>
      <c r="G24" s="147">
        <v>0.3306879030563745</v>
      </c>
      <c r="H24" s="147">
        <v>0.09025562673221077</v>
      </c>
      <c r="I24" s="147">
        <v>-0.005338542387141598</v>
      </c>
      <c r="J24" s="148">
        <v>-0.2691382609639572</v>
      </c>
      <c r="K24" s="125">
        <v>-0.08445289809801171</v>
      </c>
    </row>
    <row r="25" spans="1:11" s="20" customFormat="1" ht="14.25" collapsed="1">
      <c r="A25" s="21">
        <v>22</v>
      </c>
      <c r="B25" s="145" t="s">
        <v>65</v>
      </c>
      <c r="C25" s="146">
        <v>40226</v>
      </c>
      <c r="D25" s="146">
        <v>40430</v>
      </c>
      <c r="E25" s="147">
        <v>0.010016305018358818</v>
      </c>
      <c r="F25" s="147">
        <v>0.03800260585634185</v>
      </c>
      <c r="G25" s="147">
        <v>0.0700973289245741</v>
      </c>
      <c r="H25" s="147">
        <v>0.1666885088244745</v>
      </c>
      <c r="I25" s="147">
        <v>0.35873879912815276</v>
      </c>
      <c r="J25" s="148">
        <v>0.6430978554957658</v>
      </c>
      <c r="K25" s="125">
        <v>0.1536651469818009</v>
      </c>
    </row>
    <row r="26" spans="1:11" s="20" customFormat="1" ht="14.25" collapsed="1">
      <c r="A26" s="21">
        <v>23</v>
      </c>
      <c r="B26" s="145" t="s">
        <v>84</v>
      </c>
      <c r="C26" s="146">
        <v>40268</v>
      </c>
      <c r="D26" s="146">
        <v>40430</v>
      </c>
      <c r="E26" s="147">
        <v>0.20980397895859504</v>
      </c>
      <c r="F26" s="147">
        <v>0.20477281819588056</v>
      </c>
      <c r="G26" s="147">
        <v>0.25302816179004695</v>
      </c>
      <c r="H26" s="147">
        <v>0.022895430098155867</v>
      </c>
      <c r="I26" s="147">
        <v>-0.3425118697427233</v>
      </c>
      <c r="J26" s="148">
        <v>-0.5993387729015746</v>
      </c>
      <c r="K26" s="125">
        <v>-0.23147586924900698</v>
      </c>
    </row>
    <row r="27" spans="1:11" s="20" customFormat="1" ht="14.25" collapsed="1">
      <c r="A27" s="21">
        <v>24</v>
      </c>
      <c r="B27" s="145" t="s">
        <v>116</v>
      </c>
      <c r="C27" s="146">
        <v>40427</v>
      </c>
      <c r="D27" s="146">
        <v>40543</v>
      </c>
      <c r="E27" s="147">
        <v>0.08299843901756665</v>
      </c>
      <c r="F27" s="147">
        <v>0.0978534581576036</v>
      </c>
      <c r="G27" s="147">
        <v>0.11161253302325203</v>
      </c>
      <c r="H27" s="147">
        <v>0.10595350001510706</v>
      </c>
      <c r="I27" s="147">
        <v>0.09336908871306449</v>
      </c>
      <c r="J27" s="148">
        <v>0.09554932330827204</v>
      </c>
      <c r="K27" s="125">
        <v>0.029258299639889573</v>
      </c>
    </row>
    <row r="28" spans="1:11" s="20" customFormat="1" ht="14.25" collapsed="1">
      <c r="A28" s="21">
        <v>25</v>
      </c>
      <c r="B28" s="145" t="s">
        <v>75</v>
      </c>
      <c r="C28" s="146">
        <v>40333</v>
      </c>
      <c r="D28" s="146">
        <v>40572</v>
      </c>
      <c r="E28" s="147">
        <v>0</v>
      </c>
      <c r="F28" s="147">
        <v>0</v>
      </c>
      <c r="G28" s="147">
        <v>0</v>
      </c>
      <c r="H28" s="147">
        <v>-0.005643393996911161</v>
      </c>
      <c r="I28" s="147" t="s">
        <v>206</v>
      </c>
      <c r="J28" s="148">
        <v>-0.0740989120000024</v>
      </c>
      <c r="K28" s="125">
        <v>-0.024647273227714317</v>
      </c>
    </row>
    <row r="29" spans="1:11" s="20" customFormat="1" ht="15" collapsed="1">
      <c r="A29" s="21">
        <v>26</v>
      </c>
      <c r="B29" s="175" t="s">
        <v>70</v>
      </c>
      <c r="C29" s="146">
        <v>40444</v>
      </c>
      <c r="D29" s="146">
        <v>40638</v>
      </c>
      <c r="E29" s="147">
        <v>0.1805647548049112</v>
      </c>
      <c r="F29" s="147">
        <v>0.18762028123095154</v>
      </c>
      <c r="G29" s="147">
        <v>0.10203000497271919</v>
      </c>
      <c r="H29" s="147">
        <v>0.012463090386534148</v>
      </c>
      <c r="I29" s="147">
        <v>-0.05238800000866339</v>
      </c>
      <c r="J29" s="148">
        <v>-0.15158299947285236</v>
      </c>
      <c r="K29" s="125">
        <v>-0.05503140650686433</v>
      </c>
    </row>
    <row r="30" spans="1:11" s="20" customFormat="1" ht="14.25" collapsed="1">
      <c r="A30" s="21">
        <v>27</v>
      </c>
      <c r="B30" s="79" t="s">
        <v>67</v>
      </c>
      <c r="C30" s="146">
        <v>40427</v>
      </c>
      <c r="D30" s="146">
        <v>40708</v>
      </c>
      <c r="E30" s="147">
        <v>0.0821707509075369</v>
      </c>
      <c r="F30" s="147">
        <v>0.1031729273206703</v>
      </c>
      <c r="G30" s="147">
        <v>0.11634328927181747</v>
      </c>
      <c r="H30" s="147">
        <v>0.16824597884216774</v>
      </c>
      <c r="I30" s="147">
        <v>0.33326069432789196</v>
      </c>
      <c r="J30" s="148">
        <v>0.4303187341772139</v>
      </c>
      <c r="K30" s="125">
        <v>0.14105359155036568</v>
      </c>
    </row>
    <row r="31" spans="1:11" s="20" customFormat="1" ht="14.25" collapsed="1">
      <c r="A31" s="21">
        <v>28</v>
      </c>
      <c r="B31" s="79" t="s">
        <v>67</v>
      </c>
      <c r="C31" s="146">
        <v>40716</v>
      </c>
      <c r="D31" s="146">
        <v>40897</v>
      </c>
      <c r="E31" s="147">
        <v>0.02809234438957997</v>
      </c>
      <c r="F31" s="147">
        <v>0.048033823795967656</v>
      </c>
      <c r="G31" s="147">
        <v>0.06382002855911417</v>
      </c>
      <c r="H31" s="147">
        <v>0.12349710547569237</v>
      </c>
      <c r="I31" s="147">
        <v>0.696831154977982</v>
      </c>
      <c r="J31" s="148">
        <v>0.8762339290085743</v>
      </c>
      <c r="K31" s="125">
        <v>0.33208372617358073</v>
      </c>
    </row>
    <row r="32" spans="1:11" s="20" customFormat="1" ht="15" collapsed="1">
      <c r="A32" s="21">
        <v>29</v>
      </c>
      <c r="B32" s="175" t="s">
        <v>69</v>
      </c>
      <c r="C32" s="146">
        <v>41026</v>
      </c>
      <c r="D32" s="146">
        <v>41242</v>
      </c>
      <c r="E32" s="147">
        <v>0.1616578631520611</v>
      </c>
      <c r="F32" s="147">
        <v>0.16609944106482866</v>
      </c>
      <c r="G32" s="147">
        <v>0.16259135455997709</v>
      </c>
      <c r="H32" s="147">
        <v>0.06790359830080805</v>
      </c>
      <c r="I32" s="147" t="s">
        <v>206</v>
      </c>
      <c r="J32" s="148">
        <v>0.09988283276450582</v>
      </c>
      <c r="K32" s="125">
        <v>0.07918344179862213</v>
      </c>
    </row>
    <row r="33" spans="1:11" s="20" customFormat="1" ht="14.25" collapsed="1">
      <c r="A33" s="21">
        <v>30</v>
      </c>
      <c r="B33" s="79" t="s">
        <v>72</v>
      </c>
      <c r="C33" s="146">
        <v>41127</v>
      </c>
      <c r="D33" s="146">
        <v>41332</v>
      </c>
      <c r="E33" s="147">
        <v>0.008808563442500361</v>
      </c>
      <c r="F33" s="147">
        <v>0.03946415712289286</v>
      </c>
      <c r="G33" s="147">
        <v>0.07271246478352178</v>
      </c>
      <c r="H33" s="147" t="s">
        <v>206</v>
      </c>
      <c r="I33" s="147" t="s">
        <v>206</v>
      </c>
      <c r="J33" s="148">
        <v>0.2049264721723476</v>
      </c>
      <c r="K33" s="125">
        <v>0.20431291084261072</v>
      </c>
    </row>
    <row r="34" spans="1:12" s="20" customFormat="1" ht="15.75" thickBot="1">
      <c r="A34" s="144"/>
      <c r="B34" s="176" t="s">
        <v>117</v>
      </c>
      <c r="C34" s="150" t="s">
        <v>7</v>
      </c>
      <c r="D34" s="150" t="s">
        <v>7</v>
      </c>
      <c r="E34" s="151">
        <f aca="true" t="shared" si="0" ref="E34:J34">AVERAGE(E4:E33)</f>
        <v>0.09064695686263134</v>
      </c>
      <c r="F34" s="151">
        <f t="shared" si="0"/>
        <v>0.09931641741582652</v>
      </c>
      <c r="G34" s="151">
        <f t="shared" si="0"/>
        <v>0.11395998714493913</v>
      </c>
      <c r="H34" s="151">
        <f t="shared" si="0"/>
        <v>0.07396564222941951</v>
      </c>
      <c r="I34" s="151">
        <f t="shared" si="0"/>
        <v>0.010110848470537103</v>
      </c>
      <c r="J34" s="151">
        <f t="shared" si="0"/>
        <v>0.14262991822811238</v>
      </c>
      <c r="K34" s="150" t="s">
        <v>7</v>
      </c>
      <c r="L34" s="152"/>
    </row>
    <row r="35" spans="1:11" s="20" customFormat="1" ht="14.25">
      <c r="A35" s="196" t="s">
        <v>118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s="20" customFormat="1" ht="15" thickBot="1">
      <c r="A36" s="191" t="s">
        <v>119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</row>
    <row r="37" s="20" customFormat="1" ht="14.25" collapsed="1">
      <c r="J37" s="19"/>
    </row>
    <row r="38" spans="4:10" s="20" customFormat="1" ht="14.25" hidden="1" outlineLevel="1" collapsed="1">
      <c r="D38" s="20" t="s">
        <v>16</v>
      </c>
      <c r="E38" s="113">
        <f>AVERAGE(E4:E33)</f>
        <v>0.09064695686263134</v>
      </c>
      <c r="J38" s="19"/>
    </row>
    <row r="39" spans="4:10" s="20" customFormat="1" ht="14.25" hidden="1" outlineLevel="1" collapsed="1">
      <c r="D39" s="20" t="s">
        <v>17</v>
      </c>
      <c r="E39" s="114" t="e">
        <f>AVERAGE(#REF!)</f>
        <v>#REF!</v>
      </c>
      <c r="J39" s="19"/>
    </row>
    <row r="40" spans="5:10" s="20" customFormat="1" ht="14.25" collapsed="1">
      <c r="E40" s="113"/>
      <c r="F40" s="113"/>
      <c r="J40" s="19"/>
    </row>
    <row r="41" spans="5:10" s="20" customFormat="1" ht="14.25" collapsed="1">
      <c r="E41" s="114"/>
      <c r="I41" s="114"/>
      <c r="J41" s="19"/>
    </row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/>
    <row r="56" s="20" customFormat="1" ht="14.25"/>
    <row r="57" spans="3:8" s="30" customFormat="1" ht="14.25">
      <c r="C57" s="31"/>
      <c r="D57" s="31"/>
      <c r="E57" s="32"/>
      <c r="F57" s="32"/>
      <c r="G57" s="32"/>
      <c r="H57" s="32"/>
    </row>
    <row r="58" spans="3:8" s="30" customFormat="1" ht="14.25">
      <c r="C58" s="31"/>
      <c r="D58" s="31"/>
      <c r="E58" s="32"/>
      <c r="F58" s="32"/>
      <c r="G58" s="32"/>
      <c r="H58" s="32"/>
    </row>
    <row r="59" spans="3:8" s="30" customFormat="1" ht="14.25">
      <c r="C59" s="31"/>
      <c r="D59" s="31"/>
      <c r="E59" s="32"/>
      <c r="F59" s="32"/>
      <c r="G59" s="32"/>
      <c r="H59" s="32"/>
    </row>
    <row r="60" spans="3:8" s="30" customFormat="1" ht="14.25">
      <c r="C60" s="31"/>
      <c r="D60" s="31"/>
      <c r="E60" s="32"/>
      <c r="F60" s="32"/>
      <c r="G60" s="32"/>
      <c r="H60" s="32"/>
    </row>
    <row r="61" spans="3:8" s="30" customFormat="1" ht="14.25">
      <c r="C61" s="31"/>
      <c r="D61" s="31"/>
      <c r="E61" s="32"/>
      <c r="F61" s="32"/>
      <c r="G61" s="32"/>
      <c r="H61" s="32"/>
    </row>
    <row r="62" spans="3:8" s="30" customFormat="1" ht="14.25">
      <c r="C62" s="31"/>
      <c r="D62" s="31"/>
      <c r="E62" s="32"/>
      <c r="F62" s="32"/>
      <c r="G62" s="32"/>
      <c r="H62" s="32"/>
    </row>
    <row r="63" spans="3:8" s="30" customFormat="1" ht="14.25">
      <c r="C63" s="31"/>
      <c r="D63" s="31"/>
      <c r="E63" s="32"/>
      <c r="F63" s="32"/>
      <c r="G63" s="32"/>
      <c r="H63" s="32"/>
    </row>
    <row r="64" spans="3:8" s="30" customFormat="1" ht="14.25">
      <c r="C64" s="31"/>
      <c r="D64" s="31"/>
      <c r="E64" s="32"/>
      <c r="F64" s="32"/>
      <c r="G64" s="32"/>
      <c r="H64" s="32"/>
    </row>
    <row r="65" spans="3:8" s="30" customFormat="1" ht="14.25">
      <c r="C65" s="31"/>
      <c r="D65" s="31"/>
      <c r="E65" s="32"/>
      <c r="F65" s="32"/>
      <c r="G65" s="32"/>
      <c r="H65" s="32"/>
    </row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</sheetData>
  <sheetProtection/>
  <mergeCells count="5">
    <mergeCell ref="A36:K36"/>
    <mergeCell ref="A1:I1"/>
    <mergeCell ref="A2:A3"/>
    <mergeCell ref="E2:K2"/>
    <mergeCell ref="A35:K3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0"/>
  <sheetViews>
    <sheetView zoomScale="75" zoomScaleNormal="75" zoomScalePageLayoutView="0" workbookViewId="0" topLeftCell="A1">
      <selection activeCell="B80" sqref="B80"/>
    </sheetView>
  </sheetViews>
  <sheetFormatPr defaultColWidth="9.00390625" defaultRowHeight="12.75"/>
  <cols>
    <col min="1" max="1" width="3.875" style="30" customWidth="1"/>
    <col min="2" max="2" width="61.8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197" t="s">
        <v>120</v>
      </c>
      <c r="B1" s="197"/>
      <c r="C1" s="197"/>
      <c r="D1" s="197"/>
      <c r="E1" s="197"/>
      <c r="F1" s="197"/>
      <c r="G1" s="197"/>
    </row>
    <row r="2" spans="1:7" ht="15.75" customHeight="1" thickBot="1">
      <c r="A2" s="200" t="s">
        <v>47</v>
      </c>
      <c r="B2" s="95"/>
      <c r="C2" s="198" t="s">
        <v>121</v>
      </c>
      <c r="D2" s="199"/>
      <c r="E2" s="198" t="s">
        <v>122</v>
      </c>
      <c r="F2" s="199"/>
      <c r="G2" s="96"/>
    </row>
    <row r="3" spans="1:7" ht="45.75" thickBot="1">
      <c r="A3" s="200"/>
      <c r="B3" s="43" t="s">
        <v>104</v>
      </c>
      <c r="C3" s="36" t="s">
        <v>126</v>
      </c>
      <c r="D3" s="36" t="s">
        <v>124</v>
      </c>
      <c r="E3" s="36" t="s">
        <v>125</v>
      </c>
      <c r="F3" s="36" t="s">
        <v>124</v>
      </c>
      <c r="G3" s="37" t="s">
        <v>123</v>
      </c>
    </row>
    <row r="4" spans="1:8" ht="15" customHeight="1">
      <c r="A4" s="21">
        <v>1</v>
      </c>
      <c r="B4" s="38" t="s">
        <v>78</v>
      </c>
      <c r="C4" s="39">
        <v>205.78838</v>
      </c>
      <c r="D4" s="101">
        <v>0.2508828973797727</v>
      </c>
      <c r="E4" s="40">
        <v>30</v>
      </c>
      <c r="F4" s="101">
        <v>0.02077562326869806</v>
      </c>
      <c r="G4" s="41">
        <v>19.937323895183532</v>
      </c>
      <c r="H4" s="57"/>
    </row>
    <row r="5" spans="1:8" ht="14.25" customHeight="1">
      <c r="A5" s="21">
        <v>2</v>
      </c>
      <c r="B5" s="38" t="s">
        <v>66</v>
      </c>
      <c r="C5" s="39">
        <v>303.62944999999996</v>
      </c>
      <c r="D5" s="101">
        <v>0.17506210916569562</v>
      </c>
      <c r="E5" s="40">
        <v>101</v>
      </c>
      <c r="F5" s="101">
        <v>0.002099617495426576</v>
      </c>
      <c r="G5" s="41">
        <v>6.254629923247684</v>
      </c>
      <c r="H5" s="57"/>
    </row>
    <row r="6" spans="1:7" ht="14.25">
      <c r="A6" s="21">
        <v>3</v>
      </c>
      <c r="B6" s="38" t="s">
        <v>115</v>
      </c>
      <c r="C6" s="39">
        <v>691.8300699999999</v>
      </c>
      <c r="D6" s="101">
        <v>0.25867456695298974</v>
      </c>
      <c r="E6" s="40">
        <v>0</v>
      </c>
      <c r="F6" s="101">
        <v>0</v>
      </c>
      <c r="G6" s="41">
        <v>0</v>
      </c>
    </row>
    <row r="7" spans="1:7" ht="15">
      <c r="A7" s="21">
        <v>4</v>
      </c>
      <c r="B7" s="175" t="s">
        <v>60</v>
      </c>
      <c r="C7" s="39">
        <v>307.73654</v>
      </c>
      <c r="D7" s="101">
        <v>0.09132666783611462</v>
      </c>
      <c r="E7" s="40">
        <v>0</v>
      </c>
      <c r="F7" s="101">
        <v>0</v>
      </c>
      <c r="G7" s="41">
        <v>0</v>
      </c>
    </row>
    <row r="8" spans="1:7" ht="14.25">
      <c r="A8" s="21">
        <v>5</v>
      </c>
      <c r="B8" s="38" t="s">
        <v>69</v>
      </c>
      <c r="C8" s="39">
        <v>224.23461000000012</v>
      </c>
      <c r="D8" s="101">
        <v>0.16165786315206074</v>
      </c>
      <c r="E8" s="40">
        <v>0</v>
      </c>
      <c r="F8" s="101">
        <v>0</v>
      </c>
      <c r="G8" s="41">
        <v>0</v>
      </c>
    </row>
    <row r="9" spans="1:7" ht="14.25">
      <c r="A9" s="21">
        <v>6</v>
      </c>
      <c r="B9" s="79" t="s">
        <v>59</v>
      </c>
      <c r="C9" s="39">
        <v>177.14665000000034</v>
      </c>
      <c r="D9" s="101">
        <v>0.0463138724530213</v>
      </c>
      <c r="E9" s="40">
        <v>0</v>
      </c>
      <c r="F9" s="101">
        <v>0</v>
      </c>
      <c r="G9" s="41">
        <v>0</v>
      </c>
    </row>
    <row r="10" spans="1:8" ht="14.25">
      <c r="A10" s="21">
        <v>7</v>
      </c>
      <c r="B10" s="38" t="s">
        <v>67</v>
      </c>
      <c r="C10" s="39">
        <v>154.43789999999993</v>
      </c>
      <c r="D10" s="101">
        <v>0.08217075090753781</v>
      </c>
      <c r="E10" s="40">
        <v>0</v>
      </c>
      <c r="F10" s="101">
        <v>0</v>
      </c>
      <c r="G10" s="41">
        <v>0</v>
      </c>
      <c r="H10" s="57"/>
    </row>
    <row r="11" spans="1:7" ht="14.25">
      <c r="A11" s="21">
        <v>8</v>
      </c>
      <c r="B11" s="38" t="s">
        <v>80</v>
      </c>
      <c r="C11" s="39">
        <v>117.91944999999996</v>
      </c>
      <c r="D11" s="101">
        <v>0.1564027585055073</v>
      </c>
      <c r="E11" s="40">
        <v>0</v>
      </c>
      <c r="F11" s="101">
        <v>0</v>
      </c>
      <c r="G11" s="41">
        <v>0</v>
      </c>
    </row>
    <row r="12" spans="1:7" ht="15">
      <c r="A12" s="21">
        <v>9</v>
      </c>
      <c r="B12" s="178" t="s">
        <v>127</v>
      </c>
      <c r="C12" s="39">
        <v>100.50048999999999</v>
      </c>
      <c r="D12" s="101">
        <v>0.08299843901756589</v>
      </c>
      <c r="E12" s="40">
        <v>0</v>
      </c>
      <c r="F12" s="101">
        <v>0</v>
      </c>
      <c r="G12" s="41">
        <v>0</v>
      </c>
    </row>
    <row r="13" spans="1:7" ht="15">
      <c r="A13" s="21">
        <v>10</v>
      </c>
      <c r="B13" s="175" t="s">
        <v>81</v>
      </c>
      <c r="C13" s="39">
        <v>97.92888</v>
      </c>
      <c r="D13" s="101">
        <v>0.16651888152376806</v>
      </c>
      <c r="E13" s="40">
        <v>0</v>
      </c>
      <c r="F13" s="101">
        <v>0</v>
      </c>
      <c r="G13" s="41">
        <v>0</v>
      </c>
    </row>
    <row r="14" spans="1:7" ht="14.25">
      <c r="A14" s="21">
        <v>11</v>
      </c>
      <c r="B14" s="38" t="s">
        <v>114</v>
      </c>
      <c r="C14" s="39">
        <v>74.30962</v>
      </c>
      <c r="D14" s="101">
        <v>0.12374608406004067</v>
      </c>
      <c r="E14" s="40">
        <v>0</v>
      </c>
      <c r="F14" s="101">
        <v>0</v>
      </c>
      <c r="G14" s="41">
        <v>0</v>
      </c>
    </row>
    <row r="15" spans="1:7" ht="15">
      <c r="A15" s="21">
        <v>12</v>
      </c>
      <c r="B15" s="175" t="s">
        <v>77</v>
      </c>
      <c r="C15" s="39">
        <v>73.95704000000003</v>
      </c>
      <c r="D15" s="101">
        <v>0.07723644540644595</v>
      </c>
      <c r="E15" s="40">
        <v>0</v>
      </c>
      <c r="F15" s="101">
        <v>0</v>
      </c>
      <c r="G15" s="41">
        <v>0</v>
      </c>
    </row>
    <row r="16" spans="1:7" ht="14.25">
      <c r="A16" s="21">
        <v>13</v>
      </c>
      <c r="B16" s="79" t="s">
        <v>64</v>
      </c>
      <c r="C16" s="39">
        <v>68.25156999999984</v>
      </c>
      <c r="D16" s="101">
        <v>0.02981977751750765</v>
      </c>
      <c r="E16" s="40">
        <v>0</v>
      </c>
      <c r="F16" s="101">
        <v>0</v>
      </c>
      <c r="G16" s="41">
        <v>0</v>
      </c>
    </row>
    <row r="17" spans="1:7" ht="14.25">
      <c r="A17" s="21">
        <v>14</v>
      </c>
      <c r="B17" s="79" t="s">
        <v>58</v>
      </c>
      <c r="C17" s="39">
        <v>49.0775</v>
      </c>
      <c r="D17" s="101">
        <v>0.01036181933984138</v>
      </c>
      <c r="E17" s="40">
        <v>0</v>
      </c>
      <c r="F17" s="101">
        <v>0</v>
      </c>
      <c r="G17" s="41">
        <v>0</v>
      </c>
    </row>
    <row r="18" spans="1:7" ht="15">
      <c r="A18" s="21">
        <v>15</v>
      </c>
      <c r="B18" s="175" t="s">
        <v>84</v>
      </c>
      <c r="C18" s="39">
        <v>32.61513000000001</v>
      </c>
      <c r="D18" s="101">
        <v>0.20980397895857494</v>
      </c>
      <c r="E18" s="40">
        <v>0</v>
      </c>
      <c r="F18" s="101">
        <v>0</v>
      </c>
      <c r="G18" s="41">
        <v>0</v>
      </c>
    </row>
    <row r="19" spans="1:7" ht="14.25">
      <c r="A19" s="21">
        <v>16</v>
      </c>
      <c r="B19" s="38" t="s">
        <v>65</v>
      </c>
      <c r="C19" s="39">
        <v>21.199220000000206</v>
      </c>
      <c r="D19" s="101">
        <v>0.010016305018369141</v>
      </c>
      <c r="E19" s="40">
        <v>0</v>
      </c>
      <c r="F19" s="101">
        <v>0</v>
      </c>
      <c r="G19" s="41">
        <v>0</v>
      </c>
    </row>
    <row r="20" spans="1:7" ht="14.25">
      <c r="A20" s="21">
        <v>17</v>
      </c>
      <c r="B20" s="79" t="s">
        <v>68</v>
      </c>
      <c r="C20" s="39">
        <v>17.958069999999832</v>
      </c>
      <c r="D20" s="101">
        <v>0.010476598856321236</v>
      </c>
      <c r="E20" s="40">
        <v>0</v>
      </c>
      <c r="F20" s="101">
        <v>0</v>
      </c>
      <c r="G20" s="41">
        <v>0</v>
      </c>
    </row>
    <row r="21" spans="1:7" ht="13.5" customHeight="1">
      <c r="A21" s="21">
        <v>18</v>
      </c>
      <c r="B21" s="79" t="s">
        <v>72</v>
      </c>
      <c r="C21" s="39">
        <v>11.72039000000013</v>
      </c>
      <c r="D21" s="101">
        <v>0.008808563442506632</v>
      </c>
      <c r="E21" s="40">
        <v>0</v>
      </c>
      <c r="F21" s="101">
        <v>0</v>
      </c>
      <c r="G21" s="41">
        <v>0</v>
      </c>
    </row>
    <row r="22" spans="1:7" ht="14.25">
      <c r="A22" s="21">
        <v>19</v>
      </c>
      <c r="B22" s="38" t="s">
        <v>79</v>
      </c>
      <c r="C22" s="39">
        <v>9.42944000000006</v>
      </c>
      <c r="D22" s="101">
        <v>0.009943747106993988</v>
      </c>
      <c r="E22" s="40">
        <v>0</v>
      </c>
      <c r="F22" s="101">
        <v>0</v>
      </c>
      <c r="G22" s="41">
        <v>0</v>
      </c>
    </row>
    <row r="23" spans="1:7" ht="14.25">
      <c r="A23" s="21">
        <v>20</v>
      </c>
      <c r="B23" s="79" t="s">
        <v>57</v>
      </c>
      <c r="C23" s="39">
        <v>0</v>
      </c>
      <c r="D23" s="101">
        <v>0</v>
      </c>
      <c r="E23" s="40">
        <v>0</v>
      </c>
      <c r="F23" s="101">
        <v>0</v>
      </c>
      <c r="G23" s="41">
        <v>0</v>
      </c>
    </row>
    <row r="24" spans="1:7" ht="15">
      <c r="A24" s="21">
        <v>21</v>
      </c>
      <c r="B24" s="175" t="s">
        <v>75</v>
      </c>
      <c r="C24" s="39">
        <v>0</v>
      </c>
      <c r="D24" s="101">
        <v>0</v>
      </c>
      <c r="E24" s="40">
        <v>0</v>
      </c>
      <c r="F24" s="101">
        <v>0</v>
      </c>
      <c r="G24" s="41">
        <v>0</v>
      </c>
    </row>
    <row r="25" spans="1:7" ht="14.25">
      <c r="A25" s="21">
        <v>22</v>
      </c>
      <c r="B25" s="38" t="s">
        <v>61</v>
      </c>
      <c r="C25" s="39">
        <v>82.57671100000013</v>
      </c>
      <c r="D25" s="101">
        <v>0.023434410087973333</v>
      </c>
      <c r="E25" s="40">
        <v>-10</v>
      </c>
      <c r="F25" s="101">
        <v>-0.0009492168960607499</v>
      </c>
      <c r="G25" s="41">
        <v>-3.3400681338396043</v>
      </c>
    </row>
    <row r="26" spans="1:7" ht="15">
      <c r="A26" s="21">
        <v>23</v>
      </c>
      <c r="B26" s="175" t="s">
        <v>71</v>
      </c>
      <c r="C26" s="39">
        <v>34.58575</v>
      </c>
      <c r="D26" s="101">
        <v>0.023083368290234666</v>
      </c>
      <c r="E26" s="40">
        <v>-4</v>
      </c>
      <c r="F26" s="101">
        <v>-0.0048721071863581</v>
      </c>
      <c r="G26" s="41">
        <v>-7.31103156537244</v>
      </c>
    </row>
    <row r="27" spans="1:7" ht="15">
      <c r="A27" s="21">
        <v>24</v>
      </c>
      <c r="B27" s="175" t="s">
        <v>76</v>
      </c>
      <c r="C27" s="39">
        <v>148.53873</v>
      </c>
      <c r="D27" s="101">
        <v>0.16816574985510097</v>
      </c>
      <c r="E27" s="40">
        <v>-29</v>
      </c>
      <c r="F27" s="101">
        <v>-0.011288439081354613</v>
      </c>
      <c r="G27" s="41">
        <v>-10.2286778909333</v>
      </c>
    </row>
    <row r="28" spans="1:7" ht="14.25">
      <c r="A28" s="21">
        <v>25</v>
      </c>
      <c r="B28" s="79" t="s">
        <v>74</v>
      </c>
      <c r="C28" s="39">
        <v>-2.10859999999986</v>
      </c>
      <c r="D28" s="101">
        <v>-0.001624152139012342</v>
      </c>
      <c r="E28" s="40">
        <v>-280</v>
      </c>
      <c r="F28" s="101">
        <v>-0.009995002498750625</v>
      </c>
      <c r="G28" s="41">
        <v>-12.994633195726578</v>
      </c>
    </row>
    <row r="29" spans="1:7" ht="14.25">
      <c r="A29" s="21">
        <v>26</v>
      </c>
      <c r="B29" s="38" t="s">
        <v>70</v>
      </c>
      <c r="C29" s="39">
        <v>197.29291000000012</v>
      </c>
      <c r="D29" s="101">
        <v>0.1397106055292237</v>
      </c>
      <c r="E29" s="40">
        <v>-68</v>
      </c>
      <c r="F29" s="101">
        <v>-0.03460559796437659</v>
      </c>
      <c r="G29" s="41">
        <v>-56.332930888309505</v>
      </c>
    </row>
    <row r="30" spans="1:7" ht="14.25">
      <c r="A30" s="21">
        <v>27</v>
      </c>
      <c r="B30" s="79" t="s">
        <v>128</v>
      </c>
      <c r="C30" s="39">
        <v>520.2764800000004</v>
      </c>
      <c r="D30" s="101">
        <v>0.02663838110345946</v>
      </c>
      <c r="E30" s="40">
        <v>-199</v>
      </c>
      <c r="F30" s="101">
        <v>-0.0036251685065763106</v>
      </c>
      <c r="G30" s="41">
        <v>-70.61654010094107</v>
      </c>
    </row>
    <row r="31" spans="1:7" ht="14.25">
      <c r="A31" s="21">
        <v>28</v>
      </c>
      <c r="B31" s="79" t="s">
        <v>83</v>
      </c>
      <c r="C31" s="39">
        <v>-103.30358999999997</v>
      </c>
      <c r="D31" s="101">
        <v>-0.16135976286281192</v>
      </c>
      <c r="E31" s="40">
        <v>-4212</v>
      </c>
      <c r="F31" s="101">
        <v>-0.21715817694369974</v>
      </c>
      <c r="G31" s="41">
        <v>-139.1688383646113</v>
      </c>
    </row>
    <row r="32" spans="1:7" ht="14.25">
      <c r="A32" s="21">
        <v>29</v>
      </c>
      <c r="B32" s="79" t="s">
        <v>56</v>
      </c>
      <c r="C32" s="39">
        <v>16.014950000001118</v>
      </c>
      <c r="D32" s="101">
        <v>0.0009586117208474327</v>
      </c>
      <c r="E32" s="40">
        <v>-82</v>
      </c>
      <c r="F32" s="101">
        <v>-0.008383600858807893</v>
      </c>
      <c r="G32" s="41">
        <v>-140.6050423561918</v>
      </c>
    </row>
    <row r="33" spans="1:7" ht="14.25">
      <c r="A33" s="21">
        <v>30</v>
      </c>
      <c r="B33" s="79" t="s">
        <v>63</v>
      </c>
      <c r="C33" s="39">
        <v>-1859.5939399999997</v>
      </c>
      <c r="D33" s="101">
        <v>-0.42153198851798973</v>
      </c>
      <c r="E33" s="40">
        <v>-3844596</v>
      </c>
      <c r="F33" s="101">
        <v>-0.5376005450122416</v>
      </c>
      <c r="G33" s="41">
        <v>-2429.3924641790727</v>
      </c>
    </row>
    <row r="34" spans="1:8" ht="15.75" thickBot="1">
      <c r="A34" s="94"/>
      <c r="B34" s="97" t="s">
        <v>85</v>
      </c>
      <c r="C34" s="98">
        <f>SUM(C4:C33)</f>
        <v>1773.949801000002</v>
      </c>
      <c r="D34" s="102">
        <v>0.019023736465829586</v>
      </c>
      <c r="E34" s="99">
        <f>SUM(E4:E33)</f>
        <v>-3849349</v>
      </c>
      <c r="F34" s="102">
        <v>-0.5164107541609958</v>
      </c>
      <c r="G34" s="100">
        <f>SUM(G4:G33)</f>
        <v>-2843.798272856567</v>
      </c>
      <c r="H34" s="57"/>
    </row>
    <row r="35" spans="2:8" ht="14.25">
      <c r="B35" s="73"/>
      <c r="C35" s="74"/>
      <c r="D35" s="75"/>
      <c r="E35" s="76"/>
      <c r="F35" s="75"/>
      <c r="G35" s="74"/>
      <c r="H35" s="57"/>
    </row>
    <row r="54" spans="2:5" ht="15">
      <c r="B54" s="65"/>
      <c r="C54" s="66"/>
      <c r="D54" s="67"/>
      <c r="E54" s="68"/>
    </row>
    <row r="55" spans="2:5" ht="15">
      <c r="B55" s="65"/>
      <c r="C55" s="66"/>
      <c r="D55" s="67"/>
      <c r="E55" s="68"/>
    </row>
    <row r="56" spans="2:5" ht="15">
      <c r="B56" s="65"/>
      <c r="C56" s="66"/>
      <c r="D56" s="67"/>
      <c r="E56" s="68"/>
    </row>
    <row r="57" spans="2:5" ht="15">
      <c r="B57" s="65"/>
      <c r="C57" s="66"/>
      <c r="D57" s="67"/>
      <c r="E57" s="68"/>
    </row>
    <row r="58" spans="2:5" ht="15">
      <c r="B58" s="65"/>
      <c r="C58" s="66"/>
      <c r="D58" s="67"/>
      <c r="E58" s="68"/>
    </row>
    <row r="59" spans="2:5" ht="15">
      <c r="B59" s="65"/>
      <c r="C59" s="66"/>
      <c r="D59" s="67"/>
      <c r="E59" s="68"/>
    </row>
    <row r="60" spans="2:5" ht="15.75" thickBot="1">
      <c r="B60" s="85"/>
      <c r="C60" s="85"/>
      <c r="D60" s="85"/>
      <c r="E60" s="85"/>
    </row>
    <row r="63" ht="14.25" customHeight="1"/>
    <row r="64" ht="14.25">
      <c r="F64" s="57"/>
    </row>
    <row r="66" ht="14.25">
      <c r="F66"/>
    </row>
    <row r="67" ht="14.25">
      <c r="F67"/>
    </row>
    <row r="68" spans="2:6" ht="30.75" thickBot="1">
      <c r="B68" s="43" t="s">
        <v>104</v>
      </c>
      <c r="C68" s="36" t="s">
        <v>129</v>
      </c>
      <c r="D68" s="36" t="s">
        <v>130</v>
      </c>
      <c r="E68" s="64" t="s">
        <v>131</v>
      </c>
      <c r="F68"/>
    </row>
    <row r="69" spans="2:5" ht="14.25">
      <c r="B69" s="38" t="str">
        <f aca="true" t="shared" si="0" ref="B69:D73">B4</f>
        <v>"UNIVER.UA/Iaroslav Mudryi: Fond Aktsii"</v>
      </c>
      <c r="C69" s="39">
        <f t="shared" si="0"/>
        <v>205.78838</v>
      </c>
      <c r="D69" s="101">
        <f t="shared" si="0"/>
        <v>0.2508828973797727</v>
      </c>
      <c r="E69" s="41">
        <f>G4</f>
        <v>19.937323895183532</v>
      </c>
    </row>
    <row r="70" spans="2:5" ht="14.25">
      <c r="B70" s="38" t="str">
        <f t="shared" si="0"/>
        <v>"Argentum" </v>
      </c>
      <c r="C70" s="39">
        <f t="shared" si="0"/>
        <v>303.62944999999996</v>
      </c>
      <c r="D70" s="101">
        <f t="shared" si="0"/>
        <v>0.17506210916569562</v>
      </c>
      <c r="E70" s="41">
        <f>G5</f>
        <v>6.254629923247684</v>
      </c>
    </row>
    <row r="71" spans="2:5" ht="14.25">
      <c r="B71" s="38" t="str">
        <f t="shared" si="0"/>
        <v>“Sofiyivckyi”</v>
      </c>
      <c r="C71" s="39">
        <f t="shared" si="0"/>
        <v>691.8300699999999</v>
      </c>
      <c r="D71" s="101">
        <f t="shared" si="0"/>
        <v>0.25867456695298974</v>
      </c>
      <c r="E71" s="41">
        <f>G6</f>
        <v>0</v>
      </c>
    </row>
    <row r="72" spans="2:5" ht="14.25">
      <c r="B72" s="38" t="str">
        <f t="shared" si="0"/>
        <v>“KINTO-Ekviti”</v>
      </c>
      <c r="C72" s="39">
        <f t="shared" si="0"/>
        <v>307.73654</v>
      </c>
      <c r="D72" s="101">
        <f t="shared" si="0"/>
        <v>0.09132666783611462</v>
      </c>
      <c r="E72" s="41">
        <f>G7</f>
        <v>0</v>
      </c>
    </row>
    <row r="73" spans="2:5" ht="14.25">
      <c r="B73" s="129" t="str">
        <f t="shared" si="0"/>
        <v>“KINTO-Kaznacheyskyi”</v>
      </c>
      <c r="C73" s="130">
        <f t="shared" si="0"/>
        <v>224.23461000000012</v>
      </c>
      <c r="D73" s="131">
        <f t="shared" si="0"/>
        <v>0.16165786315206074</v>
      </c>
      <c r="E73" s="132">
        <f>G8</f>
        <v>0</v>
      </c>
    </row>
    <row r="74" spans="2:5" ht="14.25">
      <c r="B74" s="126" t="str">
        <f>B29</f>
        <v>“VSI”</v>
      </c>
      <c r="C74" s="39">
        <f aca="true" t="shared" si="1" ref="C74:D77">C29</f>
        <v>197.29291000000012</v>
      </c>
      <c r="D74" s="101">
        <f t="shared" si="1"/>
        <v>0.1397106055292237</v>
      </c>
      <c r="E74" s="41">
        <f>G29</f>
        <v>-56.332930888309505</v>
      </c>
    </row>
    <row r="75" spans="2:5" ht="14.25">
      <c r="B75" s="126" t="str">
        <f>B30</f>
        <v>"KINTO-Klasychnyi”</v>
      </c>
      <c r="C75" s="39">
        <f t="shared" si="1"/>
        <v>520.2764800000004</v>
      </c>
      <c r="D75" s="101">
        <f t="shared" si="1"/>
        <v>0.02663838110345946</v>
      </c>
      <c r="E75" s="41">
        <f>G30</f>
        <v>-70.61654010094107</v>
      </c>
    </row>
    <row r="76" spans="2:5" ht="14.25">
      <c r="B76" s="126" t="str">
        <f>B31</f>
        <v>"Konkord Stabilnist" </v>
      </c>
      <c r="C76" s="39">
        <f t="shared" si="1"/>
        <v>-103.30358999999997</v>
      </c>
      <c r="D76" s="101">
        <f t="shared" si="1"/>
        <v>-0.16135976286281192</v>
      </c>
      <c r="E76" s="41">
        <f>G31</f>
        <v>-139.1688383646113</v>
      </c>
    </row>
    <row r="77" spans="2:5" ht="14.25">
      <c r="B77" s="126" t="str">
        <f>B32</f>
        <v>"OTP Klasychnyi" </v>
      </c>
      <c r="C77" s="39">
        <f t="shared" si="1"/>
        <v>16.014950000001118</v>
      </c>
      <c r="D77" s="101">
        <f t="shared" si="1"/>
        <v>0.0009586117208474327</v>
      </c>
      <c r="E77" s="41">
        <f>G32</f>
        <v>-140.6050423561918</v>
      </c>
    </row>
    <row r="78" spans="2:5" ht="14.25">
      <c r="B78" s="126" t="str">
        <f>B33</f>
        <v>"OTP Fond Aktsii”</v>
      </c>
      <c r="C78" s="39">
        <f>C33</f>
        <v>-1859.5939399999997</v>
      </c>
      <c r="D78" s="101">
        <f>D33</f>
        <v>-0.42153198851798973</v>
      </c>
      <c r="E78" s="41">
        <f>G33</f>
        <v>-2429.3924641790727</v>
      </c>
    </row>
    <row r="79" spans="2:5" ht="14.25">
      <c r="B79" s="138" t="s">
        <v>87</v>
      </c>
      <c r="C79" s="139">
        <f>C34-SUM(C69:C78)</f>
        <v>1270.0439410000004</v>
      </c>
      <c r="D79" s="140"/>
      <c r="E79" s="139">
        <f>G34-SUM(E69:E78)</f>
        <v>-33.87441078587199</v>
      </c>
    </row>
    <row r="80" spans="2:5" ht="15">
      <c r="B80" s="136" t="s">
        <v>85</v>
      </c>
      <c r="C80" s="137">
        <f>SUM(C69:C79)</f>
        <v>1773.949801000002</v>
      </c>
      <c r="D80" s="137"/>
      <c r="E80" s="137">
        <f>SUM(E69:E79)</f>
        <v>-2843.798272856567</v>
      </c>
    </row>
  </sheetData>
  <sheetProtection/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0"/>
  <sheetViews>
    <sheetView zoomScale="80" zoomScaleNormal="80" zoomScalePageLayoutView="0" workbookViewId="0" topLeftCell="A1">
      <selection activeCell="A15" sqref="A15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104</v>
      </c>
      <c r="B1" s="72" t="s">
        <v>132</v>
      </c>
      <c r="C1" s="10"/>
    </row>
    <row r="2" spans="1:3" ht="14.25">
      <c r="A2" s="145" t="s">
        <v>57</v>
      </c>
      <c r="B2" s="142">
        <v>0</v>
      </c>
      <c r="C2" s="10"/>
    </row>
    <row r="3" spans="1:3" ht="14.25">
      <c r="A3" s="145" t="s">
        <v>75</v>
      </c>
      <c r="B3" s="142">
        <v>0</v>
      </c>
      <c r="C3" s="10"/>
    </row>
    <row r="4" spans="1:3" ht="14.25">
      <c r="A4" s="145" t="s">
        <v>133</v>
      </c>
      <c r="B4" s="142">
        <v>0.008455361721250165</v>
      </c>
      <c r="C4" s="10"/>
    </row>
    <row r="5" spans="1:3" ht="14.25">
      <c r="A5" s="145" t="s">
        <v>72</v>
      </c>
      <c r="B5" s="142">
        <v>0.008808563442500361</v>
      </c>
      <c r="C5" s="10"/>
    </row>
    <row r="6" spans="1:3" ht="14.25">
      <c r="A6" s="145" t="s">
        <v>56</v>
      </c>
      <c r="B6" s="142">
        <v>0.009421196127544551</v>
      </c>
      <c r="C6" s="10"/>
    </row>
    <row r="7" spans="1:3" ht="14.25">
      <c r="A7" s="145" t="s">
        <v>79</v>
      </c>
      <c r="B7" s="142">
        <v>0.009943747106992529</v>
      </c>
      <c r="C7" s="10"/>
    </row>
    <row r="8" spans="1:3" ht="14.25">
      <c r="A8" s="145" t="s">
        <v>65</v>
      </c>
      <c r="B8" s="142">
        <v>0.010016305018358818</v>
      </c>
      <c r="C8" s="10"/>
    </row>
    <row r="9" spans="1:3" ht="14.25">
      <c r="A9" s="145" t="s">
        <v>58</v>
      </c>
      <c r="B9" s="142">
        <v>0.01036181933983582</v>
      </c>
      <c r="C9" s="10"/>
    </row>
    <row r="10" spans="1:3" ht="14.25">
      <c r="A10" s="145" t="s">
        <v>68</v>
      </c>
      <c r="B10" s="142">
        <v>0.010476598856322905</v>
      </c>
      <c r="C10" s="10"/>
    </row>
    <row r="11" spans="1:3" ht="14.25">
      <c r="A11" s="145" t="s">
        <v>61</v>
      </c>
      <c r="B11" s="142">
        <v>0.024406794325589676</v>
      </c>
      <c r="C11" s="10"/>
    </row>
    <row r="12" spans="1:3" ht="14.25">
      <c r="A12" s="145" t="s">
        <v>71</v>
      </c>
      <c r="B12" s="142">
        <v>0.02809234438957997</v>
      </c>
      <c r="C12" s="10"/>
    </row>
    <row r="13" spans="1:3" ht="14.25">
      <c r="A13" s="145" t="s">
        <v>64</v>
      </c>
      <c r="B13" s="142">
        <v>0.029819777517508195</v>
      </c>
      <c r="C13" s="10"/>
    </row>
    <row r="14" spans="1:3" ht="14.25">
      <c r="A14" s="145" t="s">
        <v>55</v>
      </c>
      <c r="B14" s="142">
        <v>0.03037365924301505</v>
      </c>
      <c r="C14" s="10"/>
    </row>
    <row r="15" spans="1:3" ht="14.25">
      <c r="A15" s="145" t="s">
        <v>59</v>
      </c>
      <c r="B15" s="142">
        <v>0.046313872453022764</v>
      </c>
      <c r="C15" s="10"/>
    </row>
    <row r="16" spans="1:3" ht="14.25">
      <c r="A16" s="145" t="s">
        <v>83</v>
      </c>
      <c r="B16" s="142">
        <v>0.07127674127455297</v>
      </c>
      <c r="C16" s="10"/>
    </row>
    <row r="17" spans="1:3" ht="14.25">
      <c r="A17" s="145" t="s">
        <v>77</v>
      </c>
      <c r="B17" s="142">
        <v>0.07723644540643582</v>
      </c>
      <c r="C17" s="10"/>
    </row>
    <row r="18" spans="1:3" ht="14.25">
      <c r="A18" s="145" t="s">
        <v>134</v>
      </c>
      <c r="B18" s="142">
        <v>0.0821707509075369</v>
      </c>
      <c r="C18" s="10"/>
    </row>
    <row r="19" spans="1:3" ht="15">
      <c r="A19" s="145" t="s">
        <v>127</v>
      </c>
      <c r="B19" s="142">
        <v>0.08299843901756665</v>
      </c>
      <c r="C19" s="10"/>
    </row>
    <row r="20" spans="1:3" ht="14.25">
      <c r="A20" s="145" t="s">
        <v>60</v>
      </c>
      <c r="B20" s="142">
        <v>0.09132666783600163</v>
      </c>
      <c r="C20" s="10"/>
    </row>
    <row r="21" spans="1:3" ht="14.25">
      <c r="A21" s="145" t="s">
        <v>82</v>
      </c>
      <c r="B21" s="142">
        <v>0.12374608406004195</v>
      </c>
      <c r="C21" s="10"/>
    </row>
    <row r="22" spans="1:3" ht="15">
      <c r="A22" s="145" t="s">
        <v>135</v>
      </c>
      <c r="B22" s="142">
        <v>0.1564027585055059</v>
      </c>
      <c r="C22" s="10"/>
    </row>
    <row r="23" spans="1:3" ht="14.25">
      <c r="A23" s="145" t="s">
        <v>69</v>
      </c>
      <c r="B23" s="142">
        <v>0.1616578631520611</v>
      </c>
      <c r="C23" s="10"/>
    </row>
    <row r="24" spans="1:3" ht="14.25">
      <c r="A24" s="145" t="s">
        <v>81</v>
      </c>
      <c r="B24" s="142">
        <v>0.16651888152373684</v>
      </c>
      <c r="C24" s="10"/>
    </row>
    <row r="25" spans="1:3" ht="14.25">
      <c r="A25" s="145" t="s">
        <v>66</v>
      </c>
      <c r="B25" s="142">
        <v>0.17260009748586058</v>
      </c>
      <c r="C25" s="10"/>
    </row>
    <row r="26" spans="1:3" ht="14.25">
      <c r="A26" s="145" t="s">
        <v>70</v>
      </c>
      <c r="B26" s="142">
        <v>0.1805647548049112</v>
      </c>
      <c r="C26" s="10"/>
    </row>
    <row r="27" spans="1:3" ht="14.25">
      <c r="A27" s="145" t="s">
        <v>76</v>
      </c>
      <c r="B27" s="142">
        <v>0.18150307534553023</v>
      </c>
      <c r="C27" s="10"/>
    </row>
    <row r="28" spans="1:3" ht="14.25">
      <c r="A28" s="145" t="s">
        <v>84</v>
      </c>
      <c r="B28" s="142">
        <v>0.20980397895859504</v>
      </c>
      <c r="C28" s="10"/>
    </row>
    <row r="29" spans="1:3" ht="14.25">
      <c r="A29" s="145" t="s">
        <v>78</v>
      </c>
      <c r="B29" s="142">
        <v>0.22542395102875634</v>
      </c>
      <c r="C29" s="10"/>
    </row>
    <row r="30" spans="1:3" ht="14.25">
      <c r="A30" s="145" t="s">
        <v>63</v>
      </c>
      <c r="B30" s="142">
        <v>0.2510136100773295</v>
      </c>
      <c r="C30" s="10"/>
    </row>
    <row r="31" spans="1:3" ht="14.25">
      <c r="A31" s="145" t="s">
        <v>115</v>
      </c>
      <c r="B31" s="142">
        <v>0.25867456695299706</v>
      </c>
      <c r="C31" s="10"/>
    </row>
    <row r="32" spans="1:3" ht="14.25">
      <c r="A32" s="145" t="s">
        <v>136</v>
      </c>
      <c r="B32" s="142">
        <v>0.09064695686263134</v>
      </c>
      <c r="C32" s="10"/>
    </row>
    <row r="33" spans="1:3" ht="14.25">
      <c r="A33" s="145" t="s">
        <v>45</v>
      </c>
      <c r="B33" s="142">
        <v>0.25805653908840553</v>
      </c>
      <c r="C33" s="10"/>
    </row>
    <row r="34" spans="1:3" ht="14.25">
      <c r="A34" s="145" t="s">
        <v>23</v>
      </c>
      <c r="B34" s="142">
        <v>0.30425701213447387</v>
      </c>
      <c r="C34" s="62"/>
    </row>
    <row r="35" spans="1:3" ht="14.25">
      <c r="A35" s="145" t="s">
        <v>137</v>
      </c>
      <c r="B35" s="142">
        <v>0.26367769725460977</v>
      </c>
      <c r="C35" s="9"/>
    </row>
    <row r="36" spans="1:3" ht="14.25">
      <c r="A36" s="145" t="s">
        <v>138</v>
      </c>
      <c r="B36" s="142">
        <v>0.25800656944689626</v>
      </c>
      <c r="C36" s="82"/>
    </row>
    <row r="37" spans="1:3" ht="14.25">
      <c r="A37" s="145" t="s">
        <v>139</v>
      </c>
      <c r="B37" s="142">
        <v>0.015342465753424659</v>
      </c>
      <c r="C37" s="10"/>
    </row>
    <row r="38" spans="1:3" ht="15" thickBot="1">
      <c r="A38" s="179" t="s">
        <v>140</v>
      </c>
      <c r="B38" s="143">
        <v>0.32609703745961127</v>
      </c>
      <c r="C38" s="10"/>
    </row>
    <row r="39" spans="2:3" ht="12.75">
      <c r="B39" s="10"/>
      <c r="C39" s="10"/>
    </row>
    <row r="40" ht="12.75">
      <c r="C40" s="10"/>
    </row>
    <row r="41" spans="2:3" ht="12.75">
      <c r="B41" s="10"/>
      <c r="C41" s="10"/>
    </row>
    <row r="42" ht="12.75">
      <c r="C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</sheetData>
  <sheetProtection/>
  <autoFilter ref="A1:B38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zoomScalePageLayoutView="0" workbookViewId="0" topLeftCell="A1">
      <selection activeCell="B7" sqref="B7:J7"/>
    </sheetView>
  </sheetViews>
  <sheetFormatPr defaultColWidth="9.00390625" defaultRowHeight="12.75"/>
  <cols>
    <col min="1" max="1" width="4.75390625" style="32" customWidth="1"/>
    <col min="2" max="2" width="48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187" t="s">
        <v>141</v>
      </c>
      <c r="B1" s="187"/>
      <c r="C1" s="187"/>
      <c r="D1" s="187"/>
      <c r="E1" s="187"/>
      <c r="F1" s="187"/>
      <c r="G1" s="187"/>
      <c r="H1" s="187"/>
      <c r="I1" s="187"/>
      <c r="J1" s="187"/>
      <c r="K1" s="13"/>
      <c r="L1" s="14"/>
      <c r="M1" s="14"/>
    </row>
    <row r="2" spans="1:10" ht="45.75" thickBot="1">
      <c r="A2" s="15" t="s">
        <v>47</v>
      </c>
      <c r="B2" s="15" t="s">
        <v>104</v>
      </c>
      <c r="C2" s="45" t="s">
        <v>142</v>
      </c>
      <c r="D2" s="45" t="s">
        <v>143</v>
      </c>
      <c r="E2" s="45" t="s">
        <v>144</v>
      </c>
      <c r="F2" s="45" t="s">
        <v>50</v>
      </c>
      <c r="G2" s="45" t="s">
        <v>51</v>
      </c>
      <c r="H2" s="45" t="s">
        <v>52</v>
      </c>
      <c r="I2" s="45" t="s">
        <v>145</v>
      </c>
      <c r="J2" s="163" t="s">
        <v>54</v>
      </c>
    </row>
    <row r="3" spans="1:10" ht="14.25">
      <c r="A3" s="21">
        <v>1</v>
      </c>
      <c r="B3" s="172" t="s">
        <v>160</v>
      </c>
      <c r="C3" s="182" t="s">
        <v>182</v>
      </c>
      <c r="D3" s="183" t="s">
        <v>183</v>
      </c>
      <c r="E3" s="89">
        <v>10759408.35</v>
      </c>
      <c r="F3" s="90">
        <v>38782</v>
      </c>
      <c r="G3" s="89">
        <v>277.43304496931563</v>
      </c>
      <c r="H3" s="56">
        <v>100</v>
      </c>
      <c r="I3" s="174" t="s">
        <v>96</v>
      </c>
      <c r="J3" s="91" t="s">
        <v>8</v>
      </c>
    </row>
    <row r="4" spans="1:10" ht="14.25" customHeight="1">
      <c r="A4" s="21">
        <v>2</v>
      </c>
      <c r="B4" s="172" t="s">
        <v>146</v>
      </c>
      <c r="C4" s="182" t="s">
        <v>182</v>
      </c>
      <c r="D4" s="183" t="s">
        <v>183</v>
      </c>
      <c r="E4" s="89">
        <v>2564273.64</v>
      </c>
      <c r="F4" s="90">
        <v>46371</v>
      </c>
      <c r="G4" s="89">
        <v>55.29908002846607</v>
      </c>
      <c r="H4" s="56">
        <v>100</v>
      </c>
      <c r="I4" s="174" t="s">
        <v>92</v>
      </c>
      <c r="J4" s="91" t="s">
        <v>1</v>
      </c>
    </row>
    <row r="5" spans="1:10" ht="14.25">
      <c r="A5" s="21">
        <v>3</v>
      </c>
      <c r="B5" s="172" t="s">
        <v>147</v>
      </c>
      <c r="C5" s="182" t="s">
        <v>182</v>
      </c>
      <c r="D5" s="183" t="s">
        <v>183</v>
      </c>
      <c r="E5" s="89">
        <v>2292074.89</v>
      </c>
      <c r="F5" s="90">
        <v>1399</v>
      </c>
      <c r="G5" s="89">
        <v>1638.3666118656183</v>
      </c>
      <c r="H5" s="56">
        <v>1000</v>
      </c>
      <c r="I5" s="174" t="s">
        <v>153</v>
      </c>
      <c r="J5" s="91" t="s">
        <v>19</v>
      </c>
    </row>
    <row r="6" spans="1:10" ht="14.25">
      <c r="A6" s="21">
        <v>4</v>
      </c>
      <c r="B6" s="172" t="s">
        <v>148</v>
      </c>
      <c r="C6" s="182" t="s">
        <v>182</v>
      </c>
      <c r="D6" s="183" t="s">
        <v>183</v>
      </c>
      <c r="E6" s="89">
        <v>2240539.13</v>
      </c>
      <c r="F6" s="90">
        <v>52363</v>
      </c>
      <c r="G6" s="89">
        <v>42.78859366346466</v>
      </c>
      <c r="H6" s="56">
        <v>100</v>
      </c>
      <c r="I6" s="174" t="s">
        <v>96</v>
      </c>
      <c r="J6" s="91" t="s">
        <v>3</v>
      </c>
    </row>
    <row r="7" spans="1:10" s="46" customFormat="1" ht="14.25" collapsed="1">
      <c r="A7" s="21">
        <v>5</v>
      </c>
      <c r="B7" s="172" t="s">
        <v>149</v>
      </c>
      <c r="C7" s="182" t="s">
        <v>182</v>
      </c>
      <c r="D7" s="183" t="s">
        <v>183</v>
      </c>
      <c r="E7" s="89">
        <v>1759858.6803</v>
      </c>
      <c r="F7" s="90">
        <v>2971</v>
      </c>
      <c r="G7" s="89">
        <v>592.3455672500841</v>
      </c>
      <c r="H7" s="56">
        <v>1000</v>
      </c>
      <c r="I7" s="174" t="s">
        <v>100</v>
      </c>
      <c r="J7" s="91" t="s">
        <v>0</v>
      </c>
    </row>
    <row r="8" spans="1:10" s="46" customFormat="1" ht="14.25">
      <c r="A8" s="21">
        <v>6</v>
      </c>
      <c r="B8" s="172" t="s">
        <v>150</v>
      </c>
      <c r="C8" s="182" t="s">
        <v>182</v>
      </c>
      <c r="D8" s="183" t="s">
        <v>183</v>
      </c>
      <c r="E8" s="89">
        <v>1125812.29</v>
      </c>
      <c r="F8" s="90">
        <v>863</v>
      </c>
      <c r="G8" s="89">
        <v>1304.5333603707995</v>
      </c>
      <c r="H8" s="56">
        <v>1000</v>
      </c>
      <c r="I8" s="174" t="s">
        <v>101</v>
      </c>
      <c r="J8" s="91" t="s">
        <v>15</v>
      </c>
    </row>
    <row r="9" spans="1:10" s="46" customFormat="1" ht="14.25">
      <c r="A9" s="21">
        <v>7</v>
      </c>
      <c r="B9" s="172" t="s">
        <v>151</v>
      </c>
      <c r="C9" s="182" t="s">
        <v>182</v>
      </c>
      <c r="D9" s="183" t="s">
        <v>183</v>
      </c>
      <c r="E9" s="89">
        <v>750483.3501</v>
      </c>
      <c r="F9" s="90">
        <v>684</v>
      </c>
      <c r="G9" s="89">
        <v>1097.197880263158</v>
      </c>
      <c r="H9" s="56">
        <v>1000</v>
      </c>
      <c r="I9" s="174" t="s">
        <v>154</v>
      </c>
      <c r="J9" s="91" t="s">
        <v>5</v>
      </c>
    </row>
    <row r="10" spans="1:10" s="46" customFormat="1" ht="14.25">
      <c r="A10" s="21">
        <v>8</v>
      </c>
      <c r="B10" s="172" t="s">
        <v>152</v>
      </c>
      <c r="C10" s="182" t="s">
        <v>182</v>
      </c>
      <c r="D10" s="183" t="s">
        <v>183</v>
      </c>
      <c r="E10" s="89">
        <v>711721.8</v>
      </c>
      <c r="F10" s="90">
        <v>910</v>
      </c>
      <c r="G10" s="89">
        <v>782.1118681318682</v>
      </c>
      <c r="H10" s="56">
        <v>1000</v>
      </c>
      <c r="I10" s="174" t="s">
        <v>155</v>
      </c>
      <c r="J10" s="91" t="s">
        <v>4</v>
      </c>
    </row>
    <row r="11" spans="1:10" ht="15.75" customHeight="1" thickBot="1">
      <c r="A11" s="188" t="s">
        <v>85</v>
      </c>
      <c r="B11" s="189"/>
      <c r="C11" s="115" t="s">
        <v>7</v>
      </c>
      <c r="D11" s="115" t="s">
        <v>7</v>
      </c>
      <c r="E11" s="103">
        <f>SUM(E3:E10)</f>
        <v>22204172.130400002</v>
      </c>
      <c r="F11" s="104">
        <f>SUM(F3:F10)</f>
        <v>144343</v>
      </c>
      <c r="G11" s="115" t="s">
        <v>7</v>
      </c>
      <c r="H11" s="115" t="s">
        <v>7</v>
      </c>
      <c r="I11" s="115" t="s">
        <v>7</v>
      </c>
      <c r="J11" s="116" t="s">
        <v>7</v>
      </c>
    </row>
  </sheetData>
  <sheetProtection/>
  <mergeCells count="2">
    <mergeCell ref="A1:J1"/>
    <mergeCell ref="A11:B11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11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zoomScalePageLayoutView="0" workbookViewId="0" topLeftCell="A1">
      <selection activeCell="B7" sqref="B7:K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ht="15.75" customHeight="1" thickBot="1">
      <c r="A2" s="193" t="s">
        <v>47</v>
      </c>
      <c r="B2" s="107"/>
      <c r="C2" s="108"/>
      <c r="D2" s="109"/>
      <c r="E2" s="195" t="s">
        <v>113</v>
      </c>
      <c r="F2" s="195"/>
      <c r="G2" s="195"/>
      <c r="H2" s="195"/>
      <c r="I2" s="195"/>
      <c r="J2" s="195"/>
      <c r="K2" s="195"/>
    </row>
    <row r="3" spans="1:11" ht="75.75" thickBot="1">
      <c r="A3" s="194"/>
      <c r="B3" s="110" t="s">
        <v>104</v>
      </c>
      <c r="C3" s="27" t="s">
        <v>105</v>
      </c>
      <c r="D3" s="27" t="s">
        <v>157</v>
      </c>
      <c r="E3" s="17" t="s">
        <v>107</v>
      </c>
      <c r="F3" s="17" t="s">
        <v>108</v>
      </c>
      <c r="G3" s="17" t="s">
        <v>109</v>
      </c>
      <c r="H3" s="17" t="s">
        <v>110</v>
      </c>
      <c r="I3" s="17" t="s">
        <v>158</v>
      </c>
      <c r="J3" s="18" t="s">
        <v>111</v>
      </c>
      <c r="K3" s="18" t="s">
        <v>159</v>
      </c>
    </row>
    <row r="4" spans="1:11" ht="14.25" collapsed="1">
      <c r="A4" s="21">
        <v>1</v>
      </c>
      <c r="B4" s="28" t="s">
        <v>151</v>
      </c>
      <c r="C4" s="111">
        <v>38441</v>
      </c>
      <c r="D4" s="111">
        <v>38625</v>
      </c>
      <c r="E4" s="105">
        <v>0.08231821985315291</v>
      </c>
      <c r="F4" s="105">
        <v>0.019285207680898253</v>
      </c>
      <c r="G4" s="105">
        <v>0.005805159196689891</v>
      </c>
      <c r="H4" s="105">
        <v>0.10841720139198463</v>
      </c>
      <c r="I4" s="105">
        <v>0.024926125715748704</v>
      </c>
      <c r="J4" s="112">
        <v>0.09719788026315745</v>
      </c>
      <c r="K4" s="162">
        <v>0.011078566710819748</v>
      </c>
    </row>
    <row r="5" spans="1:11" ht="14.25" collapsed="1">
      <c r="A5" s="21">
        <v>2</v>
      </c>
      <c r="B5" s="28" t="s">
        <v>160</v>
      </c>
      <c r="C5" s="111">
        <v>38862</v>
      </c>
      <c r="D5" s="111">
        <v>38958</v>
      </c>
      <c r="E5" s="105">
        <v>0.11190200983041665</v>
      </c>
      <c r="F5" s="105">
        <v>0.12790737750585546</v>
      </c>
      <c r="G5" s="105">
        <v>0.11400961693829559</v>
      </c>
      <c r="H5" s="105">
        <v>-0.064869214916208</v>
      </c>
      <c r="I5" s="105">
        <v>-0.025147913513075215</v>
      </c>
      <c r="J5" s="112">
        <v>1.7743304496931689</v>
      </c>
      <c r="K5" s="162">
        <v>0.14560221925914218</v>
      </c>
    </row>
    <row r="6" spans="1:11" ht="14.25">
      <c r="A6" s="21">
        <v>3</v>
      </c>
      <c r="B6" s="28" t="s">
        <v>161</v>
      </c>
      <c r="C6" s="111">
        <v>39048</v>
      </c>
      <c r="D6" s="111">
        <v>39140</v>
      </c>
      <c r="E6" s="105">
        <v>0.1234912566866726</v>
      </c>
      <c r="F6" s="105" t="s">
        <v>206</v>
      </c>
      <c r="G6" s="105" t="s">
        <v>206</v>
      </c>
      <c r="H6" s="105" t="s">
        <v>206</v>
      </c>
      <c r="I6" s="105">
        <v>-0.25586674686111455</v>
      </c>
      <c r="J6" s="112">
        <v>-0.4076544327499112</v>
      </c>
      <c r="K6" s="162">
        <v>-0.07199815894422901</v>
      </c>
    </row>
    <row r="7" spans="1:11" ht="14.25">
      <c r="A7" s="21">
        <v>4</v>
      </c>
      <c r="B7" s="28" t="s">
        <v>150</v>
      </c>
      <c r="C7" s="111">
        <v>39100</v>
      </c>
      <c r="D7" s="111">
        <v>39268</v>
      </c>
      <c r="E7" s="105">
        <v>0.09130424574949192</v>
      </c>
      <c r="F7" s="105">
        <v>0.11487557769153711</v>
      </c>
      <c r="G7" s="105">
        <v>0.17608841766530547</v>
      </c>
      <c r="H7" s="105">
        <v>0.15450549239787104</v>
      </c>
      <c r="I7" s="105">
        <v>0.08059435779571844</v>
      </c>
      <c r="J7" s="112">
        <v>0.30453336037082335</v>
      </c>
      <c r="K7" s="162">
        <v>0.040739492007861866</v>
      </c>
    </row>
    <row r="8" spans="1:11" ht="14.25">
      <c r="A8" s="21">
        <v>5</v>
      </c>
      <c r="B8" s="28" t="s">
        <v>146</v>
      </c>
      <c r="C8" s="111">
        <v>39269</v>
      </c>
      <c r="D8" s="111">
        <v>39420</v>
      </c>
      <c r="E8" s="105">
        <v>-0.0017605677194217906</v>
      </c>
      <c r="F8" s="105">
        <v>-0.005352482726012298</v>
      </c>
      <c r="G8" s="105">
        <v>-0.011004562204230628</v>
      </c>
      <c r="H8" s="105">
        <v>-0.06444081358054665</v>
      </c>
      <c r="I8" s="105">
        <v>-0.08799256852488213</v>
      </c>
      <c r="J8" s="112">
        <v>-0.4470091997153349</v>
      </c>
      <c r="K8" s="162">
        <v>-0.0905556376176575</v>
      </c>
    </row>
    <row r="9" spans="1:11" s="20" customFormat="1" ht="14.25">
      <c r="A9" s="21">
        <v>6</v>
      </c>
      <c r="B9" s="28" t="s">
        <v>152</v>
      </c>
      <c r="C9" s="111">
        <v>39647</v>
      </c>
      <c r="D9" s="111">
        <v>39861</v>
      </c>
      <c r="E9" s="105">
        <v>0.17585997884475257</v>
      </c>
      <c r="F9" s="105">
        <v>0.06365562809940228</v>
      </c>
      <c r="G9" s="105">
        <v>0.06580870063261313</v>
      </c>
      <c r="H9" s="105">
        <v>0.0028546703338194757</v>
      </c>
      <c r="I9" s="105">
        <v>-0.21252949918104447</v>
      </c>
      <c r="J9" s="112">
        <v>-0.21788813186812983</v>
      </c>
      <c r="K9" s="162">
        <v>-0.047657387837758636</v>
      </c>
    </row>
    <row r="10" spans="1:11" s="20" customFormat="1" ht="14.25">
      <c r="A10" s="21">
        <v>7</v>
      </c>
      <c r="B10" s="28" t="s">
        <v>162</v>
      </c>
      <c r="C10" s="111">
        <v>40253</v>
      </c>
      <c r="D10" s="111">
        <v>40445</v>
      </c>
      <c r="E10" s="105">
        <v>0.17415444483575793</v>
      </c>
      <c r="F10" s="105">
        <v>0.1580716806035194</v>
      </c>
      <c r="G10" s="105">
        <v>0.17375252158534282</v>
      </c>
      <c r="H10" s="105">
        <v>0.019410719889262573</v>
      </c>
      <c r="I10" s="105">
        <v>-0.22422708106288547</v>
      </c>
      <c r="J10" s="112">
        <v>-0.5721140633653526</v>
      </c>
      <c r="K10" s="162">
        <v>-0.21908183257885883</v>
      </c>
    </row>
    <row r="11" spans="1:11" ht="14.25" collapsed="1">
      <c r="A11" s="21">
        <v>8</v>
      </c>
      <c r="B11" s="28" t="s">
        <v>147</v>
      </c>
      <c r="C11" s="111">
        <v>40716</v>
      </c>
      <c r="D11" s="111">
        <v>40995</v>
      </c>
      <c r="E11" s="105">
        <v>0.029476936625379757</v>
      </c>
      <c r="F11" s="105">
        <v>0.05537950914552092</v>
      </c>
      <c r="G11" s="105">
        <v>0.06303714316025166</v>
      </c>
      <c r="H11" s="105">
        <v>0.09842898753556106</v>
      </c>
      <c r="I11" s="105" t="s">
        <v>206</v>
      </c>
      <c r="J11" s="112">
        <v>0.638366611865613</v>
      </c>
      <c r="K11" s="162">
        <v>0.29217986460377254</v>
      </c>
    </row>
    <row r="12" spans="1:11" ht="15.75" thickBot="1">
      <c r="A12" s="144"/>
      <c r="B12" s="176" t="s">
        <v>117</v>
      </c>
      <c r="C12" s="150" t="s">
        <v>7</v>
      </c>
      <c r="D12" s="150" t="s">
        <v>7</v>
      </c>
      <c r="E12" s="151">
        <f aca="true" t="shared" si="0" ref="E12:J12">AVERAGE(E4:E11)</f>
        <v>0.09834331558827532</v>
      </c>
      <c r="F12" s="151">
        <f t="shared" si="0"/>
        <v>0.07626035685724587</v>
      </c>
      <c r="G12" s="151">
        <f t="shared" si="0"/>
        <v>0.08392814242489542</v>
      </c>
      <c r="H12" s="151">
        <f t="shared" si="0"/>
        <v>0.03632957757882059</v>
      </c>
      <c r="I12" s="151">
        <f t="shared" si="0"/>
        <v>-0.10003476080450495</v>
      </c>
      <c r="J12" s="151">
        <f t="shared" si="0"/>
        <v>0.14622030931175428</v>
      </c>
      <c r="K12" s="150" t="s">
        <v>7</v>
      </c>
    </row>
    <row r="13" spans="1:11" ht="15" thickBot="1">
      <c r="A13" s="202" t="s">
        <v>118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2:9" ht="14.25">
      <c r="B14" s="30"/>
      <c r="C14" s="31"/>
      <c r="D14" s="31"/>
      <c r="E14" s="30"/>
      <c r="F14" s="30"/>
      <c r="G14" s="30"/>
      <c r="H14" s="30"/>
      <c r="I14" s="30"/>
    </row>
    <row r="15" spans="2:9" ht="14.25">
      <c r="B15" s="30"/>
      <c r="C15" s="31"/>
      <c r="D15" s="31"/>
      <c r="E15" s="30"/>
      <c r="F15" s="30"/>
      <c r="G15" s="30"/>
      <c r="H15" s="30"/>
      <c r="I15" s="30"/>
    </row>
    <row r="16" spans="2:9" ht="14.25">
      <c r="B16" s="30"/>
      <c r="C16" s="31"/>
      <c r="D16" s="31"/>
      <c r="E16" s="121"/>
      <c r="F16" s="30"/>
      <c r="G16" s="30"/>
      <c r="H16" s="30"/>
      <c r="I16" s="30"/>
    </row>
    <row r="17" spans="2:9" ht="14.25">
      <c r="B17" s="30"/>
      <c r="C17" s="31"/>
      <c r="D17" s="31"/>
      <c r="E17" s="30"/>
      <c r="F17" s="30"/>
      <c r="G17" s="30"/>
      <c r="H17" s="30"/>
      <c r="I17" s="30"/>
    </row>
    <row r="18" spans="2:9" ht="14.25">
      <c r="B18" s="30"/>
      <c r="C18" s="31"/>
      <c r="D18" s="31"/>
      <c r="E18" s="30"/>
      <c r="F18" s="30"/>
      <c r="G18" s="30"/>
      <c r="H18" s="30"/>
      <c r="I18" s="30"/>
    </row>
    <row r="19" spans="2:9" ht="14.25">
      <c r="B19" s="30"/>
      <c r="C19" s="31"/>
      <c r="D19" s="31"/>
      <c r="E19" s="30"/>
      <c r="F19" s="30"/>
      <c r="G19" s="30"/>
      <c r="H19" s="30"/>
      <c r="I19" s="30"/>
    </row>
    <row r="20" spans="2:9" ht="14.25">
      <c r="B20" s="30"/>
      <c r="C20" s="31"/>
      <c r="D20" s="31"/>
      <c r="E20" s="30"/>
      <c r="F20" s="30"/>
      <c r="G20" s="30"/>
      <c r="H20" s="30"/>
      <c r="I20" s="30"/>
    </row>
    <row r="21" spans="2:9" ht="14.25">
      <c r="B21" s="30"/>
      <c r="C21" s="31"/>
      <c r="D21" s="31"/>
      <c r="E21" s="30"/>
      <c r="F21" s="30"/>
      <c r="G21" s="30"/>
      <c r="H21" s="30"/>
      <c r="I21" s="30"/>
    </row>
    <row r="22" spans="2:9" ht="14.25">
      <c r="B22" s="30"/>
      <c r="C22" s="31"/>
      <c r="D22" s="31"/>
      <c r="E22" s="30"/>
      <c r="F22" s="30"/>
      <c r="G22" s="30"/>
      <c r="H22" s="30"/>
      <c r="I22" s="30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sheetProtection/>
  <mergeCells count="4">
    <mergeCell ref="A2:A3"/>
    <mergeCell ref="A1:J1"/>
    <mergeCell ref="E2:K2"/>
    <mergeCell ref="A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zoomScale="85" zoomScaleNormal="85" zoomScalePageLayoutView="0" workbookViewId="0" topLeftCell="A1">
      <selection activeCell="B7" sqref="B7:G7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2" customFormat="1" ht="16.5" thickBot="1">
      <c r="A1" s="197" t="s">
        <v>163</v>
      </c>
      <c r="B1" s="197"/>
      <c r="C1" s="197"/>
      <c r="D1" s="197"/>
      <c r="E1" s="197"/>
      <c r="F1" s="197"/>
      <c r="G1" s="197"/>
    </row>
    <row r="2" spans="1:7" s="32" customFormat="1" ht="15.75" customHeight="1" thickBot="1">
      <c r="A2" s="193" t="s">
        <v>47</v>
      </c>
      <c r="B2" s="95"/>
      <c r="C2" s="198" t="s">
        <v>164</v>
      </c>
      <c r="D2" s="199"/>
      <c r="E2" s="198" t="s">
        <v>165</v>
      </c>
      <c r="F2" s="199"/>
      <c r="G2" s="96"/>
    </row>
    <row r="3" spans="1:7" s="32" customFormat="1" ht="45.75" thickBot="1">
      <c r="A3" s="194"/>
      <c r="B3" s="36" t="s">
        <v>104</v>
      </c>
      <c r="C3" s="36" t="s">
        <v>168</v>
      </c>
      <c r="D3" s="36" t="s">
        <v>124</v>
      </c>
      <c r="E3" s="36" t="s">
        <v>167</v>
      </c>
      <c r="F3" s="36" t="s">
        <v>124</v>
      </c>
      <c r="G3" s="37" t="s">
        <v>166</v>
      </c>
    </row>
    <row r="4" spans="1:7" s="32" customFormat="1" ht="14.25">
      <c r="A4" s="21">
        <v>1</v>
      </c>
      <c r="B4" s="38" t="s">
        <v>169</v>
      </c>
      <c r="C4" s="39">
        <v>343.6211599999999</v>
      </c>
      <c r="D4" s="105">
        <v>0.18114708460482343</v>
      </c>
      <c r="E4" s="40">
        <v>310</v>
      </c>
      <c r="F4" s="105">
        <v>0.005955468464833919</v>
      </c>
      <c r="G4" s="41">
        <v>16.45248058005975</v>
      </c>
    </row>
    <row r="5" spans="1:7" s="32" customFormat="1" ht="14.25">
      <c r="A5" s="21">
        <v>2</v>
      </c>
      <c r="B5" s="180" t="s">
        <v>160</v>
      </c>
      <c r="C5" s="39">
        <v>1082.828709999999</v>
      </c>
      <c r="D5" s="105">
        <v>0.11190200983040728</v>
      </c>
      <c r="E5" s="40">
        <v>0</v>
      </c>
      <c r="F5" s="105">
        <v>0</v>
      </c>
      <c r="G5" s="41">
        <v>0</v>
      </c>
    </row>
    <row r="6" spans="1:7" s="32" customFormat="1" ht="14.25">
      <c r="A6" s="21">
        <v>3</v>
      </c>
      <c r="B6" s="79" t="s">
        <v>170</v>
      </c>
      <c r="C6" s="39">
        <v>193.4391199999999</v>
      </c>
      <c r="D6" s="105">
        <v>0.123491256686652</v>
      </c>
      <c r="E6" s="40">
        <v>0</v>
      </c>
      <c r="F6" s="105">
        <v>0</v>
      </c>
      <c r="G6" s="41">
        <v>0</v>
      </c>
    </row>
    <row r="7" spans="1:7" s="32" customFormat="1" ht="14.25">
      <c r="A7" s="21">
        <v>4</v>
      </c>
      <c r="B7" s="38" t="s">
        <v>152</v>
      </c>
      <c r="C7" s="39">
        <v>106.44412</v>
      </c>
      <c r="D7" s="105">
        <v>0.17585997884475105</v>
      </c>
      <c r="E7" s="40">
        <v>0</v>
      </c>
      <c r="F7" s="105">
        <v>0</v>
      </c>
      <c r="G7" s="41">
        <v>0</v>
      </c>
    </row>
    <row r="8" spans="1:7" s="32" customFormat="1" ht="14.25">
      <c r="A8" s="21">
        <v>5</v>
      </c>
      <c r="B8" s="181" t="s">
        <v>171</v>
      </c>
      <c r="C8" s="39">
        <v>94.19137</v>
      </c>
      <c r="D8" s="105">
        <v>0.09130424574949489</v>
      </c>
      <c r="E8" s="40">
        <v>0</v>
      </c>
      <c r="F8" s="105">
        <v>0</v>
      </c>
      <c r="G8" s="41">
        <v>0</v>
      </c>
    </row>
    <row r="9" spans="1:7" s="32" customFormat="1" ht="14.25">
      <c r="A9" s="21">
        <v>6</v>
      </c>
      <c r="B9" s="38" t="s">
        <v>147</v>
      </c>
      <c r="C9" s="39">
        <v>65.62881000000006</v>
      </c>
      <c r="D9" s="105">
        <v>0.029476936625386432</v>
      </c>
      <c r="E9" s="40">
        <v>0</v>
      </c>
      <c r="F9" s="105">
        <v>0</v>
      </c>
      <c r="G9" s="41">
        <v>0</v>
      </c>
    </row>
    <row r="10" spans="1:7" s="32" customFormat="1" ht="14.25">
      <c r="A10" s="21">
        <v>7</v>
      </c>
      <c r="B10" s="38" t="s">
        <v>172</v>
      </c>
      <c r="C10" s="39">
        <v>57.07975</v>
      </c>
      <c r="D10" s="105">
        <v>0.0823182198531536</v>
      </c>
      <c r="E10" s="40">
        <v>0</v>
      </c>
      <c r="F10" s="105">
        <v>0</v>
      </c>
      <c r="G10" s="41">
        <v>0</v>
      </c>
    </row>
    <row r="11" spans="1:7" s="32" customFormat="1" ht="14.25">
      <c r="A11" s="21">
        <v>8</v>
      </c>
      <c r="B11" s="38" t="s">
        <v>173</v>
      </c>
      <c r="C11" s="39">
        <v>-59.088199999999716</v>
      </c>
      <c r="D11" s="105">
        <v>-0.02252384672943162</v>
      </c>
      <c r="E11" s="40">
        <v>-985</v>
      </c>
      <c r="F11" s="105">
        <v>-0.020799898640087845</v>
      </c>
      <c r="G11" s="41">
        <v>-54.470058957323744</v>
      </c>
    </row>
    <row r="12" spans="1:7" s="32" customFormat="1" ht="15.75" thickBot="1">
      <c r="A12" s="117"/>
      <c r="B12" s="97" t="s">
        <v>85</v>
      </c>
      <c r="C12" s="118">
        <f>SUM(C4:C11)</f>
        <v>1884.1448399999997</v>
      </c>
      <c r="D12" s="102">
        <v>0.09272353885519362</v>
      </c>
      <c r="E12" s="99">
        <f>SUM(E4:E11)</f>
        <v>-675</v>
      </c>
      <c r="F12" s="102">
        <v>-0.0046545946020494005</v>
      </c>
      <c r="G12" s="100">
        <f>SUM(G4:G11)</f>
        <v>-38.017578377263995</v>
      </c>
    </row>
    <row r="13" s="32" customFormat="1" ht="14.25">
      <c r="D13" s="42"/>
    </row>
    <row r="14" s="32" customFormat="1" ht="14.25">
      <c r="D14" s="42"/>
    </row>
    <row r="15" s="32" customFormat="1" ht="14.25">
      <c r="D15" s="42"/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/>
    <row r="35" s="32" customFormat="1" ht="14.25"/>
    <row r="36" spans="8:9" s="32" customFormat="1" ht="14.25">
      <c r="H36" s="24"/>
      <c r="I36" s="24"/>
    </row>
    <row r="39" spans="2:5" ht="30.75" thickBot="1">
      <c r="B39" s="36" t="s">
        <v>104</v>
      </c>
      <c r="C39" s="36" t="s">
        <v>168</v>
      </c>
      <c r="D39" s="36" t="s">
        <v>130</v>
      </c>
      <c r="E39" s="37" t="s">
        <v>174</v>
      </c>
    </row>
    <row r="40" spans="1:5" ht="14.25">
      <c r="A40" s="24">
        <v>1</v>
      </c>
      <c r="B40" s="38" t="str">
        <f aca="true" t="shared" si="0" ref="B40:D47">B4</f>
        <v>"Аurum"</v>
      </c>
      <c r="C40" s="122">
        <f t="shared" si="0"/>
        <v>343.6211599999999</v>
      </c>
      <c r="D40" s="105">
        <f t="shared" si="0"/>
        <v>0.18114708460482343</v>
      </c>
      <c r="E40" s="123">
        <f aca="true" t="shared" si="1" ref="E40:E47">G4</f>
        <v>16.45248058005975</v>
      </c>
    </row>
    <row r="41" spans="1:5" ht="14.25">
      <c r="A41" s="24">
        <v>2</v>
      </c>
      <c r="B41" s="38" t="str">
        <f t="shared" si="0"/>
        <v>"Platynum" </v>
      </c>
      <c r="C41" s="122">
        <f t="shared" si="0"/>
        <v>1082.828709999999</v>
      </c>
      <c r="D41" s="105">
        <f t="shared" si="0"/>
        <v>0.11190200983040728</v>
      </c>
      <c r="E41" s="123">
        <f t="shared" si="1"/>
        <v>0</v>
      </c>
    </row>
    <row r="42" spans="1:5" ht="14.25">
      <c r="A42" s="24">
        <v>3</v>
      </c>
      <c r="B42" s="38" t="str">
        <f t="shared" si="0"/>
        <v>"TASK Ukrainskyi Kapital" </v>
      </c>
      <c r="C42" s="122">
        <f t="shared" si="0"/>
        <v>193.4391199999999</v>
      </c>
      <c r="D42" s="105">
        <f t="shared" si="0"/>
        <v>0.123491256686652</v>
      </c>
      <c r="E42" s="123">
        <f t="shared" si="1"/>
        <v>0</v>
      </c>
    </row>
    <row r="43" spans="1:5" ht="14.25">
      <c r="A43" s="24">
        <v>4</v>
      </c>
      <c r="B43" s="38" t="str">
        <f t="shared" si="0"/>
        <v>"UNIVER.UA/Otaman: Fond Perspectyvnyh Aktsii"</v>
      </c>
      <c r="C43" s="122">
        <f t="shared" si="0"/>
        <v>106.44412</v>
      </c>
      <c r="D43" s="105">
        <f t="shared" si="0"/>
        <v>0.17585997884475105</v>
      </c>
      <c r="E43" s="123">
        <f t="shared" si="1"/>
        <v>0</v>
      </c>
    </row>
    <row r="44" spans="1:5" ht="14.25">
      <c r="A44" s="24">
        <v>5</v>
      </c>
      <c r="B44" s="38" t="str">
        <f t="shared" si="0"/>
        <v>"Zbalansovanyi Fond “Parytet”</v>
      </c>
      <c r="C44" s="122">
        <f t="shared" si="0"/>
        <v>94.19137</v>
      </c>
      <c r="D44" s="105">
        <f t="shared" si="0"/>
        <v>0.09130424574949489</v>
      </c>
      <c r="E44" s="123">
        <f t="shared" si="1"/>
        <v>0</v>
      </c>
    </row>
    <row r="45" spans="1:5" ht="14.25">
      <c r="A45" s="24">
        <v>6</v>
      </c>
      <c r="B45" s="38" t="str">
        <f t="shared" si="0"/>
        <v>"Orion" </v>
      </c>
      <c r="C45" s="122">
        <f t="shared" si="0"/>
        <v>65.62881000000006</v>
      </c>
      <c r="D45" s="105">
        <f t="shared" si="0"/>
        <v>0.029476936625386432</v>
      </c>
      <c r="E45" s="123">
        <f t="shared" si="1"/>
        <v>0</v>
      </c>
    </row>
    <row r="46" spans="1:5" ht="14.25">
      <c r="A46" s="24">
        <v>7</v>
      </c>
      <c r="B46" s="38" t="str">
        <f t="shared" si="0"/>
        <v>"Optimum"</v>
      </c>
      <c r="C46" s="122">
        <f t="shared" si="0"/>
        <v>57.07975</v>
      </c>
      <c r="D46" s="105">
        <f t="shared" si="0"/>
        <v>0.0823182198531536</v>
      </c>
      <c r="E46" s="123">
        <f t="shared" si="1"/>
        <v>0</v>
      </c>
    </row>
    <row r="47" spans="1:5" ht="14.25">
      <c r="A47" s="24">
        <v>8</v>
      </c>
      <c r="B47" s="38" t="str">
        <f t="shared" si="0"/>
        <v>"Konkord Perspectiva"</v>
      </c>
      <c r="C47" s="122">
        <f t="shared" si="0"/>
        <v>-59.088199999999716</v>
      </c>
      <c r="D47" s="105">
        <f t="shared" si="0"/>
        <v>-0.02252384672943162</v>
      </c>
      <c r="E47" s="123">
        <f t="shared" si="1"/>
        <v>-54.470058957323744</v>
      </c>
    </row>
    <row r="48" spans="2:5" ht="14.25">
      <c r="B48" s="38"/>
      <c r="C48" s="122"/>
      <c r="D48" s="105"/>
      <c r="E48" s="123"/>
    </row>
  </sheetData>
  <sheetProtection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104</v>
      </c>
      <c r="B1" s="72" t="s">
        <v>132</v>
      </c>
      <c r="C1" s="10"/>
      <c r="D1" s="10"/>
    </row>
    <row r="2" spans="1:4" ht="14.25">
      <c r="A2" s="145" t="s">
        <v>175</v>
      </c>
      <c r="B2" s="141">
        <v>-0.0017605677194217906</v>
      </c>
      <c r="C2" s="10"/>
      <c r="D2" s="10"/>
    </row>
    <row r="3" spans="1:4" ht="14.25">
      <c r="A3" s="145" t="s">
        <v>147</v>
      </c>
      <c r="B3" s="141">
        <v>0.029476936625379757</v>
      </c>
      <c r="C3" s="10"/>
      <c r="D3" s="10"/>
    </row>
    <row r="4" spans="1:4" ht="14.25">
      <c r="A4" s="145" t="s">
        <v>151</v>
      </c>
      <c r="B4" s="141">
        <v>0.08231821985315291</v>
      </c>
      <c r="C4" s="10"/>
      <c r="D4" s="10"/>
    </row>
    <row r="5" spans="1:4" ht="14.25">
      <c r="A5" s="145" t="s">
        <v>150</v>
      </c>
      <c r="B5" s="141">
        <v>0.09130424574949192</v>
      </c>
      <c r="C5" s="10"/>
      <c r="D5" s="10"/>
    </row>
    <row r="6" spans="1:4" ht="14.25">
      <c r="A6" s="145" t="s">
        <v>160</v>
      </c>
      <c r="B6" s="141">
        <v>0.11190200983041665</v>
      </c>
      <c r="C6" s="10"/>
      <c r="D6" s="10"/>
    </row>
    <row r="7" spans="1:4" ht="14.25">
      <c r="A7" s="145" t="s">
        <v>170</v>
      </c>
      <c r="B7" s="141">
        <v>0.1234912566866726</v>
      </c>
      <c r="C7" s="10"/>
      <c r="D7" s="10"/>
    </row>
    <row r="8" spans="1:4" ht="14.25">
      <c r="A8" s="145" t="s">
        <v>176</v>
      </c>
      <c r="B8" s="141">
        <v>0.17415444483575793</v>
      </c>
      <c r="C8" s="10"/>
      <c r="D8" s="10"/>
    </row>
    <row r="9" spans="1:4" ht="14.25">
      <c r="A9" s="145" t="s">
        <v>177</v>
      </c>
      <c r="B9" s="141">
        <v>0.17585997884475257</v>
      </c>
      <c r="C9" s="10"/>
      <c r="D9" s="10"/>
    </row>
    <row r="10" spans="1:4" ht="14.25">
      <c r="A10" s="145" t="s">
        <v>136</v>
      </c>
      <c r="B10" s="141">
        <v>0.09834331558827532</v>
      </c>
      <c r="C10" s="10"/>
      <c r="D10" s="10"/>
    </row>
    <row r="11" spans="1:4" ht="14.25">
      <c r="A11" s="145" t="s">
        <v>45</v>
      </c>
      <c r="B11" s="141">
        <v>0.25805653908840553</v>
      </c>
      <c r="C11" s="10"/>
      <c r="D11" s="10"/>
    </row>
    <row r="12" spans="1:4" ht="14.25">
      <c r="A12" s="145" t="s">
        <v>23</v>
      </c>
      <c r="B12" s="141">
        <v>0.30425701213447387</v>
      </c>
      <c r="C12" s="10"/>
      <c r="D12" s="10"/>
    </row>
    <row r="13" spans="1:4" ht="14.25">
      <c r="A13" s="145" t="s">
        <v>178</v>
      </c>
      <c r="B13" s="141">
        <v>0.26367769725460977</v>
      </c>
      <c r="C13" s="10"/>
      <c r="D13" s="10"/>
    </row>
    <row r="14" spans="1:4" ht="14.25">
      <c r="A14" s="145" t="s">
        <v>179</v>
      </c>
      <c r="B14" s="141">
        <v>0.25800656944689626</v>
      </c>
      <c r="C14" s="10"/>
      <c r="D14" s="10"/>
    </row>
    <row r="15" spans="1:4" ht="14.25">
      <c r="A15" s="145" t="s">
        <v>180</v>
      </c>
      <c r="B15" s="141">
        <v>0.015342465753424659</v>
      </c>
      <c r="C15" s="10"/>
      <c r="D15" s="10"/>
    </row>
    <row r="16" spans="1:4" ht="14.25">
      <c r="A16" s="145" t="s">
        <v>181</v>
      </c>
      <c r="B16" s="141">
        <v>0.32609703745961127</v>
      </c>
      <c r="C16" s="10"/>
      <c r="D16" s="10"/>
    </row>
    <row r="17" spans="2:4" ht="12.75">
      <c r="B17" s="10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spans="1:4" ht="14.25">
      <c r="A21" s="58"/>
      <c r="B21" s="59"/>
      <c r="C21" s="10"/>
      <c r="D21" s="10"/>
    </row>
    <row r="22" spans="1:4" ht="14.25">
      <c r="A22" s="58"/>
      <c r="B22" s="59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2014-03-18T08:34:54Z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