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640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ВЧА'!$B$36:$E$36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4" i="14"/>
  <c r="E65"/>
  <c r="E66"/>
  <c r="E67"/>
  <c r="D64"/>
  <c r="D65"/>
  <c r="D66"/>
  <c r="D67"/>
  <c r="C64"/>
  <c r="C65"/>
  <c r="C66"/>
  <c r="C67"/>
  <c r="B64"/>
  <c r="B65"/>
  <c r="B66"/>
  <c r="B67"/>
  <c r="E68"/>
  <c r="D68"/>
  <c r="C68"/>
  <c r="B68"/>
  <c r="C20" i="12"/>
  <c r="C24" s="1"/>
  <c r="D24" s="1"/>
  <c r="E39" i="17"/>
  <c r="D39"/>
  <c r="C39"/>
  <c r="B39"/>
  <c r="C27" i="12"/>
  <c r="D27"/>
  <c r="C28"/>
  <c r="D28"/>
  <c r="C29"/>
  <c r="D29"/>
  <c r="C30"/>
  <c r="D30"/>
  <c r="C31"/>
  <c r="D31"/>
  <c r="C32"/>
  <c r="D32"/>
  <c r="C33"/>
  <c r="D33"/>
  <c r="C34"/>
  <c r="D34"/>
  <c r="B27"/>
  <c r="B28"/>
  <c r="B29"/>
  <c r="B30"/>
  <c r="B31"/>
  <c r="B32"/>
  <c r="B33"/>
  <c r="B34"/>
  <c r="I9" i="16"/>
  <c r="H9"/>
  <c r="G9"/>
  <c r="F9"/>
  <c r="E9"/>
  <c r="B38" i="17"/>
  <c r="C26" i="12"/>
  <c r="B26"/>
  <c r="C25"/>
  <c r="B25"/>
  <c r="E36" i="20"/>
  <c r="D36"/>
  <c r="C36"/>
  <c r="B36"/>
  <c r="E35"/>
  <c r="D35"/>
  <c r="C35"/>
  <c r="B35"/>
  <c r="I6" i="24"/>
  <c r="H6"/>
  <c r="G6"/>
  <c r="F6"/>
  <c r="E6"/>
  <c r="E38" i="17"/>
  <c r="D38"/>
  <c r="C38"/>
  <c r="E37"/>
  <c r="D37"/>
  <c r="C37"/>
  <c r="B37"/>
  <c r="E8" i="22"/>
  <c r="E63" i="14"/>
  <c r="E62"/>
  <c r="E61"/>
  <c r="E60"/>
  <c r="E59"/>
  <c r="D63"/>
  <c r="D62"/>
  <c r="D61"/>
  <c r="D60"/>
  <c r="D59"/>
  <c r="C63"/>
  <c r="C62"/>
  <c r="C61"/>
  <c r="C60"/>
  <c r="C59"/>
  <c r="C69" s="1"/>
  <c r="C70" s="1"/>
  <c r="B63"/>
  <c r="B62"/>
  <c r="B61"/>
  <c r="B60"/>
  <c r="B59"/>
  <c r="I21" i="21"/>
  <c r="H21"/>
  <c r="G21"/>
  <c r="F21"/>
  <c r="E21"/>
  <c r="E69" i="14"/>
  <c r="E70"/>
  <c r="D26" i="12"/>
  <c r="D25"/>
  <c r="F5" i="23"/>
  <c r="E5"/>
  <c r="F8" i="22"/>
  <c r="D20" i="12"/>
</calcChain>
</file>

<file path=xl/sharedStrings.xml><?xml version="1.0" encoding="utf-8"?>
<sst xmlns="http://schemas.openxmlformats.org/spreadsheetml/2006/main" count="391" uniqueCount="159">
  <si>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</si>
  <si>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</si>
  <si>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</si>
  <si>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</si>
  <si>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</si>
  <si>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</si>
  <si>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</si>
  <si>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</si>
  <si>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http://www.am.eavex.com.ua/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</si>
  <si>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</si>
  <si>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</si>
  <si>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</si>
  <si>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http://am.artcapital.ua/</t>
  </si>
  <si>
    <t>http://bonum-group.com/</t>
  </si>
  <si>
    <t>http://ozoncap.com/</t>
  </si>
  <si>
    <t>January '18</t>
  </si>
  <si>
    <t>February'18</t>
  </si>
  <si>
    <t>YTD 2018</t>
  </si>
  <si>
    <t>Period</t>
  </si>
  <si>
    <t>PFTS Index</t>
  </si>
  <si>
    <t>UX Index</t>
  </si>
  <si>
    <t>Open-ended CII</t>
  </si>
  <si>
    <t>Interval CII</t>
  </si>
  <si>
    <t>Closed-end CII</t>
  </si>
  <si>
    <t>Index</t>
  </si>
  <si>
    <t>Monthly change</t>
  </si>
  <si>
    <t>YTD change</t>
  </si>
  <si>
    <t>WIG20 (Poland)</t>
  </si>
  <si>
    <t>SHANGHAI SE COMPOSITE (China)</t>
  </si>
  <si>
    <t>HANG SENG (Hong Kong)</t>
  </si>
  <si>
    <t>DAX (Germany)</t>
  </si>
  <si>
    <t>NIKKEI 225 (Japan)</t>
  </si>
  <si>
    <t>DJIA (USA)</t>
  </si>
  <si>
    <t>FTSE 100 (Great Britain)</t>
  </si>
  <si>
    <t>S&amp;P 500 (USA)</t>
  </si>
  <si>
    <t>CAC 40 (France)</t>
  </si>
  <si>
    <t>RTSI (Russia)</t>
  </si>
  <si>
    <t>MICEX (Russia)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</si>
  <si>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</si>
  <si>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</si>
  <si>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</si>
  <si>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</si>
  <si>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</si>
  <si>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</si>
  <si>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</si>
  <si>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</si>
  <si>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</si>
  <si>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</si>
  <si>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</si>
  <si>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</si>
  <si>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KINTO-Ekviti</t>
  </si>
  <si>
    <t>UNIVER.UA/Myhailo Hrushevskyi: Fond Derzhavnykh Paperiv</t>
  </si>
  <si>
    <t>ОТP Klasychnyi</t>
  </si>
  <si>
    <t>Altus – Depozyt</t>
  </si>
  <si>
    <t>Altus – Zbalansovanyi</t>
  </si>
  <si>
    <t>KINTO-Kaznacheiskyi</t>
  </si>
  <si>
    <t>VSI</t>
  </si>
  <si>
    <t>Аrgentum</t>
  </si>
  <si>
    <t>UNIVER.UA/Volodymyr Velykyi: Fond Zbalansovanyi</t>
  </si>
  <si>
    <t>UNIVER.UA/Iaroslav Mudryi: Fond Aktsii</t>
  </si>
  <si>
    <t>ТАSK Resurs</t>
  </si>
  <si>
    <t>UNIVER.UA/Taras Shevchenko: Fond Zaoshchadzhen</t>
  </si>
  <si>
    <t>Nadbannia</t>
  </si>
  <si>
    <t>Bonum Optimum</t>
  </si>
  <si>
    <t>Total</t>
  </si>
  <si>
    <t>(*) All funds are diversified unit funds.</t>
  </si>
  <si>
    <t>PrJSC “KINTO”</t>
  </si>
  <si>
    <t>LLC AMC "OTP Kapital"</t>
  </si>
  <si>
    <t>LLC AMC  "IVEKS ESSET MENEDZHMENT"</t>
  </si>
  <si>
    <t>LLC AMC “Univer Menedzhment”</t>
  </si>
  <si>
    <t>LLC AMC "Altus Assets Activitis"</t>
  </si>
  <si>
    <t>LLC AMC "Altus Essets Activitis"</t>
  </si>
  <si>
    <t>LLCAMC "OZON"</t>
  </si>
  <si>
    <t>LLC AMC "Vsesvit"</t>
  </si>
  <si>
    <t>LLC AMC "TASK-Invest"</t>
  </si>
  <si>
    <t>LLC AMC "Bonum Hrup"</t>
  </si>
  <si>
    <t>LLC AMC "АRT-KAPITAL Menedzhment"</t>
  </si>
  <si>
    <t>Others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</si>
  <si>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</si>
  <si>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</si>
  <si>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</si>
  <si>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</si>
  <si>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>Rates of Return of Investment Certificates</t>
  </si>
  <si>
    <t xml:space="preserve">3 months </t>
  </si>
  <si>
    <t xml:space="preserve">6 months </t>
  </si>
  <si>
    <t>1 year</t>
  </si>
  <si>
    <t>YTD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</si>
  <si>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</si>
  <si>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</si>
  <si>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</si>
  <si>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>KINTO-Klasychnyi</t>
  </si>
  <si>
    <t xml:space="preserve">UNIVER.UA/Myhailo Hrushevskyi: Fond Derzhavnykh Paperiv   </t>
  </si>
  <si>
    <t>KINTO-Kaznacheyskyi</t>
  </si>
  <si>
    <t>Average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</si>
  <si>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</si>
  <si>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</si>
  <si>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</si>
  <si>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</si>
  <si>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</si>
  <si>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</si>
  <si>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</si>
  <si>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</si>
  <si>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</si>
  <si>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OTP-Кlasychnyi</t>
  </si>
  <si>
    <t>ТАSК Resurs</t>
  </si>
  <si>
    <t>KINTO- Кlasychnyi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</si>
  <si>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</si>
  <si>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no data**</t>
  </si>
  <si>
    <t>** According to available data, the net inflow/outflow amounted to +UAH 1,513.27 thsd. , but taking into account funds,for which information is insufficient for comparison with the previous period, net inflow/outflow</t>
  </si>
  <si>
    <t>amounted to +UAH 1,585.31 thsd.</t>
  </si>
  <si>
    <t>NAV change, UAH thsd.</t>
  </si>
  <si>
    <t>NAV change, %</t>
  </si>
  <si>
    <t>Net inflow/ outflow of capital, UAH thsd.</t>
  </si>
  <si>
    <t>1 month*</t>
  </si>
  <si>
    <t>"Gold" deposit (at official rate of gold)</t>
  </si>
  <si>
    <t>Аltus-Zbalansovanyi</t>
  </si>
  <si>
    <t>Funds' average rate of return</t>
  </si>
  <si>
    <t>EURO Deposits</t>
  </si>
  <si>
    <t>USD Deposits</t>
  </si>
  <si>
    <t>UAH Deposits</t>
  </si>
  <si>
    <t>Interval Funds. Ranking by NAV</t>
  </si>
  <si>
    <t>Form</t>
  </si>
  <si>
    <t>Type</t>
  </si>
  <si>
    <t>Platynum</t>
  </si>
  <si>
    <t>Аurum</t>
  </si>
  <si>
    <t>Zbalansovanyi Fond "Parytet"</t>
  </si>
  <si>
    <t>ТАSК Ukrainskyi Kapital</t>
  </si>
  <si>
    <t xml:space="preserve">Optimum </t>
  </si>
  <si>
    <t>LLC AMC "OZON"</t>
  </si>
  <si>
    <t>LLC AMC "АRТ-КАPITAL Меnedzhment"</t>
  </si>
  <si>
    <t>LLC AMC "ТАSК-Іnvest"</t>
  </si>
  <si>
    <t>LLC AMC "SЕМ"</t>
  </si>
  <si>
    <t>unit</t>
  </si>
  <si>
    <t>diversified</t>
  </si>
  <si>
    <t>specialized</t>
  </si>
  <si>
    <t>Interval Funds' Rates of Return. Sorting by the Date of Reaching Compliance with the Standards</t>
  </si>
  <si>
    <t>Rates of Return of Investment CertificatesRates of Return of Investment Certificates</t>
  </si>
  <si>
    <t xml:space="preserve">1 month </t>
  </si>
  <si>
    <t>Оptimum</t>
  </si>
  <si>
    <t>*The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</si>
  <si>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</si>
  <si>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</si>
  <si>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</si>
  <si>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</si>
  <si>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</si>
  <si>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</si>
  <si>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</si>
  <si>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</si>
  <si>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</si>
  <si>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</si>
  <si>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</si>
  <si>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</si>
  <si>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</si>
  <si>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Funds' Rates of Return. Sorting by the Date of Reaching Compliance with the Standards</t>
  </si>
  <si>
    <t>Closed-End Funds' Dynamics /Sorting by Net Inflows</t>
  </si>
  <si>
    <t>Number of Securities in Circulation</t>
  </si>
  <si>
    <t>Net inflow/ outflow of capital during month, UAH thsd.</t>
  </si>
  <si>
    <t>** According to available data, the net inflow/outflow amounted to +UAH 0.00 thsd. , but taking into account funds,for which information is insufficient for comparison with the previous period, net inflow/outflow</t>
  </si>
  <si>
    <t>amounted to -UAH 81.80 thsd.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</si>
</sst>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/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 wrapText="1"/>
    </xf>
    <xf numFmtId="0" fontId="9" fillId="0" borderId="38" xfId="0" applyFont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20" fillId="0" borderId="53" xfId="4" applyFont="1" applyFill="1" applyBorder="1" applyAlignment="1">
      <alignment vertical="center" wrapText="1"/>
    </xf>
    <xf numFmtId="10" fontId="20" fillId="0" borderId="53" xfId="5" applyNumberFormat="1" applyFont="1" applyFill="1" applyBorder="1" applyAlignment="1">
      <alignment horizontal="center" vertical="center" wrapText="1"/>
    </xf>
    <xf numFmtId="10" fontId="20" fillId="0" borderId="53" xfId="5" applyNumberFormat="1" applyFont="1" applyFill="1" applyBorder="1" applyAlignment="1">
      <alignment horizontal="right" vertical="center" wrapText="1" indent="1"/>
    </xf>
    <xf numFmtId="0" fontId="9" fillId="0" borderId="5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25" xfId="6" applyFont="1" applyFill="1" applyBorder="1" applyAlignment="1">
      <alignment horizontal="center" vertical="center" wrapText="1"/>
    </xf>
    <xf numFmtId="0" fontId="20" fillId="0" borderId="55" xfId="6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8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8" fillId="0" borderId="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61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62" xfId="3" applyFont="1" applyFill="1" applyBorder="1" applyAlignment="1">
      <alignment vertical="center" wrapText="1"/>
    </xf>
    <xf numFmtId="0" fontId="21" fillId="0" borderId="63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4" xfId="0" applyFont="1" applyBorder="1"/>
    <xf numFmtId="0" fontId="10" fillId="0" borderId="5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10" xfId="4" applyFont="1" applyFill="1" applyBorder="1" applyAlignment="1">
      <alignment horizontal="left" vertical="center" wrapText="1"/>
    </xf>
    <xf numFmtId="0" fontId="9" fillId="0" borderId="67" xfId="0" applyFont="1" applyBorder="1"/>
    <xf numFmtId="0" fontId="9" fillId="0" borderId="68" xfId="0" applyFont="1" applyBorder="1"/>
    <xf numFmtId="0" fontId="9" fillId="0" borderId="69" xfId="0" applyFont="1" applyBorder="1" applyAlignment="1">
      <alignment vertical="top" wrapText="1"/>
    </xf>
    <xf numFmtId="10" fontId="21" fillId="0" borderId="24" xfId="5" applyNumberFormat="1" applyFont="1" applyFill="1" applyBorder="1" applyAlignment="1">
      <alignment horizontal="left" vertical="center" wrapText="1"/>
    </xf>
    <xf numFmtId="0" fontId="21" fillId="0" borderId="70" xfId="4" applyFont="1" applyFill="1" applyBorder="1" applyAlignment="1">
      <alignment vertical="center" wrapText="1"/>
    </xf>
    <xf numFmtId="0" fontId="9" fillId="0" borderId="71" xfId="0" applyFont="1" applyBorder="1"/>
    <xf numFmtId="0" fontId="10" fillId="0" borderId="72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7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17E-3"/>
                  <c:y val="8.7116339083631571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 '18</c:v>
                </c:pt>
                <c:pt idx="1">
                  <c:v>February'18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6.4051291817431633E-2</c:v>
                </c:pt>
                <c:pt idx="1">
                  <c:v>3.4751223004414689E-2</c:v>
                </c:pt>
                <c:pt idx="2">
                  <c:v>0.10102837554751476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22E-3"/>
                  <c:y val="9.8613597466347108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January '18</c:v>
                </c:pt>
                <c:pt idx="1">
                  <c:v>February'18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9.3841706773095446E-2</c:v>
                </c:pt>
                <c:pt idx="1">
                  <c:v>5.8271571816626899E-2</c:v>
                </c:pt>
                <c:pt idx="2">
                  <c:v>0.15758158234534569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81E-4"/>
                  <c:y val="-2.603391148561532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99E-4"/>
                  <c:y val="-2.73759879316257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75E-4"/>
                  <c:y val="-1.6069728824125062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 '18</c:v>
                </c:pt>
                <c:pt idx="1">
                  <c:v>February'18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3.1581129903255338E-2</c:v>
                </c:pt>
                <c:pt idx="1">
                  <c:v>1.7386441794530166E-2</c:v>
                </c:pt>
                <c:pt idx="2">
                  <c:v>5.5276566015437442E-2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71E-3"/>
                  <c:y val="-1.448075006113803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88E-4"/>
                  <c:y val="-7.324816587215553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 '18</c:v>
                </c:pt>
                <c:pt idx="1">
                  <c:v>February'18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3.5720237663494192E-2</c:v>
                </c:pt>
                <c:pt idx="1">
                  <c:v>1.5306958183537148E-2</c:v>
                </c:pt>
                <c:pt idx="2">
                  <c:v>8.9854979097926169E-2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January '18</c:v>
                </c:pt>
                <c:pt idx="1">
                  <c:v>February'18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6.4013560475630227E-2</c:v>
                </c:pt>
                <c:pt idx="1">
                  <c:v>3.8004109674489639E-2</c:v>
                </c:pt>
                <c:pt idx="2">
                  <c:v>0.1048302289261217</c:v>
                </c:pt>
              </c:numCache>
            </c:numRef>
          </c:val>
        </c:ser>
        <c:dLbls>
          <c:showVal val="1"/>
        </c:dLbls>
        <c:gapWidth val="400"/>
        <c:overlap val="-10"/>
        <c:axId val="74377856"/>
        <c:axId val="77071104"/>
      </c:barChart>
      <c:catAx>
        <c:axId val="74377856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71104"/>
        <c:crosses val="autoZero"/>
        <c:auto val="1"/>
        <c:lblAlgn val="ctr"/>
        <c:lblOffset val="0"/>
        <c:tickLblSkip val="1"/>
        <c:tickMarkSkip val="1"/>
      </c:catAx>
      <c:valAx>
        <c:axId val="77071104"/>
        <c:scaling>
          <c:orientation val="minMax"/>
          <c:max val="0.18000000000000002"/>
          <c:min val="-1.0000000000000002E-2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778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8"/>
          <c:h val="8.429150312613419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3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2716857610474646"/>
          <c:y val="0.15727735584781183"/>
          <c:w val="0.53846153846153844"/>
          <c:h val="0.6384991162776837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HANG SENG (Hong Kong)</c:v>
                </c:pt>
                <c:pt idx="3">
                  <c:v>DAX (Germany)</c:v>
                </c:pt>
                <c:pt idx="4">
                  <c:v>NIKKEI 225 (Japan)</c:v>
                </c:pt>
                <c:pt idx="5">
                  <c:v>DJIA (USA)</c:v>
                </c:pt>
                <c:pt idx="6">
                  <c:v>FTSE 100 (Great Britain)</c:v>
                </c:pt>
                <c:pt idx="7">
                  <c:v>S&amp;P 500 (USA)</c:v>
                </c:pt>
                <c:pt idx="8">
                  <c:v>CAC 40 (France)</c:v>
                </c:pt>
                <c:pt idx="9">
                  <c:v>RTSI (Russia)</c:v>
                </c:pt>
                <c:pt idx="10">
                  <c:v>MICEX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-7.4198941972973609E-2</c:v>
                </c:pt>
                <c:pt idx="1">
                  <c:v>-6.3612646742891799E-2</c:v>
                </c:pt>
                <c:pt idx="2">
                  <c:v>-6.2107617932409598E-2</c:v>
                </c:pt>
                <c:pt idx="3">
                  <c:v>-5.7138719646263492E-2</c:v>
                </c:pt>
                <c:pt idx="4">
                  <c:v>-4.4594210220756603E-2</c:v>
                </c:pt>
                <c:pt idx="5">
                  <c:v>-4.283809297272323E-2</c:v>
                </c:pt>
                <c:pt idx="6">
                  <c:v>-4.0039556384440345E-2</c:v>
                </c:pt>
                <c:pt idx="7">
                  <c:v>-3.8947379604151844E-2</c:v>
                </c:pt>
                <c:pt idx="8">
                  <c:v>-2.9449482207908662E-2</c:v>
                </c:pt>
                <c:pt idx="9">
                  <c:v>2.4252160079853979E-3</c:v>
                </c:pt>
                <c:pt idx="10">
                  <c:v>2.9738121127167449E-3</c:v>
                </c:pt>
                <c:pt idx="11">
                  <c:v>3.4751223004414689E-2</c:v>
                </c:pt>
                <c:pt idx="12">
                  <c:v>5.8271571816626899E-2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SHANGHAI SE COMPOSITE (China)</c:v>
                </c:pt>
                <c:pt idx="2">
                  <c:v>HANG SENG (Hong Kong)</c:v>
                </c:pt>
                <c:pt idx="3">
                  <c:v>DAX (Germany)</c:v>
                </c:pt>
                <c:pt idx="4">
                  <c:v>NIKKEI 225 (Japan)</c:v>
                </c:pt>
                <c:pt idx="5">
                  <c:v>DJIA (USA)</c:v>
                </c:pt>
                <c:pt idx="6">
                  <c:v>FTSE 100 (Great Britain)</c:v>
                </c:pt>
                <c:pt idx="7">
                  <c:v>S&amp;P 500 (USA)</c:v>
                </c:pt>
                <c:pt idx="8">
                  <c:v>CAC 40 (France)</c:v>
                </c:pt>
                <c:pt idx="9">
                  <c:v>RTSI (Russia)</c:v>
                </c:pt>
                <c:pt idx="10">
                  <c:v>MICEX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-3.9366815509444542E-2</c:v>
                </c:pt>
                <c:pt idx="1">
                  <c:v>-1.444255091661395E-2</c:v>
                </c:pt>
                <c:pt idx="2">
                  <c:v>3.093570505846599E-2</c:v>
                </c:pt>
                <c:pt idx="3">
                  <c:v>-3.7297060453767017E-2</c:v>
                </c:pt>
                <c:pt idx="4">
                  <c:v>-3.0604078025244008E-2</c:v>
                </c:pt>
                <c:pt idx="5">
                  <c:v>1.2540039693809124E-2</c:v>
                </c:pt>
                <c:pt idx="6">
                  <c:v>-5.929677917003251E-2</c:v>
                </c:pt>
                <c:pt idx="7">
                  <c:v>1.504333092709853E-2</c:v>
                </c:pt>
                <c:pt idx="8">
                  <c:v>1.4926890237474399E-3</c:v>
                </c:pt>
                <c:pt idx="9">
                  <c:v>0.11351056365479062</c:v>
                </c:pt>
                <c:pt idx="10">
                  <c:v>8.8664953975371663E-2</c:v>
                </c:pt>
                <c:pt idx="11">
                  <c:v>0.10102837554751476</c:v>
                </c:pt>
                <c:pt idx="12">
                  <c:v>0.15758158234534569</c:v>
                </c:pt>
              </c:numCache>
            </c:numRef>
          </c:val>
        </c:ser>
        <c:dLbls>
          <c:showVal val="1"/>
        </c:dLbls>
        <c:gapWidth val="100"/>
        <c:overlap val="-20"/>
        <c:axId val="86064512"/>
        <c:axId val="61580416"/>
      </c:barChart>
      <c:catAx>
        <c:axId val="860645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580416"/>
        <c:crosses val="autoZero"/>
        <c:lblAlgn val="ctr"/>
        <c:lblOffset val="100"/>
        <c:tickLblSkip val="1"/>
        <c:tickMarkSkip val="1"/>
      </c:catAx>
      <c:valAx>
        <c:axId val="61580416"/>
        <c:scaling>
          <c:orientation val="minMax"/>
          <c:max val="0.2"/>
          <c:min val="-0.1200000000000000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6064512"/>
        <c:crosses val="autoZero"/>
        <c:crossBetween val="between"/>
        <c:majorUnit val="0.05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the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24"/>
          <c:y val="7.2368576036047252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04"/>
          <c:y val="0.32017612428069386"/>
          <c:w val="0.34048257372654167"/>
          <c:h val="0.353070931569806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2.6880341194678962E-2"/>
                  <c:y val="-0.12223939732045191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7714339140479837E-2"/>
                  <c:y val="-9.756981445308360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8.9002578337043545E-2"/>
                  <c:y val="-0.10862348115929128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0.10494754893820578"/>
                  <c:y val="5.1202035056425689E-3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8.5171961636589147E-2"/>
                  <c:y val="7.8698434270904755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4.9708294536061147E-2"/>
                  <c:y val="0.16024363187460841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0523152588191417E-2"/>
                  <c:y val="9.580949736670355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4869356187881296E-2"/>
                  <c:y val="0.10301759437589161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322745602428178E-2"/>
                  <c:y val="-3.2501943092942661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9.6376472378247535E-2"/>
                  <c:y val="-0.10523527322919476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7534119744259211E-2"/>
                  <c:y val="-0.12349036735713148"/>
                </c:manualLayout>
              </c:layout>
              <c:dLblPos val="bestFit"/>
              <c:showCatName val="1"/>
              <c:showPercent val="1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Аrgentum</c:v>
                </c:pt>
              </c:strCache>
            </c:strRef>
          </c:cat>
          <c:val>
            <c:numRef>
              <c:f>В_ВЧА!$C$24:$C$34</c:f>
              <c:numCache>
                <c:formatCode>#,##0.00</c:formatCode>
                <c:ptCount val="11"/>
                <c:pt idx="0">
                  <c:v>8179096.3099000007</c:v>
                </c:pt>
                <c:pt idx="1">
                  <c:v>28252927.539999999</c:v>
                </c:pt>
                <c:pt idx="2">
                  <c:v>11420140.49</c:v>
                </c:pt>
                <c:pt idx="3">
                  <c:v>6723575.9500000002</c:v>
                </c:pt>
                <c:pt idx="4">
                  <c:v>6485824.6200000001</c:v>
                </c:pt>
                <c:pt idx="5">
                  <c:v>5250634.16</c:v>
                </c:pt>
                <c:pt idx="6">
                  <c:v>4402921.53</c:v>
                </c:pt>
                <c:pt idx="7">
                  <c:v>3912601.58</c:v>
                </c:pt>
                <c:pt idx="8">
                  <c:v>3021335.92</c:v>
                </c:pt>
                <c:pt idx="9">
                  <c:v>2474062.63</c:v>
                </c:pt>
                <c:pt idx="10">
                  <c:v>2388552.37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В_ВЧА!$B$24:$B$34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ОТP Klasychnyi</c:v>
                </c:pt>
                <c:pt idx="7">
                  <c:v>Altus – Depozyt</c:v>
                </c:pt>
                <c:pt idx="8">
                  <c:v>Altus – Zbalansovanyi</c:v>
                </c:pt>
                <c:pt idx="9">
                  <c:v>KINTO-Kaznacheiskyi</c:v>
                </c:pt>
                <c:pt idx="10">
                  <c:v>Аrgentum</c:v>
                </c:pt>
              </c:strCache>
            </c:strRef>
          </c:cat>
          <c:val>
            <c:numRef>
              <c:f>В_ВЧА!$D$24:$D$34</c:f>
              <c:numCache>
                <c:formatCode>0.00%</c:formatCode>
                <c:ptCount val="11"/>
                <c:pt idx="0">
                  <c:v>9.9126535708435576E-2</c:v>
                </c:pt>
                <c:pt idx="1">
                  <c:v>0.34241127925976134</c:v>
                </c:pt>
                <c:pt idx="2">
                  <c:v>0.13840636192376324</c:v>
                </c:pt>
                <c:pt idx="3">
                  <c:v>8.1486360625114371E-2</c:v>
                </c:pt>
                <c:pt idx="4">
                  <c:v>7.860493402124287E-2</c:v>
                </c:pt>
                <c:pt idx="5">
                  <c:v>6.3635046566597409E-2</c:v>
                </c:pt>
                <c:pt idx="6">
                  <c:v>5.3361195629486463E-2</c:v>
                </c:pt>
                <c:pt idx="7">
                  <c:v>4.7418764315478916E-2</c:v>
                </c:pt>
                <c:pt idx="8">
                  <c:v>3.6617072548534482E-2</c:v>
                </c:pt>
                <c:pt idx="9">
                  <c:v>2.9984395383724174E-2</c:v>
                </c:pt>
                <c:pt idx="10">
                  <c:v>2.8948054017861078E-2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47066508217386865"/>
          <c:y val="1.97305915272987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4.006049820225268E-2"/>
          <c:y val="0.38398395788945999"/>
          <c:w val="0.89493641266919188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ВЧА'!$C$58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3.0090824789938105E-3"/>
                  <c:y val="-1.6148933574437065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OTP-Кlasychnyi</c:v>
                </c:pt>
                <c:pt idx="3">
                  <c:v>VSI</c:v>
                </c:pt>
                <c:pt idx="4">
                  <c:v>Nadbannia</c:v>
                </c:pt>
                <c:pt idx="5">
                  <c:v>UNIVER.UA/Iaroslav Mudryi: Fond Aktsii</c:v>
                </c:pt>
                <c:pt idx="6">
                  <c:v>KINTO- Кlasychnyi</c:v>
                </c:pt>
                <c:pt idx="7">
                  <c:v>UNIVER.UA/Volodymyr Velykyi: Fond Zbalansovanyi</c:v>
                </c:pt>
                <c:pt idx="8">
                  <c:v>KINTO-Kaznacheiskyi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ВЧА'!$C$59:$C$69</c:f>
              <c:numCache>
                <c:formatCode>#,##0.00</c:formatCode>
                <c:ptCount val="11"/>
                <c:pt idx="0">
                  <c:v>2133.9709299999995</c:v>
                </c:pt>
                <c:pt idx="1">
                  <c:v>1074.8759900000002</c:v>
                </c:pt>
                <c:pt idx="2">
                  <c:v>735.0804000000004</c:v>
                </c:pt>
                <c:pt idx="3">
                  <c:v>-56.910370000000114</c:v>
                </c:pt>
                <c:pt idx="4">
                  <c:v>18.569319999999948</c:v>
                </c:pt>
                <c:pt idx="5">
                  <c:v>-50.120919999999927</c:v>
                </c:pt>
                <c:pt idx="6">
                  <c:v>907.14619999999923</c:v>
                </c:pt>
                <c:pt idx="7">
                  <c:v>-79.344910000000155</c:v>
                </c:pt>
                <c:pt idx="8">
                  <c:v>306.20726999999999</c:v>
                </c:pt>
                <c:pt idx="9">
                  <c:v>-2065.9238500000001</c:v>
                </c:pt>
                <c:pt idx="10">
                  <c:v>226.52003000000013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ВЧА'!$E$58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5811861895531827E-3"/>
                  <c:y val="-7.902844215539692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884872558236166E-3"/>
                  <c:y val="-3.862073502911194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6656408389844945E-4"/>
                  <c:y val="3.84668029863070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154960465802174E-3"/>
                  <c:y val="-2.081340533498844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7720288714943171E-4"/>
                  <c:y val="-2.661588250468107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2.0272277025601944E-3"/>
                  <c:y val="7.56935947665412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5.1522410358785888E-4"/>
                  <c:y val="5.0091833735078448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1.4774748301416237E-3"/>
                  <c:y val="5.3331820011824453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1.2026777667347474E-3"/>
                  <c:y val="-5.7724347011326727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1.0018568569982221E-3"/>
                  <c:y val="5.7314283533677225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2.1646418076087257E-3"/>
                  <c:y val="0.11360423164449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7823171933440165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2585080210311728"/>
                  <c:y val="0.3490763253540545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7271402641518663"/>
                  <c:y val="0.38398395788945999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72033310918390159"/>
                  <c:y val="0.34702293520491301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7687080504092636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81330369935139368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5865520675017071"/>
                  <c:y val="0.3572898859506205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9720398803913048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83295601922419704"/>
                  <c:y val="0.4640661737059783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86772550822992578"/>
                  <c:y val="0.66324501817270354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91987974173851872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ВЧА'!$B$59:$B$69</c:f>
              <c:strCache>
                <c:ptCount val="11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OTP-Кlasychnyi</c:v>
                </c:pt>
                <c:pt idx="3">
                  <c:v>VSI</c:v>
                </c:pt>
                <c:pt idx="4">
                  <c:v>Nadbannia</c:v>
                </c:pt>
                <c:pt idx="5">
                  <c:v>UNIVER.UA/Iaroslav Mudryi: Fond Aktsii</c:v>
                </c:pt>
                <c:pt idx="6">
                  <c:v>KINTO- Кlasychnyi</c:v>
                </c:pt>
                <c:pt idx="7">
                  <c:v>UNIVER.UA/Volodymyr Velykyi: Fond Zbalansovanyi</c:v>
                </c:pt>
                <c:pt idx="8">
                  <c:v>KINTO-Kaznacheiskyi</c:v>
                </c:pt>
                <c:pt idx="9">
                  <c:v>UNIVER.UA/Taras Shevchenko: Fond Zaoshchadzhen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ВЧА'!$E$59:$E$69</c:f>
              <c:numCache>
                <c:formatCode>#,##0.00</c:formatCode>
                <c:ptCount val="11"/>
                <c:pt idx="0">
                  <c:v>2074.4881484006778</c:v>
                </c:pt>
                <c:pt idx="1">
                  <c:v>1055.7687616625453</c:v>
                </c:pt>
                <c:pt idx="2">
                  <c:v>697.21948178542743</c:v>
                </c:pt>
                <c:pt idx="3">
                  <c:v>7.569294280347691</c:v>
                </c:pt>
                <c:pt idx="4">
                  <c:v>0</c:v>
                </c:pt>
                <c:pt idx="5">
                  <c:v>-21.291719073083776</c:v>
                </c:pt>
                <c:pt idx="6">
                  <c:v>-41.466120118886948</c:v>
                </c:pt>
                <c:pt idx="7">
                  <c:v>-72.477428865979434</c:v>
                </c:pt>
                <c:pt idx="8">
                  <c:v>-88.323715145343371</c:v>
                </c:pt>
                <c:pt idx="9">
                  <c:v>-2086.6006430031948</c:v>
                </c:pt>
                <c:pt idx="10">
                  <c:v>-11.620059985016269</c:v>
                </c:pt>
              </c:numCache>
            </c:numRef>
          </c:val>
        </c:ser>
        <c:dLbls>
          <c:showVal val="1"/>
        </c:dLbls>
        <c:overlap val="-30"/>
        <c:axId val="62280832"/>
        <c:axId val="62282368"/>
      </c:barChart>
      <c:lineChart>
        <c:grouping val="standard"/>
        <c:ser>
          <c:idx val="2"/>
          <c:order val="2"/>
          <c:tx>
            <c:strRef>
              <c:f>'В_динаміка ВЧА'!$D$58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928414886065823E-2"/>
                  <c:y val="-9.25603775766791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74246166625132E-2"/>
                  <c:y val="-5.992022338067370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529068250660634E-2"/>
                  <c:y val="5.201350712166809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568634837560338E-2"/>
                  <c:y val="4.955094703040624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828988514031246E-2"/>
                  <c:y val="4.394036607433756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55411207782199E-2"/>
                  <c:y val="0.1164333039213512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279235641612896E-2"/>
                  <c:y val="9.839240576196474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973686320826706E-2"/>
                  <c:y val="0.11007523491491833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3241279055289287E-2"/>
                  <c:y val="0.1027675080275895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478119532372691E-2"/>
                  <c:y val="5.627026358390045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5706768254830608"/>
                  <c:y val="1.0266950745707486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60317504840372893"/>
                  <c:y val="8.2135605965659875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9062794565200545"/>
                  <c:y val="8.2135605965659875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83824702842072085"/>
                  <c:y val="8.2135605965659875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88586611118943626"/>
                  <c:y val="8.2135605965659875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ВЧА'!$B$59:$B$68</c:f>
              <c:strCache>
                <c:ptCount val="10"/>
                <c:pt idx="0">
                  <c:v>UNIVER.UA/Myhailo Hrushevskyi: Fond Derzhavnykh Paperiv   </c:v>
                </c:pt>
                <c:pt idx="1">
                  <c:v>ОТP Fond Aktsii</c:v>
                </c:pt>
                <c:pt idx="2">
                  <c:v>OTP-Кlasychnyi</c:v>
                </c:pt>
                <c:pt idx="3">
                  <c:v>VSI</c:v>
                </c:pt>
                <c:pt idx="4">
                  <c:v>Nadbannia</c:v>
                </c:pt>
                <c:pt idx="5">
                  <c:v>UNIVER.UA/Iaroslav Mudryi: Fond Aktsii</c:v>
                </c:pt>
                <c:pt idx="6">
                  <c:v>KINTO- Кlasychnyi</c:v>
                </c:pt>
                <c:pt idx="7">
                  <c:v>UNIVER.UA/Volodymyr Velykyi: Fond Zbalansovanyi</c:v>
                </c:pt>
                <c:pt idx="8">
                  <c:v>KINTO-Kaznacheiskyi</c:v>
                </c:pt>
                <c:pt idx="9">
                  <c:v>UNIVER.UA/Taras Shevchenko: Fond Zaoshchadzhen</c:v>
                </c:pt>
              </c:strCache>
            </c:strRef>
          </c:cat>
          <c:val>
            <c:numRef>
              <c:f>'В_динаміка ВЧА'!$D$59:$D$68</c:f>
              <c:numCache>
                <c:formatCode>0.00%</c:formatCode>
                <c:ptCount val="10"/>
                <c:pt idx="0">
                  <c:v>0.49035907041258997</c:v>
                </c:pt>
                <c:pt idx="1">
                  <c:v>0.10390029080455122</c:v>
                </c:pt>
                <c:pt idx="2">
                  <c:v>0.20041227903456124</c:v>
                </c:pt>
                <c:pt idx="3">
                  <c:v>-2.9582318826927717E-2</c:v>
                </c:pt>
                <c:pt idx="4">
                  <c:v>2.2329349841479797E-2</c:v>
                </c:pt>
                <c:pt idx="5">
                  <c:v>-3.9784822040367727E-2</c:v>
                </c:pt>
                <c:pt idx="6">
                  <c:v>3.3173168055471595E-2</c:v>
                </c:pt>
                <c:pt idx="7">
                  <c:v>-5.475913647687284E-2</c:v>
                </c:pt>
                <c:pt idx="8">
                  <c:v>0.14124893922812268</c:v>
                </c:pt>
                <c:pt idx="9">
                  <c:v>-0.6633518029248503</c:v>
                </c:pt>
              </c:numCache>
            </c:numRef>
          </c:val>
        </c:ser>
        <c:dLbls>
          <c:showVal val="1"/>
        </c:dLbls>
        <c:marker val="1"/>
        <c:axId val="62607744"/>
        <c:axId val="62609280"/>
      </c:lineChart>
      <c:catAx>
        <c:axId val="6228083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282368"/>
        <c:crosses val="autoZero"/>
        <c:lblAlgn val="ctr"/>
        <c:lblOffset val="40"/>
        <c:tickLblSkip val="2"/>
        <c:tickMarkSkip val="1"/>
      </c:catAx>
      <c:valAx>
        <c:axId val="62282368"/>
        <c:scaling>
          <c:orientation val="minMax"/>
          <c:max val="2300"/>
          <c:min val="-22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280832"/>
        <c:crosses val="autoZero"/>
        <c:crossBetween val="between"/>
      </c:valAx>
      <c:catAx>
        <c:axId val="62607744"/>
        <c:scaling>
          <c:orientation val="minMax"/>
        </c:scaling>
        <c:delete val="1"/>
        <c:axPos val="b"/>
        <c:tickLblPos val="none"/>
        <c:crossAx val="62609280"/>
        <c:crosses val="autoZero"/>
        <c:lblAlgn val="ctr"/>
        <c:lblOffset val="100"/>
      </c:catAx>
      <c:valAx>
        <c:axId val="62609280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26077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5585845664627657E-2"/>
          <c:y val="0.75564757488407075"/>
          <c:w val="0.48299355379697084"/>
          <c:h val="5.133475372853741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MonthRates of Return: Open-Ended Funds, </a:t>
            </a:r>
          </a:p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Bank Deposits  and Indexes over the Month</a:t>
            </a:r>
            <a:endParaRPr lang="ru-RU" sz="1400" b="1" i="1" baseline="0"/>
          </a:p>
          <a:p>
            <a:pPr algn="ctr"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800" b="1" i="1" baseline="0"/>
          </a:p>
        </c:rich>
      </c:tx>
      <c:layout>
        <c:manualLayout>
          <c:xMode val="edge"/>
          <c:yMode val="edge"/>
          <c:x val="0.3199196742563164"/>
          <c:y val="7.0505287896592272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8108660806961302"/>
          <c:y val="0.10458284371327851"/>
          <c:w val="0.799799185640791"/>
          <c:h val="0.8542890716803761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'В_діаграма(дох)'!$A$2:$A$24</c:f>
              <c:strCache>
                <c:ptCount val="23"/>
                <c:pt idx="0">
                  <c:v>VSI</c:v>
                </c:pt>
                <c:pt idx="1">
                  <c:v>UNIVER.UA/Iaroslav Mudryi: Fond Aktsii</c:v>
                </c:pt>
                <c:pt idx="2">
                  <c:v>Sofiivskyi</c:v>
                </c:pt>
                <c:pt idx="3">
                  <c:v>Altus – Depozyt</c:v>
                </c:pt>
                <c:pt idx="4">
                  <c:v>UNIVER.UA/Volodymyr Velykyi: Fond Zbalansovanyi</c:v>
                </c:pt>
                <c:pt idx="5">
                  <c:v>Bonum Optimum</c:v>
                </c:pt>
                <c:pt idx="6">
                  <c:v>ОТP Fond Aktsii</c:v>
                </c:pt>
                <c:pt idx="7">
                  <c:v>Аltus-Zbalansovanyi</c:v>
                </c:pt>
                <c:pt idx="8">
                  <c:v>OTP-Кlasychnyi</c:v>
                </c:pt>
                <c:pt idx="9">
                  <c:v>UNIVER.UA/Myhailo Hrushevskyi: Fond Derzhavnykh Paperiv   </c:v>
                </c:pt>
                <c:pt idx="10">
                  <c:v>ТАSК Resurs</c:v>
                </c:pt>
                <c:pt idx="11">
                  <c:v>UNIVER.UA/Taras Shevchenko: Fond Zaoshchadzhen</c:v>
                </c:pt>
                <c:pt idx="12">
                  <c:v>Nadbannia</c:v>
                </c:pt>
                <c:pt idx="13">
                  <c:v>KINTO- Кlasychnyi</c:v>
                </c:pt>
                <c:pt idx="14">
                  <c:v>KINTO-Ekviti</c:v>
                </c:pt>
                <c:pt idx="15">
                  <c:v>KINTO-Kaznacheiskyi</c:v>
                </c:pt>
                <c:pt idx="16">
                  <c:v>Funds' average rate of return</c:v>
                </c:pt>
                <c:pt idx="17">
                  <c:v>UX Index</c:v>
                </c:pt>
                <c:pt idx="18">
                  <c:v>PFTS Index</c:v>
                </c:pt>
                <c:pt idx="19">
                  <c:v>EURO Deposits</c:v>
                </c:pt>
                <c:pt idx="20">
                  <c:v>USD Deposits</c:v>
                </c:pt>
                <c:pt idx="21">
                  <c:v>UAH Deposits</c:v>
                </c:pt>
                <c:pt idx="22">
                  <c:v>"Gold" deposit (at official rate of gold)</c:v>
                </c:pt>
              </c:strCache>
            </c:strRef>
          </c:cat>
          <c:val>
            <c:numRef>
              <c:f>'В_діаграма(дох)'!$B$2:$B$24</c:f>
              <c:numCache>
                <c:formatCode>0.00%</c:formatCode>
                <c:ptCount val="23"/>
                <c:pt idx="0">
                  <c:v>-3.3795420192363923E-2</c:v>
                </c:pt>
                <c:pt idx="1">
                  <c:v>-2.2358049300588267E-2</c:v>
                </c:pt>
                <c:pt idx="2">
                  <c:v>-8.5617288506460998E-3</c:v>
                </c:pt>
                <c:pt idx="3">
                  <c:v>-3.912200336418814E-3</c:v>
                </c:pt>
                <c:pt idx="4">
                  <c:v>-3.3873504158299372E-3</c:v>
                </c:pt>
                <c:pt idx="5">
                  <c:v>-1.2438240609218276E-3</c:v>
                </c:pt>
                <c:pt idx="6">
                  <c:v>-1.0386167270443059E-3</c:v>
                </c:pt>
                <c:pt idx="7">
                  <c:v>4.9574250107642381E-3</c:v>
                </c:pt>
                <c:pt idx="8">
                  <c:v>8.9100439122269393E-3</c:v>
                </c:pt>
                <c:pt idx="9">
                  <c:v>1.0999843209257509E-2</c:v>
                </c:pt>
                <c:pt idx="10">
                  <c:v>1.3814359408413912E-2</c:v>
                </c:pt>
                <c:pt idx="11">
                  <c:v>1.8076190188611729E-2</c:v>
                </c:pt>
                <c:pt idx="12">
                  <c:v>2.2329349841610613E-2</c:v>
                </c:pt>
                <c:pt idx="13">
                  <c:v>3.4730514610573859E-2</c:v>
                </c:pt>
                <c:pt idx="14">
                  <c:v>5.670941242038352E-2</c:v>
                </c:pt>
                <c:pt idx="15">
                  <c:v>0.18195311999445352</c:v>
                </c:pt>
                <c:pt idx="16">
                  <c:v>1.7386441794530166E-2</c:v>
                </c:pt>
                <c:pt idx="17">
                  <c:v>5.8271571816626899E-2</c:v>
                </c:pt>
                <c:pt idx="18">
                  <c:v>3.4751223004414689E-2</c:v>
                </c:pt>
                <c:pt idx="19">
                  <c:v>-4.496929043499942E-2</c:v>
                </c:pt>
                <c:pt idx="20">
                  <c:v>-3.4914598024031296E-2</c:v>
                </c:pt>
                <c:pt idx="21">
                  <c:v>1.1506849315068492E-2</c:v>
                </c:pt>
                <c:pt idx="22">
                  <c:v>-4.9884199769814952E-2</c:v>
                </c:pt>
              </c:numCache>
            </c:numRef>
          </c:val>
        </c:ser>
        <c:gapWidth val="60"/>
        <c:axId val="64242816"/>
        <c:axId val="64244352"/>
      </c:barChart>
      <c:catAx>
        <c:axId val="6424281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244352"/>
        <c:crosses val="autoZero"/>
        <c:lblAlgn val="ctr"/>
        <c:lblOffset val="0"/>
        <c:tickLblSkip val="1"/>
        <c:tickMarkSkip val="1"/>
      </c:catAx>
      <c:valAx>
        <c:axId val="64244352"/>
        <c:scaling>
          <c:orientation val="minMax"/>
          <c:max val="0.19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424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000000000001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2000000000000008E-2"/>
          <c:y val="0.34133422222453702"/>
          <c:w val="0.93280000000000007"/>
          <c:h val="0.43733447222518812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3373388730256842E-4"/>
                  <c:y val="2.149197559536741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0800000000000007"/>
                  <c:y val="0.5680014791705188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4719999999999995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ВЧА'!$B$37:$B$39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ВЧА'!$C$37:$C$39</c:f>
              <c:numCache>
                <c:formatCode>#,##0.00</c:formatCode>
                <c:ptCount val="3"/>
                <c:pt idx="0">
                  <c:v>55.702049999999808</c:v>
                </c:pt>
                <c:pt idx="1">
                  <c:v>18.219320000000064</c:v>
                </c:pt>
                <c:pt idx="2">
                  <c:v>-2.3270700000000071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ВЧА'!$E$36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814514450337059E-2"/>
                  <c:y val="-5.137416234093647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822956377119286E-3"/>
                  <c:y val="1.9593098816455233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1499928632432815E-3"/>
                  <c:y val="-1.0470763456352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080000000000001"/>
                  <c:y val="0.55733478472600162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239999999999998"/>
                  <c:y val="0.5253347013924514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9600000000000002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90400000000000003"/>
                  <c:y val="0.3840010000026042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90639999999999998"/>
                  <c:y val="0.5546681111148728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4000000000000012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968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4960000000000007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ВЧА'!$B$37:$B$39</c:f>
              <c:strCache>
                <c:ptCount val="3"/>
                <c:pt idx="0">
                  <c:v>ТАSК Ukrainskyi Kapital</c:v>
                </c:pt>
                <c:pt idx="1">
                  <c:v>Zbalansovanyi Fond "Parytet"</c:v>
                </c:pt>
                <c:pt idx="2">
                  <c:v>Оptimum</c:v>
                </c:pt>
              </c:strCache>
            </c:strRef>
          </c:cat>
          <c:val>
            <c:numRef>
              <c:f>'І_динаміка ВЧА'!$E$37:$E$39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overlap val="-20"/>
        <c:axId val="73525504"/>
        <c:axId val="73539584"/>
      </c:barChart>
      <c:lineChart>
        <c:grouping val="standard"/>
        <c:ser>
          <c:idx val="2"/>
          <c:order val="2"/>
          <c:tx>
            <c:strRef>
              <c:f>'І_динаміка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810747989197734E-3"/>
                  <c:y val="-5.541899061270176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133775733885354E-3"/>
                  <c:y val="-5.873423715453435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2.3543196521426616E-3"/>
                  <c:y val="-2.336595061210176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8319999999999994"/>
                  <c:y val="0.50400131250341806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74560000000000015"/>
                  <c:y val="0.61866827778197353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440000000000007"/>
                  <c:y val="0.6213349513931028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87840000000000007"/>
                  <c:y val="0.3626676111135706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89119999999999999"/>
                  <c:y val="1.0666694444516784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88080000000000003"/>
                  <c:y val="1.0666694444516784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62560000000000016"/>
                  <c:y val="1.0666694444516784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712000000000000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62720000000000009"/>
                  <c:y val="1.0666694444516784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ВЧА'!$D$37:$D$39</c:f>
              <c:numCache>
                <c:formatCode>0.00%</c:formatCode>
                <c:ptCount val="3"/>
                <c:pt idx="0">
                  <c:v>4.0456141089524542E-2</c:v>
                </c:pt>
                <c:pt idx="1">
                  <c:v>1.1464732223571318E-2</c:v>
                </c:pt>
                <c:pt idx="2">
                  <c:v>-5.9999987623924654E-3</c:v>
                </c:pt>
              </c:numCache>
            </c:numRef>
          </c:val>
        </c:ser>
        <c:dLbls>
          <c:showVal val="1"/>
        </c:dLbls>
        <c:marker val="1"/>
        <c:axId val="73541120"/>
        <c:axId val="73542656"/>
      </c:lineChart>
      <c:catAx>
        <c:axId val="7352550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39584"/>
        <c:crosses val="autoZero"/>
        <c:lblAlgn val="ctr"/>
        <c:lblOffset val="100"/>
        <c:tickLblSkip val="1"/>
        <c:tickMarkSkip val="1"/>
      </c:catAx>
      <c:valAx>
        <c:axId val="73539584"/>
        <c:scaling>
          <c:orientation val="minMax"/>
          <c:max val="6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25504"/>
        <c:crosses val="autoZero"/>
        <c:crossBetween val="between"/>
      </c:valAx>
      <c:catAx>
        <c:axId val="73541120"/>
        <c:scaling>
          <c:orientation val="minMax"/>
        </c:scaling>
        <c:delete val="1"/>
        <c:axPos val="b"/>
        <c:tickLblPos val="none"/>
        <c:crossAx val="73542656"/>
        <c:crosses val="autoZero"/>
        <c:lblAlgn val="ctr"/>
        <c:lblOffset val="100"/>
      </c:catAx>
      <c:valAx>
        <c:axId val="73542656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54112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60000000000001"/>
          <c:y val="0.81600212500553371"/>
          <c:w val="0.53839999999999999"/>
          <c:h val="6.9333513889359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6.031366640534673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2424615279501425"/>
          <c:w val="0.92893447064089818"/>
          <c:h val="0.833534869721891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3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'І_діаграма(дох)'!$A$2:$A$11</c:f>
              <c:strCache>
                <c:ptCount val="10"/>
                <c:pt idx="0">
                  <c:v>Optimum</c:v>
                </c:pt>
                <c:pt idx="1">
                  <c:v>Zbalansovanyi Fond "Parytet"</c:v>
                </c:pt>
                <c:pt idx="2">
                  <c:v>ТАSК Ukrainskyi Kapital</c:v>
                </c:pt>
                <c:pt idx="3">
                  <c:v>Funds' average rate of return</c:v>
                </c:pt>
                <c:pt idx="4">
                  <c:v>UX Index</c:v>
                </c:pt>
                <c:pt idx="5">
                  <c:v>PFTS Index</c:v>
                </c:pt>
                <c:pt idx="6">
                  <c:v>EURO Deposits</c:v>
                </c:pt>
                <c:pt idx="7">
                  <c:v>USD Deposits</c:v>
                </c:pt>
                <c:pt idx="8">
                  <c:v>UAH Deposits</c:v>
                </c:pt>
                <c:pt idx="9">
                  <c:v>"Gold" deposit (at official rate of gold)</c:v>
                </c:pt>
              </c:strCache>
            </c:strRef>
          </c:cat>
          <c:val>
            <c:numRef>
              <c:f>'І_діаграма(дох)'!$B$2:$B$11</c:f>
              <c:numCache>
                <c:formatCode>0.00%</c:formatCode>
                <c:ptCount val="10"/>
                <c:pt idx="0">
                  <c:v>-5.9999987623937656E-3</c:v>
                </c:pt>
                <c:pt idx="1">
                  <c:v>1.1464732223550378E-2</c:v>
                </c:pt>
                <c:pt idx="2">
                  <c:v>4.0456141089454833E-2</c:v>
                </c:pt>
                <c:pt idx="3">
                  <c:v>1.5306958183537148E-2</c:v>
                </c:pt>
                <c:pt idx="4">
                  <c:v>5.8271571816626899E-2</c:v>
                </c:pt>
                <c:pt idx="5">
                  <c:v>3.4751223004414689E-2</c:v>
                </c:pt>
                <c:pt idx="6">
                  <c:v>-4.496929043499942E-2</c:v>
                </c:pt>
                <c:pt idx="7">
                  <c:v>-3.4914598024031296E-2</c:v>
                </c:pt>
                <c:pt idx="8">
                  <c:v>1.1506849315068492E-2</c:v>
                </c:pt>
                <c:pt idx="9">
                  <c:v>-4.9884199769814952E-2</c:v>
                </c:pt>
              </c:numCache>
            </c:numRef>
          </c:val>
        </c:ser>
        <c:gapWidth val="60"/>
        <c:axId val="73570176"/>
        <c:axId val="73571712"/>
      </c:barChart>
      <c:catAx>
        <c:axId val="735701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71712"/>
        <c:crosses val="autoZero"/>
        <c:lblAlgn val="ctr"/>
        <c:lblOffset val="100"/>
        <c:tickLblSkip val="1"/>
        <c:tickMarkSkip val="1"/>
      </c:catAx>
      <c:valAx>
        <c:axId val="73571712"/>
        <c:scaling>
          <c:orientation val="minMax"/>
          <c:max val="6.0000000000000005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7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45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9118065433854911E-2"/>
          <c:y val="0.32840236686390545"/>
          <c:w val="0.9238975817923184"/>
          <c:h val="0.45857988165680486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297604702609755E-3"/>
                  <c:y val="-1.274175643702928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869132290184949"/>
                  <c:y val="0.5917159763313609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852062588904694"/>
                  <c:y val="0.36094674556213024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7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93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64"/>
                  <c:y val="0.50591715976331342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22"/>
                  <c:y val="0.514792899408284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5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64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2"/>
                  <c:y val="0.9497041420118344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6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916.4525200000013</c:v>
                </c:pt>
                <c:pt idx="1">
                  <c:v>25.579520000000016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55"/>
                  <c:y val="0.514792899408284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372.83711501749775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73756672"/>
        <c:axId val="73758208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747043582031011E-3"/>
                  <c:y val="-5.4648780975150253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948120339247212E-3"/>
                  <c:y val="2.91467871470584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709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2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33"/>
                  <c:y val="0.89349112426035493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07"/>
                  <c:y val="0.87278106508875752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71"/>
                  <c:y val="0.93195266272189359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44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23"/>
                  <c:y val="0.99704142011834329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72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8.9072710102623534E-2</c:v>
                </c:pt>
                <c:pt idx="1">
                  <c:v>2.507732721055889E-2</c:v>
                </c:pt>
              </c:numCache>
            </c:numRef>
          </c:val>
        </c:ser>
        <c:dLbls>
          <c:showVal val="1"/>
        </c:dLbls>
        <c:marker val="1"/>
        <c:axId val="73759744"/>
        <c:axId val="73810688"/>
      </c:lineChart>
      <c:catAx>
        <c:axId val="737566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8208"/>
        <c:crosses val="autoZero"/>
        <c:lblAlgn val="ctr"/>
        <c:lblOffset val="100"/>
        <c:tickLblSkip val="1"/>
        <c:tickMarkSkip val="1"/>
      </c:catAx>
      <c:valAx>
        <c:axId val="73758208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6672"/>
        <c:crosses val="autoZero"/>
        <c:crossBetween val="between"/>
      </c:valAx>
      <c:catAx>
        <c:axId val="73759744"/>
        <c:scaling>
          <c:orientation val="minMax"/>
        </c:scaling>
        <c:delete val="1"/>
        <c:axPos val="b"/>
        <c:tickLblPos val="none"/>
        <c:crossAx val="73810688"/>
        <c:crosses val="autoZero"/>
        <c:lblAlgn val="ctr"/>
        <c:lblOffset val="100"/>
      </c:catAx>
      <c:valAx>
        <c:axId val="73810688"/>
        <c:scaling>
          <c:orientation val="minMax"/>
          <c:max val="0.15000000000000002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759744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8492176386913231"/>
          <c:y val="0.86094674556213013"/>
          <c:w val="0.4388335704125178"/>
          <c:h val="7.3964497041420135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 sz="1800" b="1" i="1" baseline="0"/>
          </a:p>
        </c:rich>
      </c:tx>
      <c:layout>
        <c:manualLayout>
          <c:xMode val="edge"/>
          <c:yMode val="edge"/>
          <c:x val="0.28471528471528479"/>
          <c:y val="9.389685711447505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840402851750253"/>
          <c:w val="0.96503496503496489"/>
          <c:h val="0.7668243331015459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2.5077327210540012E-2</c:v>
                </c:pt>
                <c:pt idx="1">
                  <c:v>5.0930892138439265E-2</c:v>
                </c:pt>
                <c:pt idx="2">
                  <c:v>3.8004109674489639E-2</c:v>
                </c:pt>
                <c:pt idx="3">
                  <c:v>5.8271571816626899E-2</c:v>
                </c:pt>
                <c:pt idx="4">
                  <c:v>3.4751223004414689E-2</c:v>
                </c:pt>
                <c:pt idx="5">
                  <c:v>-4.496929043499942E-2</c:v>
                </c:pt>
                <c:pt idx="6">
                  <c:v>-3.4914598024031296E-2</c:v>
                </c:pt>
                <c:pt idx="7">
                  <c:v>1.1506849315068492E-2</c:v>
                </c:pt>
                <c:pt idx="8">
                  <c:v>-4.9884199769814952E-2</c:v>
                </c:pt>
              </c:numCache>
            </c:numRef>
          </c:val>
        </c:ser>
        <c:gapWidth val="60"/>
        <c:axId val="73904128"/>
        <c:axId val="73905664"/>
      </c:barChart>
      <c:catAx>
        <c:axId val="739041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05664"/>
        <c:crosses val="autoZero"/>
        <c:lblAlgn val="ctr"/>
        <c:lblOffset val="100"/>
        <c:tickLblSkip val="1"/>
        <c:tickMarkSkip val="1"/>
      </c:catAx>
      <c:valAx>
        <c:axId val="73905664"/>
        <c:scaling>
          <c:orientation val="minMax"/>
          <c:max val="6.0000000000000005E-2"/>
          <c:min val="-0.05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04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34</xdr:row>
      <xdr:rowOff>104775</xdr:rowOff>
    </xdr:from>
    <xdr:to>
      <xdr:col>4</xdr:col>
      <xdr:colOff>533400</xdr:colOff>
      <xdr:row>58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27</xdr:row>
      <xdr:rowOff>104775</xdr:rowOff>
    </xdr:from>
    <xdr:to>
      <xdr:col>7</xdr:col>
      <xdr:colOff>38100</xdr:colOff>
      <xdr:row>52</xdr:row>
      <xdr:rowOff>142875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48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7</xdr:col>
      <xdr:colOff>9525</xdr:colOff>
      <xdr:row>33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48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123825</xdr:rowOff>
    </xdr:from>
    <xdr:to>
      <xdr:col>9</xdr:col>
      <xdr:colOff>295275</xdr:colOff>
      <xdr:row>28</xdr:row>
      <xdr:rowOff>76200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37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rt-capital.com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em.biz.ua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47" sqref="A4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68" t="s">
        <v>11</v>
      </c>
      <c r="B1" s="68"/>
      <c r="C1" s="68"/>
      <c r="D1" s="69"/>
      <c r="E1" s="69"/>
      <c r="F1" s="69"/>
    </row>
    <row r="2" spans="1:14" ht="30.75" thickBot="1">
      <c r="A2" s="168" t="s">
        <v>18</v>
      </c>
      <c r="B2" s="168" t="s">
        <v>19</v>
      </c>
      <c r="C2" s="168" t="s">
        <v>20</v>
      </c>
      <c r="D2" s="168" t="s">
        <v>21</v>
      </c>
      <c r="E2" s="168" t="s">
        <v>22</v>
      </c>
      <c r="F2" s="168" t="s">
        <v>23</v>
      </c>
      <c r="G2" s="2"/>
      <c r="I2" s="1"/>
    </row>
    <row r="3" spans="1:14" ht="14.25">
      <c r="A3" s="83" t="s">
        <v>15</v>
      </c>
      <c r="B3" s="84">
        <v>6.4051291817431633E-2</v>
      </c>
      <c r="C3" s="84">
        <v>9.3841706773095446E-2</v>
      </c>
      <c r="D3" s="84">
        <v>3.1581129903255338E-2</v>
      </c>
      <c r="E3" s="84">
        <v>3.5720237663494192E-2</v>
      </c>
      <c r="F3" s="84">
        <v>6.4013560475630227E-2</v>
      </c>
      <c r="G3" s="56"/>
      <c r="H3" s="56"/>
      <c r="I3" s="2"/>
      <c r="J3" s="2"/>
      <c r="K3" s="2"/>
      <c r="L3" s="2"/>
    </row>
    <row r="4" spans="1:14" ht="14.25">
      <c r="A4" s="83" t="s">
        <v>16</v>
      </c>
      <c r="B4" s="84">
        <v>3.4751223004414689E-2</v>
      </c>
      <c r="C4" s="84">
        <v>5.8271571816626899E-2</v>
      </c>
      <c r="D4" s="84">
        <v>1.7386441794530166E-2</v>
      </c>
      <c r="E4" s="84">
        <v>1.5306958183537148E-2</v>
      </c>
      <c r="F4" s="84">
        <v>3.8004109674489639E-2</v>
      </c>
      <c r="G4" s="56"/>
      <c r="H4" s="56"/>
      <c r="I4" s="2"/>
      <c r="J4" s="2"/>
      <c r="K4" s="2"/>
      <c r="L4" s="2"/>
    </row>
    <row r="5" spans="1:14" ht="15" thickBot="1">
      <c r="A5" s="72" t="s">
        <v>17</v>
      </c>
      <c r="B5" s="74">
        <v>0.10102837554751476</v>
      </c>
      <c r="C5" s="74">
        <v>0.15758158234534569</v>
      </c>
      <c r="D5" s="74">
        <v>5.5276566015437442E-2</v>
      </c>
      <c r="E5" s="74">
        <v>8.9854979097926169E-2</v>
      </c>
      <c r="F5" s="74">
        <v>0.1048302289261217</v>
      </c>
      <c r="G5" s="56"/>
      <c r="H5" s="56"/>
      <c r="I5" s="2"/>
      <c r="J5" s="2"/>
      <c r="K5" s="2"/>
      <c r="L5" s="2"/>
    </row>
    <row r="6" spans="1:14" ht="14.25">
      <c r="A6" s="66"/>
      <c r="B6" s="65"/>
      <c r="C6" s="65"/>
      <c r="D6" s="67"/>
      <c r="E6" s="67"/>
      <c r="F6" s="67"/>
      <c r="G6" s="10"/>
      <c r="J6" s="2"/>
      <c r="K6" s="2"/>
      <c r="L6" s="2"/>
      <c r="M6" s="2"/>
      <c r="N6" s="2"/>
    </row>
    <row r="7" spans="1:14" ht="14.25">
      <c r="A7" s="66"/>
      <c r="B7" s="67"/>
      <c r="C7" s="67"/>
      <c r="D7" s="67"/>
      <c r="E7" s="67"/>
      <c r="F7" s="67"/>
      <c r="J7" s="4"/>
      <c r="K7" s="4"/>
      <c r="L7" s="4"/>
      <c r="M7" s="4"/>
      <c r="N7" s="4"/>
    </row>
    <row r="8" spans="1:14" ht="14.25">
      <c r="A8" s="66"/>
      <c r="B8" s="67"/>
      <c r="C8" s="67"/>
      <c r="D8" s="67"/>
      <c r="E8" s="67"/>
      <c r="F8" s="67"/>
    </row>
    <row r="9" spans="1:14" ht="14.25">
      <c r="A9" s="66"/>
      <c r="B9" s="67"/>
      <c r="C9" s="67"/>
      <c r="D9" s="67"/>
      <c r="E9" s="67"/>
      <c r="F9" s="67"/>
    </row>
    <row r="10" spans="1:14" ht="14.25">
      <c r="A10" s="66"/>
      <c r="B10" s="67"/>
      <c r="C10" s="67"/>
      <c r="D10" s="67"/>
      <c r="E10" s="67"/>
      <c r="F10" s="67"/>
      <c r="N10" s="10"/>
    </row>
    <row r="11" spans="1:14" ht="14.25">
      <c r="A11" s="66"/>
      <c r="B11" s="67"/>
      <c r="C11" s="67"/>
      <c r="D11" s="67"/>
      <c r="E11" s="67"/>
      <c r="F11" s="67"/>
    </row>
    <row r="12" spans="1:14" ht="14.25">
      <c r="A12" s="66"/>
      <c r="B12" s="67"/>
      <c r="C12" s="67"/>
      <c r="D12" s="67"/>
      <c r="E12" s="67"/>
      <c r="F12" s="67"/>
    </row>
    <row r="13" spans="1:14" ht="14.25">
      <c r="A13" s="66"/>
      <c r="B13" s="67"/>
      <c r="C13" s="67"/>
      <c r="D13" s="67"/>
      <c r="E13" s="67"/>
      <c r="F13" s="67"/>
    </row>
    <row r="14" spans="1:14" ht="14.25">
      <c r="A14" s="66"/>
      <c r="B14" s="67"/>
      <c r="C14" s="67"/>
      <c r="D14" s="67"/>
      <c r="E14" s="67"/>
      <c r="F14" s="67"/>
    </row>
    <row r="15" spans="1:14" ht="14.25">
      <c r="A15" s="66"/>
      <c r="B15" s="67"/>
      <c r="C15" s="67"/>
      <c r="D15" s="67"/>
      <c r="E15" s="67"/>
      <c r="F15" s="67"/>
    </row>
    <row r="16" spans="1:14" ht="14.25">
      <c r="A16" s="66"/>
      <c r="B16" s="67"/>
      <c r="C16" s="67"/>
      <c r="D16" s="67"/>
      <c r="E16" s="67"/>
      <c r="F16" s="67"/>
    </row>
    <row r="17" spans="1:6" ht="14.25">
      <c r="A17" s="66"/>
      <c r="B17" s="67"/>
      <c r="C17" s="67"/>
      <c r="D17" s="67"/>
      <c r="E17" s="67"/>
      <c r="F17" s="67"/>
    </row>
    <row r="18" spans="1:6" ht="14.25">
      <c r="A18" s="66"/>
      <c r="B18" s="67"/>
      <c r="C18" s="67"/>
      <c r="D18" s="67"/>
      <c r="E18" s="67"/>
      <c r="F18" s="67"/>
    </row>
    <row r="19" spans="1:6" ht="14.25">
      <c r="A19" s="66"/>
      <c r="B19" s="67"/>
      <c r="C19" s="67"/>
      <c r="D19" s="67"/>
      <c r="E19" s="67"/>
      <c r="F19" s="67"/>
    </row>
    <row r="20" spans="1:6" ht="14.25">
      <c r="A20" s="66"/>
      <c r="B20" s="67"/>
      <c r="C20" s="67"/>
      <c r="D20" s="67"/>
      <c r="E20" s="67"/>
      <c r="F20" s="67"/>
    </row>
    <row r="21" spans="1:6" ht="15" thickBot="1">
      <c r="A21" s="66"/>
      <c r="B21" s="67"/>
      <c r="C21" s="67"/>
      <c r="D21" s="67"/>
      <c r="E21" s="67"/>
      <c r="F21" s="67"/>
    </row>
    <row r="22" spans="1:6" ht="15.75" thickBot="1">
      <c r="A22" s="192" t="s">
        <v>24</v>
      </c>
      <c r="B22" s="193" t="s">
        <v>25</v>
      </c>
      <c r="C22" s="194" t="s">
        <v>26</v>
      </c>
      <c r="D22" s="71"/>
      <c r="E22" s="67"/>
      <c r="F22" s="67"/>
    </row>
    <row r="23" spans="1:6" ht="14.25">
      <c r="A23" s="25" t="s">
        <v>27</v>
      </c>
      <c r="B23" s="26">
        <v>-7.4198941972973609E-2</v>
      </c>
      <c r="C23" s="62">
        <v>-3.9366815509444542E-2</v>
      </c>
      <c r="D23" s="71"/>
      <c r="E23" s="67"/>
      <c r="F23" s="67"/>
    </row>
    <row r="24" spans="1:6" ht="28.5">
      <c r="A24" s="195" t="s">
        <v>28</v>
      </c>
      <c r="B24" s="26">
        <v>-6.3612646742891799E-2</v>
      </c>
      <c r="C24" s="62">
        <v>-1.444255091661395E-2</v>
      </c>
      <c r="D24" s="71"/>
      <c r="E24" s="67"/>
      <c r="F24" s="67"/>
    </row>
    <row r="25" spans="1:6" ht="14.25">
      <c r="A25" s="25" t="s">
        <v>29</v>
      </c>
      <c r="B25" s="26">
        <v>-6.2107617932409598E-2</v>
      </c>
      <c r="C25" s="62">
        <v>3.093570505846599E-2</v>
      </c>
      <c r="D25" s="71"/>
      <c r="E25" s="67"/>
      <c r="F25" s="67"/>
    </row>
    <row r="26" spans="1:6" ht="14.25">
      <c r="A26" s="51" t="s">
        <v>30</v>
      </c>
      <c r="B26" s="26">
        <v>-5.7138719646263492E-2</v>
      </c>
      <c r="C26" s="62">
        <v>-3.7297060453767017E-2</v>
      </c>
      <c r="D26" s="71"/>
      <c r="E26" s="67"/>
      <c r="F26" s="67"/>
    </row>
    <row r="27" spans="1:6" ht="14.25">
      <c r="A27" s="25" t="s">
        <v>31</v>
      </c>
      <c r="B27" s="26">
        <v>-4.4594210220756603E-2</v>
      </c>
      <c r="C27" s="62">
        <v>-3.0604078025244008E-2</v>
      </c>
      <c r="D27" s="71"/>
      <c r="E27" s="67"/>
      <c r="F27" s="67"/>
    </row>
    <row r="28" spans="1:6" ht="14.25">
      <c r="A28" s="25" t="s">
        <v>32</v>
      </c>
      <c r="B28" s="26">
        <v>-4.283809297272323E-2</v>
      </c>
      <c r="C28" s="62">
        <v>1.2540039693809124E-2</v>
      </c>
      <c r="D28" s="71"/>
      <c r="E28" s="67"/>
      <c r="F28" s="67"/>
    </row>
    <row r="29" spans="1:6" ht="14.25">
      <c r="A29" s="25" t="s">
        <v>33</v>
      </c>
      <c r="B29" s="26">
        <v>-4.0039556384440345E-2</v>
      </c>
      <c r="C29" s="62">
        <v>-5.929677917003251E-2</v>
      </c>
      <c r="D29" s="71"/>
      <c r="E29" s="67"/>
      <c r="F29" s="67"/>
    </row>
    <row r="30" spans="1:6" ht="14.25">
      <c r="A30" s="25" t="s">
        <v>34</v>
      </c>
      <c r="B30" s="26">
        <v>-3.8947379604151844E-2</v>
      </c>
      <c r="C30" s="62">
        <v>1.504333092709853E-2</v>
      </c>
      <c r="D30" s="71"/>
      <c r="E30" s="67"/>
      <c r="F30" s="67"/>
    </row>
    <row r="31" spans="1:6" ht="14.25">
      <c r="A31" s="25" t="s">
        <v>35</v>
      </c>
      <c r="B31" s="26">
        <v>-2.9449482207908662E-2</v>
      </c>
      <c r="C31" s="62">
        <v>1.4926890237474399E-3</v>
      </c>
      <c r="D31" s="71"/>
      <c r="E31" s="67"/>
      <c r="F31" s="67"/>
    </row>
    <row r="32" spans="1:6" ht="14.25">
      <c r="A32" s="25" t="s">
        <v>36</v>
      </c>
      <c r="B32" s="26">
        <v>2.4252160079853979E-3</v>
      </c>
      <c r="C32" s="62">
        <v>0.11351056365479062</v>
      </c>
      <c r="D32" s="71"/>
      <c r="E32" s="67"/>
      <c r="F32" s="67"/>
    </row>
    <row r="33" spans="1:6" ht="14.25">
      <c r="A33" s="25" t="s">
        <v>37</v>
      </c>
      <c r="B33" s="26">
        <v>2.9738121127167449E-3</v>
      </c>
      <c r="C33" s="62">
        <v>8.8664953975371663E-2</v>
      </c>
      <c r="D33" s="71"/>
      <c r="E33" s="67"/>
      <c r="F33" s="67"/>
    </row>
    <row r="34" spans="1:6" ht="14.25">
      <c r="A34" s="25" t="s">
        <v>19</v>
      </c>
      <c r="B34" s="26">
        <v>3.4751223004414689E-2</v>
      </c>
      <c r="C34" s="62">
        <v>0.10102837554751476</v>
      </c>
      <c r="D34" s="71"/>
      <c r="E34" s="67"/>
      <c r="F34" s="67"/>
    </row>
    <row r="35" spans="1:6" ht="15" thickBot="1">
      <c r="A35" s="72" t="s">
        <v>20</v>
      </c>
      <c r="B35" s="73">
        <v>5.8271571816626899E-2</v>
      </c>
      <c r="C35" s="74">
        <v>0.15758158234534569</v>
      </c>
      <c r="D35" s="71"/>
      <c r="E35" s="67"/>
      <c r="F35" s="67"/>
    </row>
    <row r="36" spans="1:6" ht="14.25">
      <c r="A36" s="66"/>
      <c r="B36" s="67"/>
      <c r="C36" s="67"/>
      <c r="D36" s="71"/>
      <c r="E36" s="67"/>
      <c r="F36" s="67"/>
    </row>
    <row r="37" spans="1:6" ht="14.25">
      <c r="A37" s="66"/>
      <c r="B37" s="67"/>
      <c r="C37" s="67"/>
      <c r="D37" s="71"/>
      <c r="E37" s="67"/>
      <c r="F37" s="67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6"/>
  <sheetViews>
    <sheetView zoomScale="85" workbookViewId="0">
      <selection activeCell="J36" sqref="J36"/>
    </sheetView>
  </sheetViews>
  <sheetFormatPr defaultRowHeight="14.25"/>
  <cols>
    <col min="1" max="1" width="4.7109375" style="29" customWidth="1"/>
    <col min="2" max="2" width="37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169" t="s">
        <v>146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60.75" thickBot="1">
      <c r="A2" s="168" t="s">
        <v>39</v>
      </c>
      <c r="B2" s="216" t="s">
        <v>79</v>
      </c>
      <c r="C2" s="15" t="s">
        <v>121</v>
      </c>
      <c r="D2" s="42" t="s">
        <v>122</v>
      </c>
      <c r="E2" s="42" t="s">
        <v>41</v>
      </c>
      <c r="F2" s="42" t="s">
        <v>147</v>
      </c>
      <c r="G2" s="42" t="s">
        <v>148</v>
      </c>
      <c r="H2" s="42" t="s">
        <v>149</v>
      </c>
      <c r="I2" s="17" t="s">
        <v>45</v>
      </c>
      <c r="J2" s="18" t="s">
        <v>46</v>
      </c>
    </row>
    <row r="3" spans="1:11" ht="27.75" customHeight="1">
      <c r="A3" s="21">
        <v>1</v>
      </c>
      <c r="B3" s="196" t="s">
        <v>150</v>
      </c>
      <c r="C3" s="217" t="s">
        <v>132</v>
      </c>
      <c r="D3" s="218" t="s">
        <v>152</v>
      </c>
      <c r="E3" s="80">
        <v>11205266.220000001</v>
      </c>
      <c r="F3" s="81">
        <v>189565</v>
      </c>
      <c r="G3" s="80">
        <v>59.110417112863665</v>
      </c>
      <c r="H3" s="49">
        <v>100</v>
      </c>
      <c r="I3" s="79" t="s">
        <v>66</v>
      </c>
      <c r="J3" s="82" t="s">
        <v>7</v>
      </c>
      <c r="K3" s="45"/>
    </row>
    <row r="4" spans="1:11" ht="28.5">
      <c r="A4" s="21">
        <v>2</v>
      </c>
      <c r="B4" s="196" t="s">
        <v>151</v>
      </c>
      <c r="C4" s="217" t="s">
        <v>132</v>
      </c>
      <c r="D4" s="218" t="s">
        <v>152</v>
      </c>
      <c r="E4" s="80">
        <v>1045605.2901</v>
      </c>
      <c r="F4" s="81">
        <v>648</v>
      </c>
      <c r="G4" s="80">
        <v>1613.5884106481481</v>
      </c>
      <c r="H4" s="49">
        <v>5000</v>
      </c>
      <c r="I4" s="196" t="s">
        <v>130</v>
      </c>
      <c r="J4" s="82" t="s">
        <v>0</v>
      </c>
      <c r="K4" s="46"/>
    </row>
    <row r="5" spans="1:11" ht="15.75" customHeight="1" thickBot="1">
      <c r="A5" s="170" t="s">
        <v>64</v>
      </c>
      <c r="B5" s="171"/>
      <c r="C5" s="107" t="s">
        <v>4</v>
      </c>
      <c r="D5" s="107" t="s">
        <v>4</v>
      </c>
      <c r="E5" s="94">
        <f>SUM(E3:E4)</f>
        <v>12250871.510100001</v>
      </c>
      <c r="F5" s="95">
        <f>SUM(F3:F4)</f>
        <v>190213</v>
      </c>
      <c r="G5" s="107" t="s">
        <v>4</v>
      </c>
      <c r="H5" s="107" t="s">
        <v>4</v>
      </c>
      <c r="I5" s="107" t="s">
        <v>4</v>
      </c>
      <c r="J5" s="108" t="s">
        <v>4</v>
      </c>
    </row>
    <row r="6" spans="1:11" ht="15" thickBot="1">
      <c r="A6" s="187"/>
      <c r="B6" s="187"/>
      <c r="C6" s="187"/>
      <c r="D6" s="187"/>
      <c r="E6" s="187"/>
      <c r="F6" s="187"/>
      <c r="G6" s="187"/>
      <c r="H6" s="187"/>
      <c r="I6" s="162"/>
      <c r="J6" s="162"/>
    </row>
  </sheetData>
  <mergeCells count="3">
    <mergeCell ref="A1:J1"/>
    <mergeCell ref="A5:B5"/>
    <mergeCell ref="A6:H6"/>
  </mergeCells>
  <phoneticPr fontId="11" type="noConversion"/>
  <hyperlinks>
    <hyperlink ref="J5" r:id="rId1" display="http://www.kinto.com/"/>
  </hyperlinks>
  <pageMargins left="0.75" right="0.75" top="1" bottom="1" header="0.5" footer="0.5"/>
  <pageSetup paperSize="9" scale="63" orientation="landscape" verticalDpi="1200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2"/>
  <sheetViews>
    <sheetView zoomScale="85" workbookViewId="0">
      <selection activeCell="M38" sqref="M38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7" customFormat="1" ht="16.5" thickBot="1">
      <c r="A1" s="185" t="s">
        <v>153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s="22" customFormat="1" ht="15.75" customHeight="1" thickBot="1">
      <c r="A2" s="176" t="s">
        <v>39</v>
      </c>
      <c r="B2" s="98"/>
      <c r="C2" s="99"/>
      <c r="D2" s="100"/>
      <c r="E2" s="178" t="s">
        <v>82</v>
      </c>
      <c r="F2" s="178"/>
      <c r="G2" s="178"/>
      <c r="H2" s="178"/>
      <c r="I2" s="178"/>
      <c r="J2" s="178"/>
      <c r="K2" s="178"/>
    </row>
    <row r="3" spans="1:11" s="22" customFormat="1" ht="64.5" thickBot="1">
      <c r="A3" s="177"/>
      <c r="B3" s="200" t="s">
        <v>79</v>
      </c>
      <c r="C3" s="201" t="s">
        <v>80</v>
      </c>
      <c r="D3" s="201" t="s">
        <v>81</v>
      </c>
      <c r="E3" s="17" t="s">
        <v>137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202" t="s">
        <v>88</v>
      </c>
    </row>
    <row r="4" spans="1:11" s="22" customFormat="1" collapsed="1">
      <c r="A4" s="21">
        <v>1</v>
      </c>
      <c r="B4" s="196" t="s">
        <v>151</v>
      </c>
      <c r="C4" s="101">
        <v>38945</v>
      </c>
      <c r="D4" s="101">
        <v>39016</v>
      </c>
      <c r="E4" s="96">
        <v>2.5077327210540012E-2</v>
      </c>
      <c r="F4" s="96">
        <v>7.6504500079365823E-2</v>
      </c>
      <c r="G4" s="96">
        <v>8.8675128835536965E-2</v>
      </c>
      <c r="H4" s="96">
        <v>-1.965098523408304E-2</v>
      </c>
      <c r="I4" s="96">
        <v>6.0580076138321282E-2</v>
      </c>
      <c r="J4" s="102">
        <v>-0.67728231787038107</v>
      </c>
      <c r="K4" s="116">
        <v>-9.4836394332679874E-2</v>
      </c>
    </row>
    <row r="5" spans="1:11" s="22" customFormat="1" collapsed="1">
      <c r="A5" s="21">
        <v>2</v>
      </c>
      <c r="B5" s="142" t="s">
        <v>150</v>
      </c>
      <c r="C5" s="101">
        <v>40555</v>
      </c>
      <c r="D5" s="101">
        <v>40626</v>
      </c>
      <c r="E5" s="96">
        <v>5.0930892138439265E-2</v>
      </c>
      <c r="F5" s="96">
        <v>0.22476250639890027</v>
      </c>
      <c r="G5" s="96">
        <v>0.4004280936274689</v>
      </c>
      <c r="H5" s="96">
        <v>0.83714499150673793</v>
      </c>
      <c r="I5" s="96">
        <v>0.14908038171392213</v>
      </c>
      <c r="J5" s="102">
        <v>-0.40889582887135523</v>
      </c>
      <c r="K5" s="117">
        <v>-7.2962582646191154E-2</v>
      </c>
    </row>
    <row r="6" spans="1:11" s="22" customFormat="1" ht="15.75" collapsed="1" thickBot="1">
      <c r="A6" s="163"/>
      <c r="B6" s="164" t="s">
        <v>93</v>
      </c>
      <c r="C6" s="165" t="s">
        <v>4</v>
      </c>
      <c r="D6" s="165" t="s">
        <v>4</v>
      </c>
      <c r="E6" s="166">
        <f>AVERAGE(E4:E5)</f>
        <v>3.8004109674489639E-2</v>
      </c>
      <c r="F6" s="166">
        <f>AVERAGE(F4:F5)</f>
        <v>0.15063350323913305</v>
      </c>
      <c r="G6" s="166">
        <f>AVERAGE(G4:G5)</f>
        <v>0.24455161123150293</v>
      </c>
      <c r="H6" s="166">
        <f>AVERAGE(H4:H5)</f>
        <v>0.40874700313632745</v>
      </c>
      <c r="I6" s="166">
        <f>AVERAGE(I4:I5)</f>
        <v>0.1048302289261217</v>
      </c>
      <c r="J6" s="165" t="s">
        <v>4</v>
      </c>
      <c r="K6" s="165" t="s">
        <v>4</v>
      </c>
    </row>
    <row r="7" spans="1:11" s="22" customFormat="1" hidden="1">
      <c r="A7" s="190" t="s">
        <v>9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</row>
    <row r="8" spans="1:11" s="22" customFormat="1" ht="15" hidden="1" thickBot="1">
      <c r="A8" s="189" t="s">
        <v>10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s="22" customFormat="1" ht="15.75" hidden="1" customHeight="1">
      <c r="C9" s="61"/>
      <c r="D9" s="61"/>
    </row>
    <row r="10" spans="1:11" ht="15" thickBot="1">
      <c r="A10" s="188"/>
      <c r="B10" s="188"/>
      <c r="C10" s="188"/>
      <c r="D10" s="188"/>
      <c r="E10" s="188"/>
      <c r="F10" s="188"/>
      <c r="G10" s="188"/>
      <c r="H10" s="188"/>
      <c r="I10" s="167"/>
      <c r="J10" s="167"/>
      <c r="K10" s="167"/>
    </row>
    <row r="11" spans="1:11">
      <c r="B11" s="27"/>
      <c r="C11" s="103"/>
      <c r="E11" s="103"/>
    </row>
    <row r="12" spans="1:11">
      <c r="E12" s="103"/>
      <c r="F12" s="103"/>
    </row>
  </sheetData>
  <mergeCells count="6">
    <mergeCell ref="A10:H10"/>
    <mergeCell ref="A8:K8"/>
    <mergeCell ref="A1:J1"/>
    <mergeCell ref="A2:A3"/>
    <mergeCell ref="E2:K2"/>
    <mergeCell ref="A7:K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H119"/>
  <sheetViews>
    <sheetView zoomScale="85" workbookViewId="0">
      <selection activeCell="H43" sqref="H43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8" customWidth="1"/>
    <col min="5" max="7" width="24.7109375" style="20" customWidth="1"/>
    <col min="8" max="16384" width="9.140625" style="20"/>
  </cols>
  <sheetData>
    <row r="1" spans="1:8" s="27" customFormat="1" ht="16.5" thickBot="1">
      <c r="A1" s="181" t="s">
        <v>154</v>
      </c>
      <c r="B1" s="181"/>
      <c r="C1" s="181"/>
      <c r="D1" s="181"/>
      <c r="E1" s="181"/>
      <c r="F1" s="181"/>
      <c r="G1" s="181"/>
    </row>
    <row r="2" spans="1:8" s="27" customFormat="1" ht="15.75" customHeight="1" thickBot="1">
      <c r="A2" s="191" t="s">
        <v>39</v>
      </c>
      <c r="B2" s="86"/>
      <c r="C2" s="182" t="s">
        <v>97</v>
      </c>
      <c r="D2" s="183"/>
      <c r="E2" s="219" t="s">
        <v>155</v>
      </c>
      <c r="F2" s="219"/>
      <c r="G2" s="87"/>
    </row>
    <row r="3" spans="1:8" s="27" customFormat="1" ht="45.75" thickBot="1">
      <c r="A3" s="177"/>
      <c r="B3" s="220" t="s">
        <v>79</v>
      </c>
      <c r="C3" s="33" t="s">
        <v>99</v>
      </c>
      <c r="D3" s="33" t="s">
        <v>100</v>
      </c>
      <c r="E3" s="33" t="s">
        <v>101</v>
      </c>
      <c r="F3" s="33" t="s">
        <v>100</v>
      </c>
      <c r="G3" s="18" t="s">
        <v>156</v>
      </c>
    </row>
    <row r="4" spans="1:8" s="27" customFormat="1">
      <c r="A4" s="21">
        <v>1</v>
      </c>
      <c r="B4" s="142" t="s">
        <v>150</v>
      </c>
      <c r="C4" s="36">
        <v>916.4525200000013</v>
      </c>
      <c r="D4" s="96">
        <v>8.9072710102623534E-2</v>
      </c>
      <c r="E4" s="37">
        <v>6639</v>
      </c>
      <c r="F4" s="96">
        <v>3.62933645299192E-2</v>
      </c>
      <c r="G4" s="38">
        <v>372.83711501749775</v>
      </c>
    </row>
    <row r="5" spans="1:8" s="27" customFormat="1">
      <c r="A5" s="21">
        <v>2</v>
      </c>
      <c r="B5" s="196" t="s">
        <v>151</v>
      </c>
      <c r="C5" s="36">
        <v>25.579520000000016</v>
      </c>
      <c r="D5" s="96">
        <v>2.507732721055889E-2</v>
      </c>
      <c r="E5" s="37">
        <v>0</v>
      </c>
      <c r="F5" s="96">
        <v>0</v>
      </c>
      <c r="G5" s="38">
        <v>0</v>
      </c>
    </row>
    <row r="6" spans="1:8" s="27" customFormat="1" ht="15.75" thickBot="1">
      <c r="A6" s="111"/>
      <c r="B6" s="88" t="s">
        <v>64</v>
      </c>
      <c r="C6" s="89">
        <v>942.0320400000013</v>
      </c>
      <c r="D6" s="93">
        <v>8.3300505104054803E-2</v>
      </c>
      <c r="E6" s="90">
        <v>6639</v>
      </c>
      <c r="F6" s="93">
        <v>3.6165252159891921E-2</v>
      </c>
      <c r="G6" s="112">
        <v>372.83711501749775</v>
      </c>
    </row>
    <row r="7" spans="1:8" s="27" customFormat="1" ht="15" customHeight="1" thickBot="1">
      <c r="A7" s="172"/>
      <c r="B7" s="172"/>
      <c r="C7" s="172"/>
      <c r="D7" s="172"/>
      <c r="E7" s="172"/>
      <c r="F7" s="172"/>
      <c r="G7" s="172"/>
      <c r="H7" s="7"/>
    </row>
    <row r="8" spans="1:8" s="27" customFormat="1">
      <c r="D8" s="6"/>
    </row>
    <row r="9" spans="1:8" s="27" customFormat="1">
      <c r="D9" s="6"/>
    </row>
    <row r="10" spans="1:8" s="27" customFormat="1">
      <c r="D10" s="6"/>
    </row>
    <row r="11" spans="1:8" s="27" customFormat="1">
      <c r="D11" s="6"/>
    </row>
    <row r="12" spans="1:8" s="27" customFormat="1">
      <c r="D12" s="6"/>
    </row>
    <row r="13" spans="1:8" s="27" customFormat="1">
      <c r="D13" s="6"/>
    </row>
    <row r="14" spans="1:8" s="27" customFormat="1">
      <c r="D14" s="6"/>
    </row>
    <row r="15" spans="1:8" s="27" customFormat="1">
      <c r="D15" s="6"/>
    </row>
    <row r="16" spans="1:8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 ht="15" thickBot="1">
      <c r="B28" s="76"/>
      <c r="C28" s="76"/>
      <c r="D28" s="77"/>
      <c r="E28" s="76"/>
    </row>
    <row r="29" spans="2:5" s="27" customFormat="1"/>
    <row r="30" spans="2:5" s="27" customFormat="1"/>
    <row r="31" spans="2:5" s="27" customFormat="1"/>
    <row r="32" spans="2:5" s="27" customFormat="1"/>
    <row r="33" spans="2:6" s="27" customFormat="1" ht="15" thickBot="1"/>
    <row r="34" spans="2:6" s="27" customFormat="1" ht="30.75" thickBot="1">
      <c r="B34" s="206" t="s">
        <v>79</v>
      </c>
      <c r="C34" s="206" t="s">
        <v>110</v>
      </c>
      <c r="D34" s="206" t="s">
        <v>111</v>
      </c>
      <c r="E34" s="221" t="s">
        <v>112</v>
      </c>
    </row>
    <row r="35" spans="2:6" s="27" customFormat="1">
      <c r="B35" s="124" t="str">
        <f t="shared" ref="B35:D36" si="0">B4</f>
        <v>Іndeks Ukrainskoi Birzhi</v>
      </c>
      <c r="C35" s="125">
        <f t="shared" si="0"/>
        <v>916.4525200000013</v>
      </c>
      <c r="D35" s="150">
        <f t="shared" si="0"/>
        <v>8.9072710102623534E-2</v>
      </c>
      <c r="E35" s="126">
        <f>G4</f>
        <v>372.83711501749775</v>
      </c>
    </row>
    <row r="36" spans="2:6" s="27" customFormat="1">
      <c r="B36" s="35" t="str">
        <f t="shared" si="0"/>
        <v>ТАSК Universal</v>
      </c>
      <c r="C36" s="36">
        <f t="shared" si="0"/>
        <v>25.579520000000016</v>
      </c>
      <c r="D36" s="151">
        <f t="shared" si="0"/>
        <v>2.507732721055889E-2</v>
      </c>
      <c r="E36" s="38">
        <f>G5</f>
        <v>0</v>
      </c>
    </row>
    <row r="37" spans="2:6">
      <c r="B37" s="35"/>
      <c r="C37" s="36"/>
      <c r="D37" s="151"/>
      <c r="E37" s="38"/>
      <c r="F37" s="19"/>
    </row>
    <row r="38" spans="2:6">
      <c r="B38" s="35"/>
      <c r="C38" s="36"/>
      <c r="D38" s="151"/>
      <c r="E38" s="38"/>
      <c r="F38" s="19"/>
    </row>
    <row r="39" spans="2:6">
      <c r="B39" s="152"/>
      <c r="C39" s="153"/>
      <c r="D39" s="154"/>
      <c r="E39" s="155"/>
      <c r="F39" s="19"/>
    </row>
    <row r="40" spans="2:6">
      <c r="B40" s="27"/>
      <c r="C40" s="156"/>
      <c r="D40" s="6"/>
      <c r="F40" s="19"/>
    </row>
    <row r="41" spans="2:6">
      <c r="B41" s="27"/>
      <c r="C41" s="27"/>
      <c r="D41" s="6"/>
      <c r="F41" s="19"/>
    </row>
    <row r="42" spans="2:6">
      <c r="B42" s="27"/>
      <c r="C42" s="27"/>
      <c r="D42" s="6"/>
      <c r="F42" s="19"/>
    </row>
    <row r="43" spans="2:6">
      <c r="B43" s="27"/>
      <c r="C43" s="27"/>
      <c r="D43" s="6"/>
      <c r="F43" s="19"/>
    </row>
    <row r="44" spans="2:6">
      <c r="B44" s="27"/>
      <c r="C44" s="27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</row>
    <row r="48" spans="2:6">
      <c r="B48" s="27"/>
      <c r="C48" s="27"/>
      <c r="D48" s="6"/>
    </row>
    <row r="49" spans="2:4">
      <c r="B49" s="27"/>
      <c r="C49" s="27"/>
      <c r="D49" s="6"/>
    </row>
    <row r="50" spans="2:4">
      <c r="B50" s="27"/>
      <c r="C50" s="27"/>
      <c r="D50" s="6"/>
    </row>
    <row r="51" spans="2:4">
      <c r="B51" s="27"/>
      <c r="C51" s="27"/>
      <c r="D51" s="6"/>
    </row>
    <row r="52" spans="2:4">
      <c r="B52" s="27"/>
      <c r="C52" s="27"/>
      <c r="D52" s="6"/>
    </row>
    <row r="53" spans="2:4">
      <c r="B53" s="27"/>
      <c r="C53" s="27"/>
      <c r="D53" s="6"/>
    </row>
    <row r="54" spans="2:4">
      <c r="B54" s="27"/>
      <c r="C54" s="27"/>
      <c r="D54" s="6"/>
    </row>
    <row r="55" spans="2:4">
      <c r="B55" s="27"/>
      <c r="C55" s="27"/>
      <c r="D55" s="6"/>
    </row>
    <row r="56" spans="2:4">
      <c r="B56" s="27"/>
      <c r="C56" s="27"/>
      <c r="D56" s="6"/>
    </row>
    <row r="57" spans="2:4">
      <c r="B57" s="27"/>
      <c r="C57" s="27"/>
      <c r="D57" s="6"/>
    </row>
    <row r="58" spans="2:4">
      <c r="B58" s="27"/>
      <c r="C58" s="27"/>
      <c r="D58" s="6"/>
    </row>
    <row r="59" spans="2:4">
      <c r="B59" s="27"/>
      <c r="C59" s="27"/>
      <c r="D59" s="6"/>
    </row>
    <row r="60" spans="2:4">
      <c r="B60" s="27"/>
      <c r="C60" s="27"/>
      <c r="D60" s="6"/>
    </row>
    <row r="61" spans="2:4">
      <c r="B61" s="27"/>
      <c r="C61" s="27"/>
      <c r="D61" s="6"/>
    </row>
    <row r="62" spans="2:4">
      <c r="B62" s="27"/>
      <c r="C62" s="27"/>
      <c r="D62" s="6"/>
    </row>
    <row r="63" spans="2:4">
      <c r="B63" s="27"/>
      <c r="C63" s="27"/>
      <c r="D63" s="6"/>
    </row>
    <row r="64" spans="2:4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</sheetData>
  <mergeCells count="5">
    <mergeCell ref="A1:G1"/>
    <mergeCell ref="A7:G7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M53" sqref="M53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113</v>
      </c>
      <c r="C1" s="10"/>
      <c r="D1" s="10"/>
    </row>
    <row r="2" spans="1:4" ht="14.25">
      <c r="A2" s="196" t="s">
        <v>151</v>
      </c>
      <c r="B2" s="134">
        <v>2.5077327210540012E-2</v>
      </c>
      <c r="C2" s="10"/>
      <c r="D2" s="10"/>
    </row>
    <row r="3" spans="1:4" ht="14.25">
      <c r="A3" s="142" t="s">
        <v>150</v>
      </c>
      <c r="B3" s="134">
        <v>5.0930892138439265E-2</v>
      </c>
      <c r="C3" s="10"/>
      <c r="D3" s="10"/>
    </row>
    <row r="4" spans="1:4" ht="14.25">
      <c r="A4" s="214" t="s">
        <v>116</v>
      </c>
      <c r="B4" s="135">
        <v>3.8004109674489639E-2</v>
      </c>
      <c r="C4" s="10"/>
      <c r="D4" s="10"/>
    </row>
    <row r="5" spans="1:4" ht="14.25">
      <c r="A5" s="142" t="s">
        <v>20</v>
      </c>
      <c r="B5" s="135">
        <v>5.8271571816626899E-2</v>
      </c>
      <c r="C5" s="10"/>
      <c r="D5" s="10"/>
    </row>
    <row r="6" spans="1:4" ht="14.25">
      <c r="A6" s="142" t="s">
        <v>19</v>
      </c>
      <c r="B6" s="135">
        <v>3.4751223004414689E-2</v>
      </c>
      <c r="C6" s="10"/>
      <c r="D6" s="10"/>
    </row>
    <row r="7" spans="1:4" ht="14.25">
      <c r="A7" s="142" t="s">
        <v>117</v>
      </c>
      <c r="B7" s="135">
        <v>-4.496929043499942E-2</v>
      </c>
      <c r="C7" s="10"/>
      <c r="D7" s="10"/>
    </row>
    <row r="8" spans="1:4" ht="14.25">
      <c r="A8" s="142" t="s">
        <v>118</v>
      </c>
      <c r="B8" s="135">
        <v>-3.4914598024031296E-2</v>
      </c>
      <c r="C8" s="10"/>
      <c r="D8" s="10"/>
    </row>
    <row r="9" spans="1:4" ht="14.25">
      <c r="A9" s="142" t="s">
        <v>119</v>
      </c>
      <c r="B9" s="135">
        <v>1.1506849315068492E-2</v>
      </c>
      <c r="C9" s="10"/>
      <c r="D9" s="10"/>
    </row>
    <row r="10" spans="1:4" ht="15" thickBot="1">
      <c r="A10" s="213" t="s">
        <v>114</v>
      </c>
      <c r="B10" s="136">
        <v>-4.9884199769814952E-2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4"/>
  <sheetViews>
    <sheetView topLeftCell="A22" zoomScale="80" zoomScaleNormal="40" workbookViewId="0">
      <selection activeCell="E42" sqref="E42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169" t="s">
        <v>38</v>
      </c>
      <c r="B1" s="169"/>
      <c r="C1" s="169"/>
      <c r="D1" s="169"/>
      <c r="E1" s="169"/>
      <c r="F1" s="169"/>
      <c r="G1" s="169"/>
      <c r="H1" s="169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79" t="s">
        <v>47</v>
      </c>
      <c r="C3" s="80">
        <v>28252927.539999999</v>
      </c>
      <c r="D3" s="81">
        <v>49093</v>
      </c>
      <c r="E3" s="80">
        <v>575.49808608151875</v>
      </c>
      <c r="F3" s="81">
        <v>100</v>
      </c>
      <c r="G3" s="197" t="s">
        <v>66</v>
      </c>
      <c r="H3" s="82" t="s">
        <v>7</v>
      </c>
      <c r="I3" s="19"/>
    </row>
    <row r="4" spans="1:9">
      <c r="A4" s="21">
        <v>2</v>
      </c>
      <c r="B4" s="79" t="s">
        <v>48</v>
      </c>
      <c r="C4" s="80">
        <v>11420140.49</v>
      </c>
      <c r="D4" s="81">
        <v>9067961</v>
      </c>
      <c r="E4" s="80">
        <v>1.2593945309204573</v>
      </c>
      <c r="F4" s="81">
        <v>1</v>
      </c>
      <c r="G4" s="79" t="s">
        <v>67</v>
      </c>
      <c r="H4" s="82" t="s">
        <v>3</v>
      </c>
      <c r="I4" s="19"/>
    </row>
    <row r="5" spans="1:9" ht="14.25" customHeight="1">
      <c r="A5" s="21">
        <v>3</v>
      </c>
      <c r="B5" s="79" t="s">
        <v>49</v>
      </c>
      <c r="C5" s="80">
        <v>6723575.9500000002</v>
      </c>
      <c r="D5" s="81">
        <v>3640</v>
      </c>
      <c r="E5" s="80">
        <v>1847.13625</v>
      </c>
      <c r="F5" s="81">
        <v>1000</v>
      </c>
      <c r="G5" s="79" t="s">
        <v>68</v>
      </c>
      <c r="H5" s="82" t="s">
        <v>8</v>
      </c>
      <c r="I5" s="19"/>
    </row>
    <row r="6" spans="1:9">
      <c r="A6" s="21">
        <v>4</v>
      </c>
      <c r="B6" s="79" t="s">
        <v>51</v>
      </c>
      <c r="C6" s="80">
        <v>6485824.6200000001</v>
      </c>
      <c r="D6" s="81">
        <v>2195</v>
      </c>
      <c r="E6" s="80">
        <v>2954.8175945330295</v>
      </c>
      <c r="F6" s="81">
        <v>1000</v>
      </c>
      <c r="G6" s="198" t="s">
        <v>69</v>
      </c>
      <c r="H6" s="82" t="s">
        <v>1</v>
      </c>
      <c r="I6" s="19"/>
    </row>
    <row r="7" spans="1:9" ht="14.25" customHeight="1">
      <c r="A7" s="21">
        <v>5</v>
      </c>
      <c r="B7" s="79" t="s">
        <v>50</v>
      </c>
      <c r="C7" s="80">
        <v>5250634.16</v>
      </c>
      <c r="D7" s="81">
        <v>4471</v>
      </c>
      <c r="E7" s="80">
        <v>1174.3757906508611</v>
      </c>
      <c r="F7" s="81">
        <v>1000</v>
      </c>
      <c r="G7" s="197" t="s">
        <v>66</v>
      </c>
      <c r="H7" s="82" t="s">
        <v>7</v>
      </c>
      <c r="I7" s="19"/>
    </row>
    <row r="8" spans="1:9">
      <c r="A8" s="21">
        <v>6</v>
      </c>
      <c r="B8" s="79" t="s">
        <v>52</v>
      </c>
      <c r="C8" s="80">
        <v>4402921.53</v>
      </c>
      <c r="D8" s="81">
        <v>1448</v>
      </c>
      <c r="E8" s="80">
        <v>3040.6916643646409</v>
      </c>
      <c r="F8" s="81">
        <v>1000</v>
      </c>
      <c r="G8" s="79" t="s">
        <v>67</v>
      </c>
      <c r="H8" s="82" t="s">
        <v>3</v>
      </c>
      <c r="I8" s="19"/>
    </row>
    <row r="9" spans="1:9">
      <c r="A9" s="21">
        <v>7</v>
      </c>
      <c r="B9" s="196" t="s">
        <v>53</v>
      </c>
      <c r="C9" s="80">
        <v>3912601.58</v>
      </c>
      <c r="D9" s="81">
        <v>1256</v>
      </c>
      <c r="E9" s="80">
        <v>3115.1286464968152</v>
      </c>
      <c r="F9" s="81">
        <v>1000</v>
      </c>
      <c r="G9" s="199" t="s">
        <v>70</v>
      </c>
      <c r="H9" s="82" t="s">
        <v>5</v>
      </c>
      <c r="I9" s="19"/>
    </row>
    <row r="10" spans="1:9">
      <c r="A10" s="21">
        <v>8</v>
      </c>
      <c r="B10" s="196" t="s">
        <v>54</v>
      </c>
      <c r="C10" s="80">
        <v>3021335.92</v>
      </c>
      <c r="D10" s="81">
        <v>699</v>
      </c>
      <c r="E10" s="80">
        <v>4322.368984263233</v>
      </c>
      <c r="F10" s="81">
        <v>1000</v>
      </c>
      <c r="G10" s="199" t="s">
        <v>71</v>
      </c>
      <c r="H10" s="82" t="s">
        <v>5</v>
      </c>
      <c r="I10" s="19"/>
    </row>
    <row r="11" spans="1:9">
      <c r="A11" s="21">
        <v>9</v>
      </c>
      <c r="B11" s="79" t="s">
        <v>55</v>
      </c>
      <c r="C11" s="80">
        <v>2474062.63</v>
      </c>
      <c r="D11" s="81">
        <v>10430</v>
      </c>
      <c r="E11" s="80">
        <v>237.20638830297219</v>
      </c>
      <c r="F11" s="81">
        <v>100</v>
      </c>
      <c r="G11" s="197" t="s">
        <v>66</v>
      </c>
      <c r="H11" s="82" t="s">
        <v>7</v>
      </c>
      <c r="I11" s="19"/>
    </row>
    <row r="12" spans="1:9">
      <c r="A12" s="21">
        <v>10</v>
      </c>
      <c r="B12" s="79" t="s">
        <v>57</v>
      </c>
      <c r="C12" s="80">
        <v>2388552.37</v>
      </c>
      <c r="D12" s="81">
        <v>39068</v>
      </c>
      <c r="E12" s="80">
        <v>61.138332394798816</v>
      </c>
      <c r="F12" s="81">
        <v>100</v>
      </c>
      <c r="G12" s="79" t="s">
        <v>72</v>
      </c>
      <c r="H12" s="82" t="s">
        <v>14</v>
      </c>
      <c r="I12" s="19"/>
    </row>
    <row r="13" spans="1:9">
      <c r="A13" s="21">
        <v>11</v>
      </c>
      <c r="B13" s="79" t="s">
        <v>56</v>
      </c>
      <c r="C13" s="80">
        <v>1866886.42</v>
      </c>
      <c r="D13" s="81">
        <v>1382</v>
      </c>
      <c r="E13" s="80">
        <v>1350.8584804630968</v>
      </c>
      <c r="F13" s="81">
        <v>1000</v>
      </c>
      <c r="G13" s="79" t="s">
        <v>73</v>
      </c>
      <c r="H13" s="82" t="s">
        <v>6</v>
      </c>
      <c r="I13" s="19"/>
    </row>
    <row r="14" spans="1:9">
      <c r="A14" s="21">
        <v>12</v>
      </c>
      <c r="B14" s="196" t="s">
        <v>58</v>
      </c>
      <c r="C14" s="80">
        <v>1369635.39</v>
      </c>
      <c r="D14" s="81">
        <v>552</v>
      </c>
      <c r="E14" s="80">
        <v>2481.2235326086957</v>
      </c>
      <c r="F14" s="81">
        <v>1000</v>
      </c>
      <c r="G14" s="198" t="s">
        <v>69</v>
      </c>
      <c r="H14" s="82" t="s">
        <v>1</v>
      </c>
      <c r="I14" s="19"/>
    </row>
    <row r="15" spans="1:9">
      <c r="A15" s="21">
        <v>13</v>
      </c>
      <c r="B15" s="196" t="s">
        <v>59</v>
      </c>
      <c r="C15" s="80">
        <v>1209679.1100000001</v>
      </c>
      <c r="D15" s="81">
        <v>1653</v>
      </c>
      <c r="E15" s="80">
        <v>731.80829401088931</v>
      </c>
      <c r="F15" s="81">
        <v>1000</v>
      </c>
      <c r="G15" s="198" t="s">
        <v>69</v>
      </c>
      <c r="H15" s="82" t="s">
        <v>1</v>
      </c>
      <c r="I15" s="19"/>
    </row>
    <row r="16" spans="1:9">
      <c r="A16" s="21">
        <v>14</v>
      </c>
      <c r="B16" s="79" t="s">
        <v>60</v>
      </c>
      <c r="C16" s="80">
        <v>1120433.8700000001</v>
      </c>
      <c r="D16" s="81">
        <v>955</v>
      </c>
      <c r="E16" s="80">
        <v>1173.2291832460735</v>
      </c>
      <c r="F16" s="81">
        <v>1000</v>
      </c>
      <c r="G16" s="79" t="s">
        <v>74</v>
      </c>
      <c r="H16" s="82" t="s">
        <v>0</v>
      </c>
      <c r="I16" s="19"/>
    </row>
    <row r="17" spans="1:9">
      <c r="A17" s="21">
        <v>15</v>
      </c>
      <c r="B17" s="196" t="s">
        <v>61</v>
      </c>
      <c r="C17" s="80">
        <v>1048447.5</v>
      </c>
      <c r="D17" s="81">
        <v>414</v>
      </c>
      <c r="E17" s="80">
        <v>2532.481884057971</v>
      </c>
      <c r="F17" s="81">
        <v>1000</v>
      </c>
      <c r="G17" s="198" t="s">
        <v>69</v>
      </c>
      <c r="H17" s="82" t="s">
        <v>1</v>
      </c>
      <c r="I17" s="19"/>
    </row>
    <row r="18" spans="1:9">
      <c r="A18" s="21">
        <v>16</v>
      </c>
      <c r="B18" s="79" t="s">
        <v>62</v>
      </c>
      <c r="C18" s="80">
        <v>850179.74</v>
      </c>
      <c r="D18" s="81">
        <v>7448</v>
      </c>
      <c r="E18" s="80">
        <v>114.14872986036519</v>
      </c>
      <c r="F18" s="81">
        <v>100</v>
      </c>
      <c r="G18" s="79" t="s">
        <v>76</v>
      </c>
      <c r="H18" s="82" t="s">
        <v>12</v>
      </c>
      <c r="I18" s="19"/>
    </row>
    <row r="19" spans="1:9">
      <c r="A19" s="21">
        <v>17</v>
      </c>
      <c r="B19" s="79" t="s">
        <v>63</v>
      </c>
      <c r="C19" s="80">
        <v>713834.27989999996</v>
      </c>
      <c r="D19" s="81">
        <v>8850</v>
      </c>
      <c r="E19" s="80">
        <v>80.659240666666662</v>
      </c>
      <c r="F19" s="81">
        <v>100</v>
      </c>
      <c r="G19" s="79" t="s">
        <v>75</v>
      </c>
      <c r="H19" s="82" t="s">
        <v>13</v>
      </c>
      <c r="I19" s="19"/>
    </row>
    <row r="20" spans="1:9" ht="15" customHeight="1" thickBot="1">
      <c r="A20" s="170" t="s">
        <v>64</v>
      </c>
      <c r="B20" s="171"/>
      <c r="C20" s="94">
        <f>SUM(C3:C19)</f>
        <v>82511673.099900007</v>
      </c>
      <c r="D20" s="95">
        <f>SUM(D3:D19)</f>
        <v>9201515</v>
      </c>
      <c r="E20" s="53" t="s">
        <v>4</v>
      </c>
      <c r="F20" s="53" t="s">
        <v>4</v>
      </c>
      <c r="G20" s="53" t="s">
        <v>4</v>
      </c>
      <c r="H20" s="54" t="s">
        <v>4</v>
      </c>
    </row>
    <row r="21" spans="1:9" ht="15" customHeight="1">
      <c r="A21" s="173" t="s">
        <v>65</v>
      </c>
      <c r="B21" s="173"/>
      <c r="C21" s="173"/>
      <c r="D21" s="173"/>
      <c r="E21" s="173"/>
      <c r="F21" s="173"/>
      <c r="G21" s="173"/>
      <c r="H21" s="173"/>
    </row>
    <row r="22" spans="1:9" ht="15" customHeight="1" thickBot="1">
      <c r="A22" s="172"/>
      <c r="B22" s="172"/>
      <c r="C22" s="172"/>
      <c r="D22" s="172"/>
      <c r="E22" s="172"/>
      <c r="F22" s="172"/>
      <c r="G22" s="172"/>
      <c r="H22" s="172"/>
    </row>
    <row r="24" spans="1:9">
      <c r="B24" s="20" t="s">
        <v>77</v>
      </c>
      <c r="C24" s="23">
        <f>C20-SUM(C3:C12)</f>
        <v>8179096.3099000007</v>
      </c>
      <c r="D24" s="123">
        <f>C24/$C$20</f>
        <v>9.9126535708435576E-2</v>
      </c>
    </row>
    <row r="25" spans="1:9">
      <c r="B25" s="79" t="str">
        <f>B3</f>
        <v>КІNТО-Klasychnyi</v>
      </c>
      <c r="C25" s="80">
        <f>C3</f>
        <v>28252927.539999999</v>
      </c>
      <c r="D25" s="123">
        <f>C25/$C$20</f>
        <v>0.34241127925976134</v>
      </c>
      <c r="H25" s="19"/>
    </row>
    <row r="26" spans="1:9">
      <c r="B26" s="79" t="str">
        <f>B4</f>
        <v>ОТP Fond Aktsii</v>
      </c>
      <c r="C26" s="80">
        <f>C4</f>
        <v>11420140.49</v>
      </c>
      <c r="D26" s="123">
        <f t="shared" ref="D26:D34" si="0">C26/$C$20</f>
        <v>0.13840636192376324</v>
      </c>
      <c r="H26" s="19"/>
    </row>
    <row r="27" spans="1:9">
      <c r="B27" s="79" t="str">
        <f t="shared" ref="B27:C34" si="1">B5</f>
        <v>Sofiivskyi</v>
      </c>
      <c r="C27" s="80">
        <f t="shared" si="1"/>
        <v>6723575.9500000002</v>
      </c>
      <c r="D27" s="123">
        <f t="shared" si="0"/>
        <v>8.1486360625114371E-2</v>
      </c>
      <c r="H27" s="19"/>
    </row>
    <row r="28" spans="1:9">
      <c r="B28" s="79" t="str">
        <f t="shared" si="1"/>
        <v>UNIVER.UA/Myhailo Hrushevskyi: Fond Derzhavnykh Paperiv</v>
      </c>
      <c r="C28" s="80">
        <f t="shared" si="1"/>
        <v>6485824.6200000001</v>
      </c>
      <c r="D28" s="123">
        <f t="shared" si="0"/>
        <v>7.860493402124287E-2</v>
      </c>
      <c r="H28" s="19"/>
    </row>
    <row r="29" spans="1:9">
      <c r="B29" s="79" t="str">
        <f t="shared" si="1"/>
        <v>KINTO-Ekviti</v>
      </c>
      <c r="C29" s="80">
        <f t="shared" si="1"/>
        <v>5250634.16</v>
      </c>
      <c r="D29" s="123">
        <f t="shared" si="0"/>
        <v>6.3635046566597409E-2</v>
      </c>
      <c r="H29" s="19"/>
    </row>
    <row r="30" spans="1:9">
      <c r="B30" s="79" t="str">
        <f t="shared" si="1"/>
        <v>ОТP Klasychnyi</v>
      </c>
      <c r="C30" s="80">
        <f t="shared" si="1"/>
        <v>4402921.53</v>
      </c>
      <c r="D30" s="123">
        <f t="shared" si="0"/>
        <v>5.3361195629486463E-2</v>
      </c>
      <c r="H30" s="19"/>
    </row>
    <row r="31" spans="1:9">
      <c r="B31" s="79" t="str">
        <f t="shared" si="1"/>
        <v>Altus – Depozyt</v>
      </c>
      <c r="C31" s="80">
        <f t="shared" si="1"/>
        <v>3912601.58</v>
      </c>
      <c r="D31" s="123">
        <f t="shared" si="0"/>
        <v>4.7418764315478916E-2</v>
      </c>
      <c r="H31" s="19"/>
    </row>
    <row r="32" spans="1:9">
      <c r="B32" s="79" t="str">
        <f t="shared" si="1"/>
        <v>Altus – Zbalansovanyi</v>
      </c>
      <c r="C32" s="80">
        <f t="shared" si="1"/>
        <v>3021335.92</v>
      </c>
      <c r="D32" s="123">
        <f t="shared" si="0"/>
        <v>3.6617072548534482E-2</v>
      </c>
      <c r="H32" s="19"/>
    </row>
    <row r="33" spans="2:4">
      <c r="B33" s="79" t="str">
        <f t="shared" si="1"/>
        <v>KINTO-Kaznacheiskyi</v>
      </c>
      <c r="C33" s="80">
        <f t="shared" si="1"/>
        <v>2474062.63</v>
      </c>
      <c r="D33" s="123">
        <f t="shared" si="0"/>
        <v>2.9984395383724174E-2</v>
      </c>
    </row>
    <row r="34" spans="2:4">
      <c r="B34" s="79" t="str">
        <f t="shared" si="1"/>
        <v>Аrgentum</v>
      </c>
      <c r="C34" s="80">
        <f t="shared" si="1"/>
        <v>2388552.37</v>
      </c>
      <c r="D34" s="123">
        <f t="shared" si="0"/>
        <v>2.8948054017861078E-2</v>
      </c>
    </row>
  </sheetData>
  <mergeCells count="4">
    <mergeCell ref="A1:H1"/>
    <mergeCell ref="A20:B20"/>
    <mergeCell ref="A22:H22"/>
    <mergeCell ref="A21:H21"/>
  </mergeCells>
  <phoneticPr fontId="11" type="noConversion"/>
  <hyperlinks>
    <hyperlink ref="H20" r:id="rId1" display="http://art-capital.com.ua/"/>
  </hyperlinks>
  <pageMargins left="0.75" right="0.75" top="1" bottom="1" header="0.5" footer="0.5"/>
  <pageSetup paperSize="9" scale="29" orientation="portrait" verticalDpi="12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2"/>
  <sheetViews>
    <sheetView zoomScale="80" workbookViewId="0">
      <selection activeCell="M43" sqref="M43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175" t="s">
        <v>78</v>
      </c>
      <c r="B1" s="175"/>
      <c r="C1" s="175"/>
      <c r="D1" s="175"/>
      <c r="E1" s="175"/>
      <c r="F1" s="175"/>
      <c r="G1" s="175"/>
      <c r="H1" s="175"/>
      <c r="I1" s="175"/>
      <c r="J1" s="97"/>
    </row>
    <row r="2" spans="1:11" s="20" customFormat="1" ht="15.75" customHeight="1" thickBot="1">
      <c r="A2" s="176" t="s">
        <v>39</v>
      </c>
      <c r="B2" s="98"/>
      <c r="C2" s="99"/>
      <c r="D2" s="100"/>
      <c r="E2" s="178" t="s">
        <v>82</v>
      </c>
      <c r="F2" s="178"/>
      <c r="G2" s="178"/>
      <c r="H2" s="178"/>
      <c r="I2" s="178"/>
      <c r="J2" s="178"/>
      <c r="K2" s="178"/>
    </row>
    <row r="3" spans="1:11" s="22" customFormat="1" ht="64.5" thickBot="1">
      <c r="A3" s="177"/>
      <c r="B3" s="200" t="s">
        <v>79</v>
      </c>
      <c r="C3" s="201" t="s">
        <v>80</v>
      </c>
      <c r="D3" s="201" t="s">
        <v>81</v>
      </c>
      <c r="E3" s="17" t="s">
        <v>137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202" t="s">
        <v>88</v>
      </c>
    </row>
    <row r="4" spans="1:11" s="20" customFormat="1" collapsed="1">
      <c r="A4" s="21">
        <v>1</v>
      </c>
      <c r="B4" s="196" t="s">
        <v>90</v>
      </c>
      <c r="C4" s="143">
        <v>38118</v>
      </c>
      <c r="D4" s="143">
        <v>38182</v>
      </c>
      <c r="E4" s="144">
        <v>3.4730514610573859E-2</v>
      </c>
      <c r="F4" s="144">
        <v>5.2612369858893615E-2</v>
      </c>
      <c r="G4" s="144">
        <v>0.15102731873404207</v>
      </c>
      <c r="H4" s="144">
        <v>0.25362196821601124</v>
      </c>
      <c r="I4" s="144">
        <v>6.4432449645943191E-2</v>
      </c>
      <c r="J4" s="145">
        <v>4.7549808608146815</v>
      </c>
      <c r="K4" s="116">
        <v>0.13694539164288977</v>
      </c>
    </row>
    <row r="5" spans="1:11" s="20" customFormat="1" collapsed="1">
      <c r="A5" s="21">
        <v>2</v>
      </c>
      <c r="B5" s="142" t="s">
        <v>54</v>
      </c>
      <c r="C5" s="143">
        <v>38828</v>
      </c>
      <c r="D5" s="143">
        <v>39028</v>
      </c>
      <c r="E5" s="144">
        <v>4.9574250107642381E-3</v>
      </c>
      <c r="F5" s="144">
        <v>2.1015961084814405E-2</v>
      </c>
      <c r="G5" s="144">
        <v>5.4887829045696668E-2</v>
      </c>
      <c r="H5" s="144">
        <v>9.1251387911514215E-2</v>
      </c>
      <c r="I5" s="144">
        <v>1.1598866152276566E-2</v>
      </c>
      <c r="J5" s="145">
        <v>3.322368984263341</v>
      </c>
      <c r="K5" s="117">
        <v>0.13807281267786853</v>
      </c>
    </row>
    <row r="6" spans="1:11" s="20" customFormat="1" collapsed="1">
      <c r="A6" s="21">
        <v>3</v>
      </c>
      <c r="B6" s="142" t="s">
        <v>58</v>
      </c>
      <c r="C6" s="143">
        <v>38919</v>
      </c>
      <c r="D6" s="143">
        <v>39092</v>
      </c>
      <c r="E6" s="144">
        <v>-3.3873504158299372E-3</v>
      </c>
      <c r="F6" s="144">
        <v>5.709307968656363E-2</v>
      </c>
      <c r="G6" s="144">
        <v>0.19698035657789559</v>
      </c>
      <c r="H6" s="144">
        <v>0.24610190480549776</v>
      </c>
      <c r="I6" s="144">
        <v>5.1621460350944615E-2</v>
      </c>
      <c r="J6" s="145">
        <v>1.4812235326087095</v>
      </c>
      <c r="K6" s="117">
        <v>8.4975616274682864E-2</v>
      </c>
    </row>
    <row r="7" spans="1:11" s="20" customFormat="1" collapsed="1">
      <c r="A7" s="21">
        <v>4</v>
      </c>
      <c r="B7" s="142" t="s">
        <v>59</v>
      </c>
      <c r="C7" s="143">
        <v>38919</v>
      </c>
      <c r="D7" s="143">
        <v>39092</v>
      </c>
      <c r="E7" s="144">
        <v>-2.2358049300588267E-2</v>
      </c>
      <c r="F7" s="144">
        <v>6.9686071668566774E-2</v>
      </c>
      <c r="G7" s="144">
        <v>0.21542790961794944</v>
      </c>
      <c r="H7" s="144">
        <v>0.2421869051604193</v>
      </c>
      <c r="I7" s="144">
        <v>5.0521512576825245E-2</v>
      </c>
      <c r="J7" s="145">
        <v>-0.26819170598909536</v>
      </c>
      <c r="K7" s="117">
        <v>-2.7633245193380951E-2</v>
      </c>
    </row>
    <row r="8" spans="1:11" s="20" customFormat="1" collapsed="1">
      <c r="A8" s="21">
        <v>5</v>
      </c>
      <c r="B8" s="142" t="s">
        <v>63</v>
      </c>
      <c r="C8" s="143">
        <v>38968</v>
      </c>
      <c r="D8" s="143">
        <v>39140</v>
      </c>
      <c r="E8" s="144">
        <v>-1.2438240609218276E-3</v>
      </c>
      <c r="F8" s="144" t="s">
        <v>94</v>
      </c>
      <c r="G8" s="144">
        <v>3.9693025473863663E-4</v>
      </c>
      <c r="H8" s="144">
        <v>-1.9440146850469797E-2</v>
      </c>
      <c r="I8" s="144">
        <v>-1.4952792356089928E-3</v>
      </c>
      <c r="J8" s="145">
        <v>-0.19340759333332602</v>
      </c>
      <c r="K8" s="117">
        <v>-1.9330976032807534E-2</v>
      </c>
    </row>
    <row r="9" spans="1:11" s="20" customFormat="1" collapsed="1">
      <c r="A9" s="21">
        <v>6</v>
      </c>
      <c r="B9" s="142" t="s">
        <v>52</v>
      </c>
      <c r="C9" s="143">
        <v>39413</v>
      </c>
      <c r="D9" s="143">
        <v>39589</v>
      </c>
      <c r="E9" s="144">
        <v>8.9100439122269393E-3</v>
      </c>
      <c r="F9" s="144">
        <v>2.9806781116145098E-2</v>
      </c>
      <c r="G9" s="144">
        <v>6.6068425303787315E-2</v>
      </c>
      <c r="H9" s="144">
        <v>0.14763051146346529</v>
      </c>
      <c r="I9" s="144">
        <v>1.9708962454785262E-2</v>
      </c>
      <c r="J9" s="145">
        <v>2.0406916643642896</v>
      </c>
      <c r="K9" s="117">
        <v>0.12041658643276287</v>
      </c>
    </row>
    <row r="10" spans="1:11" s="20" customFormat="1" collapsed="1">
      <c r="A10" s="21">
        <v>7</v>
      </c>
      <c r="B10" s="142" t="s">
        <v>60</v>
      </c>
      <c r="C10" s="143">
        <v>39429</v>
      </c>
      <c r="D10" s="143">
        <v>39618</v>
      </c>
      <c r="E10" s="144">
        <v>1.3814359408413912E-2</v>
      </c>
      <c r="F10" s="144">
        <v>7.607347281324528E-2</v>
      </c>
      <c r="G10" s="144">
        <v>0.1274389753109455</v>
      </c>
      <c r="H10" s="144">
        <v>0.19889488645169173</v>
      </c>
      <c r="I10" s="144">
        <v>4.8997703350574628E-2</v>
      </c>
      <c r="J10" s="145">
        <v>0.17322918324609948</v>
      </c>
      <c r="K10" s="117">
        <v>1.6604111645547981E-2</v>
      </c>
    </row>
    <row r="11" spans="1:11" s="20" customFormat="1" collapsed="1">
      <c r="A11" s="21">
        <v>8</v>
      </c>
      <c r="B11" s="142" t="s">
        <v>62</v>
      </c>
      <c r="C11" s="143">
        <v>39560</v>
      </c>
      <c r="D11" s="143">
        <v>39770</v>
      </c>
      <c r="E11" s="144">
        <v>2.2329349841610613E-2</v>
      </c>
      <c r="F11" s="144">
        <v>0.14329318759731202</v>
      </c>
      <c r="G11" s="144">
        <v>0.1842582494472329</v>
      </c>
      <c r="H11" s="144">
        <v>0.56973616726476717</v>
      </c>
      <c r="I11" s="144">
        <v>8.1259118731014102E-2</v>
      </c>
      <c r="J11" s="145">
        <v>0.14148729860371567</v>
      </c>
      <c r="K11" s="117">
        <v>1.4354395308957546E-2</v>
      </c>
    </row>
    <row r="12" spans="1:11" s="20" customFormat="1" collapsed="1">
      <c r="A12" s="21">
        <v>9</v>
      </c>
      <c r="B12" s="142" t="s">
        <v>50</v>
      </c>
      <c r="C12" s="143">
        <v>39884</v>
      </c>
      <c r="D12" s="143">
        <v>40001</v>
      </c>
      <c r="E12" s="144">
        <v>5.670941242038352E-2</v>
      </c>
      <c r="F12" s="144">
        <v>0.11248207786123676</v>
      </c>
      <c r="G12" s="144">
        <v>0.27203788785514682</v>
      </c>
      <c r="H12" s="144">
        <v>0.33077754966888251</v>
      </c>
      <c r="I12" s="144">
        <v>0.11672319804174358</v>
      </c>
      <c r="J12" s="145">
        <v>0.17437579065094222</v>
      </c>
      <c r="K12" s="117">
        <v>1.8751514054762497E-2</v>
      </c>
    </row>
    <row r="13" spans="1:11" s="20" customFormat="1" collapsed="1">
      <c r="A13" s="21">
        <v>10</v>
      </c>
      <c r="B13" s="142" t="s">
        <v>57</v>
      </c>
      <c r="C13" s="143">
        <v>40031</v>
      </c>
      <c r="D13" s="143">
        <v>40129</v>
      </c>
      <c r="E13" s="144" t="s">
        <v>94</v>
      </c>
      <c r="F13" s="144" t="s">
        <v>94</v>
      </c>
      <c r="G13" s="144">
        <v>0.36099854256710562</v>
      </c>
      <c r="H13" s="144">
        <v>0.82357937513022805</v>
      </c>
      <c r="I13" s="144">
        <v>0.14710998692708044</v>
      </c>
      <c r="J13" s="145">
        <v>-0.38861667605202344</v>
      </c>
      <c r="K13" s="117">
        <v>-5.7548743778083278E-2</v>
      </c>
    </row>
    <row r="14" spans="1:11" s="20" customFormat="1">
      <c r="A14" s="21">
        <v>11</v>
      </c>
      <c r="B14" s="142" t="s">
        <v>48</v>
      </c>
      <c r="C14" s="143">
        <v>40253</v>
      </c>
      <c r="D14" s="143">
        <v>40366</v>
      </c>
      <c r="E14" s="144">
        <v>-1.0386167270443059E-3</v>
      </c>
      <c r="F14" s="144">
        <v>8.6550516547122758E-2</v>
      </c>
      <c r="G14" s="144">
        <v>0.13924285603215347</v>
      </c>
      <c r="H14" s="144">
        <v>0.38082605552121485</v>
      </c>
      <c r="I14" s="144">
        <v>5.1466939040801796E-2</v>
      </c>
      <c r="J14" s="145">
        <v>0.25939453092042974</v>
      </c>
      <c r="K14" s="117">
        <v>3.0598557574724516E-2</v>
      </c>
    </row>
    <row r="15" spans="1:11" s="20" customFormat="1">
      <c r="A15" s="21">
        <v>12</v>
      </c>
      <c r="B15" s="142" t="s">
        <v>49</v>
      </c>
      <c r="C15" s="143">
        <v>40114</v>
      </c>
      <c r="D15" s="143">
        <v>40401</v>
      </c>
      <c r="E15" s="144">
        <v>-8.5617288506460998E-3</v>
      </c>
      <c r="F15" s="144">
        <v>0.11707718108262721</v>
      </c>
      <c r="G15" s="144">
        <v>0.25144513541792746</v>
      </c>
      <c r="H15" s="144">
        <v>0.66948080555621114</v>
      </c>
      <c r="I15" s="144">
        <v>4.5048416014617398E-2</v>
      </c>
      <c r="J15" s="145">
        <v>0.84713624999998771</v>
      </c>
      <c r="K15" s="117">
        <v>8.4598689636112612E-2</v>
      </c>
    </row>
    <row r="16" spans="1:11" s="20" customFormat="1">
      <c r="A16" s="21">
        <v>13</v>
      </c>
      <c r="B16" s="142" t="s">
        <v>53</v>
      </c>
      <c r="C16" s="143">
        <v>40226</v>
      </c>
      <c r="D16" s="143">
        <v>40430</v>
      </c>
      <c r="E16" s="144">
        <v>-3.912200336418814E-3</v>
      </c>
      <c r="F16" s="144">
        <v>1.6666307518869328E-2</v>
      </c>
      <c r="G16" s="144">
        <v>5.3031816547111088E-2</v>
      </c>
      <c r="H16" s="144">
        <v>9.0792225960115713E-2</v>
      </c>
      <c r="I16" s="144">
        <v>8.3988302400794801E-4</v>
      </c>
      <c r="J16" s="145">
        <v>2.1151286464967933</v>
      </c>
      <c r="K16" s="117">
        <v>0.16413068036334932</v>
      </c>
    </row>
    <row r="17" spans="1:12" s="20" customFormat="1" collapsed="1">
      <c r="A17" s="21">
        <v>14</v>
      </c>
      <c r="B17" s="67" t="s">
        <v>61</v>
      </c>
      <c r="C17" s="143">
        <v>40427</v>
      </c>
      <c r="D17" s="143">
        <v>40543</v>
      </c>
      <c r="E17" s="144">
        <v>1.8076190188611729E-2</v>
      </c>
      <c r="F17" s="144">
        <v>3.9759221952911927E-2</v>
      </c>
      <c r="G17" s="144">
        <v>7.9000244877237114E-2</v>
      </c>
      <c r="H17" s="144">
        <v>0.11573426479399962</v>
      </c>
      <c r="I17" s="144">
        <v>3.0011572307749868E-2</v>
      </c>
      <c r="J17" s="145">
        <v>1.5324818840579484</v>
      </c>
      <c r="K17" s="117">
        <v>0.13842704681425544</v>
      </c>
    </row>
    <row r="18" spans="1:12" s="20" customFormat="1" collapsed="1">
      <c r="A18" s="21">
        <v>15</v>
      </c>
      <c r="B18" s="203" t="s">
        <v>56</v>
      </c>
      <c r="C18" s="143">
        <v>40444</v>
      </c>
      <c r="D18" s="143">
        <v>40638</v>
      </c>
      <c r="E18" s="144">
        <v>-3.3795420192363923E-2</v>
      </c>
      <c r="F18" s="144">
        <v>2.0670724036559562E-2</v>
      </c>
      <c r="G18" s="144">
        <v>7.1162215244815252E-2</v>
      </c>
      <c r="H18" s="144">
        <v>5.8639626149679325E-2</v>
      </c>
      <c r="I18" s="144">
        <v>-1.7528916705261022E-2</v>
      </c>
      <c r="J18" s="145">
        <v>0.35085848046309565</v>
      </c>
      <c r="K18" s="117">
        <v>4.4504205675879538E-2</v>
      </c>
    </row>
    <row r="19" spans="1:12" s="20" customFormat="1" collapsed="1">
      <c r="A19" s="21">
        <v>16</v>
      </c>
      <c r="B19" s="67" t="s">
        <v>91</v>
      </c>
      <c r="C19" s="143">
        <v>40427</v>
      </c>
      <c r="D19" s="143">
        <v>40708</v>
      </c>
      <c r="E19" s="144">
        <v>1.0999843209257509E-2</v>
      </c>
      <c r="F19" s="144">
        <v>2.8498926837907668E-2</v>
      </c>
      <c r="G19" s="144">
        <v>6.018032732070755E-2</v>
      </c>
      <c r="H19" s="144">
        <v>0.10459550233963899</v>
      </c>
      <c r="I19" s="144">
        <v>2.0808056064140823E-2</v>
      </c>
      <c r="J19" s="145">
        <v>1.9548175945330386</v>
      </c>
      <c r="K19" s="117">
        <v>0.17508928924311484</v>
      </c>
    </row>
    <row r="20" spans="1:12" s="20" customFormat="1" collapsed="1">
      <c r="A20" s="21">
        <v>17</v>
      </c>
      <c r="B20" s="67" t="s">
        <v>92</v>
      </c>
      <c r="C20" s="143">
        <v>41026</v>
      </c>
      <c r="D20" s="143">
        <v>41242</v>
      </c>
      <c r="E20" s="144">
        <v>0.18195311999445352</v>
      </c>
      <c r="F20" s="144">
        <v>0.35618446021408712</v>
      </c>
      <c r="G20" s="144">
        <v>0.421920098278042</v>
      </c>
      <c r="H20" s="144">
        <v>0.51509546823449037</v>
      </c>
      <c r="I20" s="144">
        <v>0.21857769352080103</v>
      </c>
      <c r="J20" s="145">
        <v>1.372063883029726</v>
      </c>
      <c r="K20" s="117">
        <v>0.17875809745818017</v>
      </c>
    </row>
    <row r="21" spans="1:12" s="20" customFormat="1" ht="15.75" thickBot="1">
      <c r="A21" s="141"/>
      <c r="B21" s="146" t="s">
        <v>93</v>
      </c>
      <c r="C21" s="147" t="s">
        <v>4</v>
      </c>
      <c r="D21" s="147" t="s">
        <v>4</v>
      </c>
      <c r="E21" s="148">
        <f>AVERAGE(E4:E20)</f>
        <v>1.7386441794530166E-2</v>
      </c>
      <c r="F21" s="148">
        <f>AVERAGE(F4:F20)</f>
        <v>8.183135599179088E-2</v>
      </c>
      <c r="G21" s="148">
        <f>AVERAGE(G4:G20)</f>
        <v>0.1591473599077961</v>
      </c>
      <c r="H21" s="148">
        <f>AVERAGE(H4:H20)</f>
        <v>0.28350026222219749</v>
      </c>
      <c r="I21" s="148">
        <f>AVERAGE(I4:I20)</f>
        <v>5.5276566015437442E-2</v>
      </c>
      <c r="J21" s="147" t="s">
        <v>4</v>
      </c>
      <c r="K21" s="147" t="s">
        <v>4</v>
      </c>
      <c r="L21" s="149"/>
    </row>
    <row r="22" spans="1:12" s="20" customFormat="1">
      <c r="A22" s="179" t="s">
        <v>89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</row>
    <row r="23" spans="1:12" s="20" customFormat="1" ht="15" collapsed="1" thickBot="1">
      <c r="A23" s="174"/>
      <c r="B23" s="174"/>
      <c r="C23" s="174"/>
      <c r="D23" s="174"/>
      <c r="E23" s="174"/>
      <c r="F23" s="174"/>
      <c r="G23" s="174"/>
      <c r="H23" s="174"/>
      <c r="I23" s="161"/>
      <c r="J23" s="161"/>
      <c r="K23" s="161"/>
    </row>
    <row r="24" spans="1:12" s="20" customFormat="1" collapsed="1">
      <c r="E24" s="103"/>
      <c r="J24" s="19"/>
    </row>
    <row r="25" spans="1:12" s="20" customFormat="1" collapsed="1">
      <c r="E25" s="104"/>
      <c r="J25" s="19"/>
    </row>
    <row r="26" spans="1:12" s="20" customFormat="1">
      <c r="E26" s="103"/>
      <c r="F26" s="103"/>
      <c r="J26" s="19"/>
    </row>
    <row r="27" spans="1:12" s="20" customFormat="1" collapsed="1">
      <c r="E27" s="104"/>
      <c r="I27" s="104"/>
      <c r="J27" s="19"/>
    </row>
    <row r="28" spans="1:12" s="20" customFormat="1" collapsed="1"/>
    <row r="29" spans="1:12" s="20" customFormat="1" collapsed="1"/>
    <row r="30" spans="1:12" s="20" customFormat="1" collapsed="1"/>
    <row r="31" spans="1:12" s="20" customFormat="1" collapsed="1"/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/>
    <row r="42" spans="3:8" s="20" customFormat="1"/>
    <row r="43" spans="3:8" s="27" customFormat="1">
      <c r="C43" s="28"/>
      <c r="D43" s="28"/>
      <c r="E43" s="29"/>
      <c r="F43" s="29"/>
      <c r="G43" s="29"/>
      <c r="H43" s="29"/>
    </row>
    <row r="44" spans="3:8" s="27" customFormat="1">
      <c r="C44" s="28"/>
      <c r="D44" s="28"/>
      <c r="E44" s="29"/>
      <c r="F44" s="29"/>
      <c r="G44" s="29"/>
      <c r="H44" s="29"/>
    </row>
    <row r="45" spans="3:8" s="27" customFormat="1">
      <c r="C45" s="28"/>
      <c r="D45" s="28"/>
      <c r="E45" s="29"/>
      <c r="F45" s="29"/>
      <c r="G45" s="29"/>
      <c r="H45" s="29"/>
    </row>
    <row r="46" spans="3:8" s="27" customFormat="1">
      <c r="C46" s="28"/>
      <c r="D46" s="28"/>
      <c r="E46" s="29"/>
      <c r="F46" s="29"/>
      <c r="G46" s="29"/>
      <c r="H46" s="29"/>
    </row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</sheetData>
  <mergeCells count="5">
    <mergeCell ref="A23:H23"/>
    <mergeCell ref="A1:I1"/>
    <mergeCell ref="A2:A3"/>
    <mergeCell ref="E2:K2"/>
    <mergeCell ref="A22:K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0"/>
  <sheetViews>
    <sheetView topLeftCell="A19" zoomScale="85" workbookViewId="0">
      <selection activeCell="A24" sqref="A24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181" t="s">
        <v>95</v>
      </c>
      <c r="B1" s="181"/>
      <c r="C1" s="181"/>
      <c r="D1" s="181"/>
      <c r="E1" s="181"/>
      <c r="F1" s="181"/>
      <c r="G1" s="181"/>
    </row>
    <row r="2" spans="1:8" ht="15.75" customHeight="1" thickBot="1">
      <c r="A2" s="204" t="s">
        <v>96</v>
      </c>
      <c r="B2" s="86"/>
      <c r="C2" s="182" t="s">
        <v>97</v>
      </c>
      <c r="D2" s="183"/>
      <c r="E2" s="182" t="s">
        <v>98</v>
      </c>
      <c r="F2" s="183"/>
      <c r="G2" s="87"/>
    </row>
    <row r="3" spans="1:8" ht="45.75" thickBot="1">
      <c r="A3" s="205"/>
      <c r="B3" s="206" t="s">
        <v>79</v>
      </c>
      <c r="C3" s="40" t="s">
        <v>99</v>
      </c>
      <c r="D3" s="33" t="s">
        <v>100</v>
      </c>
      <c r="E3" s="33" t="s">
        <v>101</v>
      </c>
      <c r="F3" s="33" t="s">
        <v>100</v>
      </c>
      <c r="G3" s="207" t="s">
        <v>102</v>
      </c>
    </row>
    <row r="4" spans="1:8" ht="15" customHeight="1">
      <c r="A4" s="21">
        <v>1</v>
      </c>
      <c r="B4" s="208" t="s">
        <v>91</v>
      </c>
      <c r="C4" s="36">
        <v>2133.9709299999995</v>
      </c>
      <c r="D4" s="92">
        <v>0.49035907041258997</v>
      </c>
      <c r="E4" s="37">
        <v>706</v>
      </c>
      <c r="F4" s="92">
        <v>0.47414372061786436</v>
      </c>
      <c r="G4" s="38">
        <v>2074.4881484006778</v>
      </c>
      <c r="H4" s="50"/>
    </row>
    <row r="5" spans="1:8" ht="14.25" customHeight="1">
      <c r="A5" s="21">
        <v>2</v>
      </c>
      <c r="B5" s="35" t="s">
        <v>48</v>
      </c>
      <c r="C5" s="36">
        <v>1074.8759900000002</v>
      </c>
      <c r="D5" s="92">
        <v>0.10390029080455122</v>
      </c>
      <c r="E5" s="37">
        <v>862018</v>
      </c>
      <c r="F5" s="92">
        <v>0.10504801215411806</v>
      </c>
      <c r="G5" s="38">
        <v>1055.7687616625453</v>
      </c>
      <c r="H5" s="50"/>
    </row>
    <row r="6" spans="1:8">
      <c r="A6" s="21">
        <v>3</v>
      </c>
      <c r="B6" s="132" t="s">
        <v>103</v>
      </c>
      <c r="C6" s="36">
        <v>735.0804000000004</v>
      </c>
      <c r="D6" s="92">
        <v>0.20041227903456124</v>
      </c>
      <c r="E6" s="37">
        <v>231</v>
      </c>
      <c r="F6" s="92">
        <v>0.18981101068200493</v>
      </c>
      <c r="G6" s="38">
        <v>697.21948178542743</v>
      </c>
    </row>
    <row r="7" spans="1:8">
      <c r="A7" s="21">
        <v>4</v>
      </c>
      <c r="B7" s="132" t="s">
        <v>56</v>
      </c>
      <c r="C7" s="36">
        <v>-56.910370000000114</v>
      </c>
      <c r="D7" s="92">
        <v>-2.9582318826927717E-2</v>
      </c>
      <c r="E7" s="37">
        <v>6</v>
      </c>
      <c r="F7" s="92">
        <v>4.3604651162790697E-3</v>
      </c>
      <c r="G7" s="38">
        <v>7.569294280347691</v>
      </c>
    </row>
    <row r="8" spans="1:8">
      <c r="A8" s="21">
        <v>5</v>
      </c>
      <c r="B8" s="35" t="s">
        <v>62</v>
      </c>
      <c r="C8" s="36">
        <v>18.569319999999948</v>
      </c>
      <c r="D8" s="92">
        <v>2.2329349841479797E-2</v>
      </c>
      <c r="E8" s="37">
        <v>0</v>
      </c>
      <c r="F8" s="92">
        <v>0</v>
      </c>
      <c r="G8" s="38">
        <v>0</v>
      </c>
    </row>
    <row r="9" spans="1:8">
      <c r="A9" s="21">
        <v>6</v>
      </c>
      <c r="B9" s="209" t="s">
        <v>104</v>
      </c>
      <c r="C9" s="36">
        <v>15.267170000000158</v>
      </c>
      <c r="D9" s="92">
        <v>1.3814359408404324E-2</v>
      </c>
      <c r="E9" s="37">
        <v>0</v>
      </c>
      <c r="F9" s="92">
        <v>0</v>
      </c>
      <c r="G9" s="38">
        <v>0</v>
      </c>
    </row>
    <row r="10" spans="1:8">
      <c r="A10" s="21">
        <v>7</v>
      </c>
      <c r="B10" s="210" t="s">
        <v>54</v>
      </c>
      <c r="C10" s="36">
        <v>14.904160000000148</v>
      </c>
      <c r="D10" s="92">
        <v>4.9574250107044335E-3</v>
      </c>
      <c r="E10" s="37">
        <v>0</v>
      </c>
      <c r="F10" s="92">
        <v>0</v>
      </c>
      <c r="G10" s="38">
        <v>0</v>
      </c>
      <c r="H10" s="50"/>
    </row>
    <row r="11" spans="1:8">
      <c r="A11" s="21">
        <v>8</v>
      </c>
      <c r="B11" s="35" t="s">
        <v>63</v>
      </c>
      <c r="C11" s="36">
        <v>-0.88898999999999062</v>
      </c>
      <c r="D11" s="92">
        <v>-1.2438240609185329E-3</v>
      </c>
      <c r="E11" s="37">
        <v>0</v>
      </c>
      <c r="F11" s="92">
        <v>0</v>
      </c>
      <c r="G11" s="38">
        <v>0</v>
      </c>
    </row>
    <row r="12" spans="1:8">
      <c r="A12" s="21">
        <v>9</v>
      </c>
      <c r="B12" s="35" t="s">
        <v>53</v>
      </c>
      <c r="C12" s="36">
        <v>-15.367000000000001</v>
      </c>
      <c r="D12" s="92">
        <v>-3.9122003363886377E-3</v>
      </c>
      <c r="E12" s="37">
        <v>0</v>
      </c>
      <c r="F12" s="92">
        <v>0</v>
      </c>
      <c r="G12" s="38">
        <v>0</v>
      </c>
    </row>
    <row r="13" spans="1:8">
      <c r="A13" s="21">
        <v>10</v>
      </c>
      <c r="B13" s="132" t="s">
        <v>49</v>
      </c>
      <c r="C13" s="36">
        <v>-58.062549999999817</v>
      </c>
      <c r="D13" s="92">
        <v>-8.5617288506309817E-3</v>
      </c>
      <c r="E13" s="37">
        <v>0</v>
      </c>
      <c r="F13" s="92">
        <v>0</v>
      </c>
      <c r="G13" s="38">
        <v>0</v>
      </c>
    </row>
    <row r="14" spans="1:8">
      <c r="A14" s="21">
        <v>11</v>
      </c>
      <c r="B14" s="211" t="s">
        <v>50</v>
      </c>
      <c r="C14" s="36">
        <v>270.66724000000022</v>
      </c>
      <c r="D14" s="92">
        <v>5.4351212437371017E-2</v>
      </c>
      <c r="E14" s="37">
        <v>-10</v>
      </c>
      <c r="F14" s="92">
        <v>-2.2316447221602323E-3</v>
      </c>
      <c r="G14" s="38">
        <v>-11.620059985016239</v>
      </c>
    </row>
    <row r="15" spans="1:8">
      <c r="A15" s="21">
        <v>12</v>
      </c>
      <c r="B15" s="132" t="s">
        <v>59</v>
      </c>
      <c r="C15" s="36">
        <v>-50.120919999999927</v>
      </c>
      <c r="D15" s="92">
        <v>-3.9784822040367727E-2</v>
      </c>
      <c r="E15" s="37">
        <v>-30</v>
      </c>
      <c r="F15" s="92">
        <v>-1.7825311942959002E-2</v>
      </c>
      <c r="G15" s="38">
        <v>-21.291719073083776</v>
      </c>
    </row>
    <row r="16" spans="1:8">
      <c r="A16" s="21">
        <v>13</v>
      </c>
      <c r="B16" s="132" t="s">
        <v>105</v>
      </c>
      <c r="C16" s="36">
        <v>907.14619999999923</v>
      </c>
      <c r="D16" s="92">
        <v>3.3173168055471595E-2</v>
      </c>
      <c r="E16" s="37">
        <v>-74</v>
      </c>
      <c r="F16" s="92">
        <v>-1.5050745418675128E-3</v>
      </c>
      <c r="G16" s="38">
        <v>-41.466120118886948</v>
      </c>
    </row>
    <row r="17" spans="1:8">
      <c r="A17" s="21">
        <v>14</v>
      </c>
      <c r="B17" s="196" t="s">
        <v>58</v>
      </c>
      <c r="C17" s="36">
        <v>-79.344910000000155</v>
      </c>
      <c r="D17" s="92">
        <v>-5.475913647687284E-2</v>
      </c>
      <c r="E17" s="37">
        <v>-30</v>
      </c>
      <c r="F17" s="92">
        <v>-5.1546391752577317E-2</v>
      </c>
      <c r="G17" s="38">
        <v>-72.477428865979434</v>
      </c>
    </row>
    <row r="18" spans="1:8">
      <c r="A18" s="21">
        <v>15</v>
      </c>
      <c r="B18" s="132" t="s">
        <v>55</v>
      </c>
      <c r="C18" s="36">
        <v>306.20726999999999</v>
      </c>
      <c r="D18" s="92">
        <v>0.14124893922812268</v>
      </c>
      <c r="E18" s="37">
        <v>-372</v>
      </c>
      <c r="F18" s="92">
        <v>-3.4438067024625069E-2</v>
      </c>
      <c r="G18" s="38">
        <v>-88.323715145343371</v>
      </c>
    </row>
    <row r="19" spans="1:8" ht="13.5" customHeight="1">
      <c r="A19" s="21">
        <v>16</v>
      </c>
      <c r="B19" s="212" t="s">
        <v>106</v>
      </c>
      <c r="C19" s="36">
        <v>-2065.9238500000001</v>
      </c>
      <c r="D19" s="92">
        <v>-0.6633518029248503</v>
      </c>
      <c r="E19" s="37">
        <v>-838</v>
      </c>
      <c r="F19" s="92">
        <v>-0.66932907348242809</v>
      </c>
      <c r="G19" s="38">
        <v>-2086.6006430031948</v>
      </c>
    </row>
    <row r="20" spans="1:8">
      <c r="A20" s="21">
        <v>17</v>
      </c>
      <c r="B20" s="35" t="s">
        <v>57</v>
      </c>
      <c r="C20" s="36" t="s">
        <v>94</v>
      </c>
      <c r="D20" s="92" t="s">
        <v>94</v>
      </c>
      <c r="E20" s="37" t="s">
        <v>94</v>
      </c>
      <c r="F20" s="92" t="s">
        <v>94</v>
      </c>
      <c r="G20" s="38" t="s">
        <v>107</v>
      </c>
    </row>
    <row r="21" spans="1:8" ht="15.75" thickBot="1">
      <c r="A21" s="85"/>
      <c r="B21" s="88" t="s">
        <v>64</v>
      </c>
      <c r="C21" s="89">
        <v>3150.0700899999997</v>
      </c>
      <c r="D21" s="93">
        <v>4.0924324342253883E-2</v>
      </c>
      <c r="E21" s="90">
        <v>861607</v>
      </c>
      <c r="F21" s="93">
        <v>0.10379756747509891</v>
      </c>
      <c r="G21" s="91">
        <v>1513.2659999374937</v>
      </c>
      <c r="H21" s="50"/>
    </row>
    <row r="22" spans="1:8" ht="15" customHeight="1" thickBot="1">
      <c r="A22" s="180"/>
      <c r="B22" s="180"/>
      <c r="C22" s="180"/>
      <c r="D22" s="180"/>
      <c r="E22" s="180"/>
      <c r="F22" s="180"/>
      <c r="G22" s="180"/>
      <c r="H22" s="160"/>
    </row>
    <row r="24" spans="1:8">
      <c r="A24" s="27" t="s">
        <v>108</v>
      </c>
    </row>
    <row r="25" spans="1:8">
      <c r="A25" s="27" t="s">
        <v>109</v>
      </c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">
      <c r="B47" s="57"/>
      <c r="C47" s="58"/>
      <c r="D47" s="59"/>
      <c r="E47" s="60"/>
    </row>
    <row r="48" spans="2:5" ht="15">
      <c r="B48" s="57"/>
      <c r="C48" s="58"/>
      <c r="D48" s="59"/>
      <c r="E48" s="60"/>
    </row>
    <row r="49" spans="2:6" ht="15">
      <c r="B49" s="57"/>
      <c r="C49" s="58"/>
      <c r="D49" s="59"/>
      <c r="E49" s="60"/>
    </row>
    <row r="50" spans="2:6" ht="15.75" thickBot="1">
      <c r="B50" s="75"/>
      <c r="C50" s="75"/>
      <c r="D50" s="75"/>
      <c r="E50" s="75"/>
    </row>
    <row r="53" spans="2:6" ht="14.25" customHeight="1"/>
    <row r="54" spans="2:6">
      <c r="F54" s="50"/>
    </row>
    <row r="56" spans="2:6">
      <c r="F56"/>
    </row>
    <row r="57" spans="2:6">
      <c r="F57"/>
    </row>
    <row r="58" spans="2:6" ht="30.75" thickBot="1">
      <c r="B58" s="40" t="s">
        <v>79</v>
      </c>
      <c r="C58" s="33" t="s">
        <v>110</v>
      </c>
      <c r="D58" s="33" t="s">
        <v>111</v>
      </c>
      <c r="E58" s="34" t="s">
        <v>112</v>
      </c>
      <c r="F58"/>
    </row>
    <row r="59" spans="2:6">
      <c r="B59" s="35" t="str">
        <f t="shared" ref="B59:D63" si="0">B4</f>
        <v xml:space="preserve">UNIVER.UA/Myhailo Hrushevskyi: Fond Derzhavnykh Paperiv   </v>
      </c>
      <c r="C59" s="36">
        <f t="shared" si="0"/>
        <v>2133.9709299999995</v>
      </c>
      <c r="D59" s="92">
        <f t="shared" si="0"/>
        <v>0.49035907041258997</v>
      </c>
      <c r="E59" s="38">
        <f>G4</f>
        <v>2074.4881484006778</v>
      </c>
    </row>
    <row r="60" spans="2:6">
      <c r="B60" s="35" t="str">
        <f t="shared" si="0"/>
        <v>ОТP Fond Aktsii</v>
      </c>
      <c r="C60" s="36">
        <f t="shared" si="0"/>
        <v>1074.8759900000002</v>
      </c>
      <c r="D60" s="92">
        <f t="shared" si="0"/>
        <v>0.10390029080455122</v>
      </c>
      <c r="E60" s="38">
        <f>G5</f>
        <v>1055.7687616625453</v>
      </c>
    </row>
    <row r="61" spans="2:6">
      <c r="B61" s="35" t="str">
        <f t="shared" si="0"/>
        <v>OTP-Кlasychnyi</v>
      </c>
      <c r="C61" s="36">
        <f t="shared" si="0"/>
        <v>735.0804000000004</v>
      </c>
      <c r="D61" s="92">
        <f t="shared" si="0"/>
        <v>0.20041227903456124</v>
      </c>
      <c r="E61" s="38">
        <f>G6</f>
        <v>697.21948178542743</v>
      </c>
    </row>
    <row r="62" spans="2:6">
      <c r="B62" s="35" t="str">
        <f t="shared" si="0"/>
        <v>VSI</v>
      </c>
      <c r="C62" s="36">
        <f t="shared" si="0"/>
        <v>-56.910370000000114</v>
      </c>
      <c r="D62" s="92">
        <f t="shared" si="0"/>
        <v>-2.9582318826927717E-2</v>
      </c>
      <c r="E62" s="38">
        <f>G7</f>
        <v>7.569294280347691</v>
      </c>
    </row>
    <row r="63" spans="2:6">
      <c r="B63" s="119" t="str">
        <f t="shared" si="0"/>
        <v>Nadbannia</v>
      </c>
      <c r="C63" s="120">
        <f t="shared" si="0"/>
        <v>18.569319999999948</v>
      </c>
      <c r="D63" s="121">
        <f t="shared" si="0"/>
        <v>2.2329349841479797E-2</v>
      </c>
      <c r="E63" s="122">
        <f>G8</f>
        <v>0</v>
      </c>
    </row>
    <row r="64" spans="2:6">
      <c r="B64" s="118" t="str">
        <f t="shared" ref="B64:D67" si="1">B15</f>
        <v>UNIVER.UA/Iaroslav Mudryi: Fond Aktsii</v>
      </c>
      <c r="C64" s="36">
        <f t="shared" si="1"/>
        <v>-50.120919999999927</v>
      </c>
      <c r="D64" s="92">
        <f t="shared" si="1"/>
        <v>-3.9784822040367727E-2</v>
      </c>
      <c r="E64" s="38">
        <f>G15</f>
        <v>-21.291719073083776</v>
      </c>
    </row>
    <row r="65" spans="2:5">
      <c r="B65" s="118" t="str">
        <f t="shared" si="1"/>
        <v>KINTO- Кlasychnyi</v>
      </c>
      <c r="C65" s="36">
        <f t="shared" si="1"/>
        <v>907.14619999999923</v>
      </c>
      <c r="D65" s="92">
        <f t="shared" si="1"/>
        <v>3.3173168055471595E-2</v>
      </c>
      <c r="E65" s="38">
        <f>G16</f>
        <v>-41.466120118886948</v>
      </c>
    </row>
    <row r="66" spans="2:5">
      <c r="B66" s="118" t="str">
        <f t="shared" si="1"/>
        <v>UNIVER.UA/Volodymyr Velykyi: Fond Zbalansovanyi</v>
      </c>
      <c r="C66" s="36">
        <f t="shared" si="1"/>
        <v>-79.344910000000155</v>
      </c>
      <c r="D66" s="92">
        <f t="shared" si="1"/>
        <v>-5.475913647687284E-2</v>
      </c>
      <c r="E66" s="38">
        <f>G17</f>
        <v>-72.477428865979434</v>
      </c>
    </row>
    <row r="67" spans="2:5">
      <c r="B67" s="118" t="str">
        <f t="shared" si="1"/>
        <v>KINTO-Kaznacheiskyi</v>
      </c>
      <c r="C67" s="36">
        <f t="shared" si="1"/>
        <v>306.20726999999999</v>
      </c>
      <c r="D67" s="92">
        <f t="shared" si="1"/>
        <v>0.14124893922812268</v>
      </c>
      <c r="E67" s="38">
        <f>G18</f>
        <v>-88.323715145343371</v>
      </c>
    </row>
    <row r="68" spans="2:5">
      <c r="B68" s="118" t="str">
        <f>B19</f>
        <v>UNIVER.UA/Taras Shevchenko: Fond Zaoshchadzhen</v>
      </c>
      <c r="C68" s="36">
        <f>C19</f>
        <v>-2065.9238500000001</v>
      </c>
      <c r="D68" s="92">
        <f>D19</f>
        <v>-0.6633518029248503</v>
      </c>
      <c r="E68" s="38">
        <f>G19</f>
        <v>-2086.6006430031948</v>
      </c>
    </row>
    <row r="69" spans="2:5">
      <c r="B69" s="129" t="s">
        <v>77</v>
      </c>
      <c r="C69" s="130">
        <f>C21-SUM(C59:C68)</f>
        <v>226.52003000000013</v>
      </c>
      <c r="D69" s="131"/>
      <c r="E69" s="130">
        <f>G21-SUM(E59:E68)</f>
        <v>-11.620059985016269</v>
      </c>
    </row>
    <row r="70" spans="2:5" ht="15">
      <c r="B70" s="127" t="s">
        <v>64</v>
      </c>
      <c r="C70" s="128">
        <f>SUM(C59:C69)</f>
        <v>3150.0700899999997</v>
      </c>
      <c r="D70" s="128"/>
      <c r="E70" s="128">
        <f>SUM(E59:E69)</f>
        <v>1513.2659999374937</v>
      </c>
    </row>
  </sheetData>
  <mergeCells count="5">
    <mergeCell ref="A22:G22"/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6"/>
  <sheetViews>
    <sheetView zoomScale="80" workbookViewId="0">
      <selection activeCell="A50" sqref="A50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79</v>
      </c>
      <c r="B1" s="64" t="s">
        <v>113</v>
      </c>
      <c r="C1" s="10"/>
    </row>
    <row r="2" spans="1:3" ht="14.25">
      <c r="A2" s="132" t="s">
        <v>56</v>
      </c>
      <c r="B2" s="159">
        <v>-3.3795420192363923E-2</v>
      </c>
      <c r="C2" s="10"/>
    </row>
    <row r="3" spans="1:3" ht="14.25">
      <c r="A3" s="132" t="s">
        <v>59</v>
      </c>
      <c r="B3" s="137">
        <v>-2.2358049300588267E-2</v>
      </c>
      <c r="C3" s="10"/>
    </row>
    <row r="4" spans="1:3" ht="14.25">
      <c r="A4" s="133" t="s">
        <v>49</v>
      </c>
      <c r="B4" s="137">
        <v>-8.5617288506460998E-3</v>
      </c>
      <c r="C4" s="10"/>
    </row>
    <row r="5" spans="1:3" ht="14.25">
      <c r="A5" s="35" t="s">
        <v>53</v>
      </c>
      <c r="B5" s="138">
        <v>-3.912200336418814E-3</v>
      </c>
      <c r="C5" s="10"/>
    </row>
    <row r="6" spans="1:3" ht="14.25">
      <c r="A6" s="196" t="s">
        <v>58</v>
      </c>
      <c r="B6" s="138">
        <v>-3.3873504158299372E-3</v>
      </c>
      <c r="C6" s="10"/>
    </row>
    <row r="7" spans="1:3" ht="14.25">
      <c r="A7" s="132" t="s">
        <v>63</v>
      </c>
      <c r="B7" s="138">
        <v>-1.2438240609218276E-3</v>
      </c>
      <c r="C7" s="10"/>
    </row>
    <row r="8" spans="1:3" ht="14.25">
      <c r="A8" s="133" t="s">
        <v>48</v>
      </c>
      <c r="B8" s="138">
        <v>-1.0386167270443059E-3</v>
      </c>
      <c r="C8" s="10"/>
    </row>
    <row r="9" spans="1:3" ht="14.25">
      <c r="A9" s="132" t="s">
        <v>115</v>
      </c>
      <c r="B9" s="138">
        <v>4.9574250107642381E-3</v>
      </c>
      <c r="C9" s="10"/>
    </row>
    <row r="10" spans="1:3" ht="14.25">
      <c r="A10" s="132" t="s">
        <v>103</v>
      </c>
      <c r="B10" s="138">
        <v>8.9100439122269393E-3</v>
      </c>
      <c r="C10" s="10"/>
    </row>
    <row r="11" spans="1:3" ht="14.25">
      <c r="A11" s="208" t="s">
        <v>91</v>
      </c>
      <c r="B11" s="138">
        <v>1.0999843209257509E-2</v>
      </c>
      <c r="C11" s="10"/>
    </row>
    <row r="12" spans="1:3" ht="14.25">
      <c r="A12" s="209" t="s">
        <v>104</v>
      </c>
      <c r="B12" s="139">
        <v>1.3814359408413912E-2</v>
      </c>
      <c r="C12" s="10"/>
    </row>
    <row r="13" spans="1:3" ht="15">
      <c r="A13" s="212" t="s">
        <v>106</v>
      </c>
      <c r="B13" s="138">
        <v>1.8076190188611729E-2</v>
      </c>
      <c r="C13" s="10"/>
    </row>
    <row r="14" spans="1:3" ht="14.25">
      <c r="A14" s="132" t="s">
        <v>62</v>
      </c>
      <c r="B14" s="139">
        <v>2.2329349841610613E-2</v>
      </c>
      <c r="C14" s="10"/>
    </row>
    <row r="15" spans="1:3" ht="14.25">
      <c r="A15" s="132" t="s">
        <v>105</v>
      </c>
      <c r="B15" s="138">
        <v>3.4730514610573859E-2</v>
      </c>
      <c r="C15" s="10"/>
    </row>
    <row r="16" spans="1:3" ht="14.25">
      <c r="A16" s="211" t="s">
        <v>50</v>
      </c>
      <c r="B16" s="138">
        <v>5.670941242038352E-2</v>
      </c>
      <c r="C16" s="10"/>
    </row>
    <row r="17" spans="1:3" ht="14.25">
      <c r="A17" s="132" t="s">
        <v>55</v>
      </c>
      <c r="B17" s="138">
        <v>0.18195311999445352</v>
      </c>
      <c r="C17" s="10"/>
    </row>
    <row r="18" spans="1:3" ht="14.25">
      <c r="A18" s="214" t="s">
        <v>116</v>
      </c>
      <c r="B18" s="137">
        <v>1.7386441794530166E-2</v>
      </c>
      <c r="C18" s="10"/>
    </row>
    <row r="19" spans="1:3" ht="14.25">
      <c r="A19" s="142" t="s">
        <v>20</v>
      </c>
      <c r="B19" s="137">
        <v>5.8271571816626899E-2</v>
      </c>
      <c r="C19" s="10"/>
    </row>
    <row r="20" spans="1:3" ht="14.25">
      <c r="A20" s="142" t="s">
        <v>19</v>
      </c>
      <c r="B20" s="137">
        <v>3.4751223004414689E-2</v>
      </c>
      <c r="C20" s="55"/>
    </row>
    <row r="21" spans="1:3" ht="14.25">
      <c r="A21" s="142" t="s">
        <v>117</v>
      </c>
      <c r="B21" s="137">
        <v>-4.496929043499942E-2</v>
      </c>
      <c r="C21" s="9"/>
    </row>
    <row r="22" spans="1:3" ht="14.25">
      <c r="A22" s="142" t="s">
        <v>118</v>
      </c>
      <c r="B22" s="137">
        <v>-3.4914598024031296E-2</v>
      </c>
      <c r="C22" s="70"/>
    </row>
    <row r="23" spans="1:3" ht="14.25">
      <c r="A23" s="142" t="s">
        <v>119</v>
      </c>
      <c r="B23" s="137">
        <v>1.1506849315068492E-2</v>
      </c>
      <c r="C23" s="10"/>
    </row>
    <row r="24" spans="1:3" ht="15" thickBot="1">
      <c r="A24" s="213" t="s">
        <v>114</v>
      </c>
      <c r="B24" s="140">
        <v>-4.9884199769814952E-2</v>
      </c>
      <c r="C24" s="10"/>
    </row>
    <row r="25" spans="1:3">
      <c r="B25" s="10"/>
      <c r="C25" s="10"/>
    </row>
    <row r="26" spans="1:3">
      <c r="C26" s="10"/>
    </row>
    <row r="27" spans="1:3">
      <c r="B27" s="10"/>
      <c r="C27" s="10"/>
    </row>
    <row r="28" spans="1:3">
      <c r="C28" s="10"/>
    </row>
    <row r="29" spans="1:3">
      <c r="B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22" sqref="I22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3" customWidth="1"/>
    <col min="7" max="7" width="14.7109375" style="39" customWidth="1"/>
    <col min="8" max="8" width="12.7109375" style="43" customWidth="1"/>
    <col min="9" max="9" width="39.140625" style="27" bestFit="1" customWidth="1"/>
    <col min="10" max="10" width="22.85546875" style="27" bestFit="1" customWidth="1"/>
    <col min="11" max="20" width="4.7109375" style="27" customWidth="1"/>
    <col min="21" max="16384" width="9.140625" style="27"/>
  </cols>
  <sheetData>
    <row r="1" spans="1:13" s="41" customFormat="1" ht="16.5" thickBot="1">
      <c r="A1" s="169" t="s">
        <v>120</v>
      </c>
      <c r="B1" s="169"/>
      <c r="C1" s="169"/>
      <c r="D1" s="169"/>
      <c r="E1" s="169"/>
      <c r="F1" s="169"/>
      <c r="G1" s="169"/>
      <c r="H1" s="169"/>
      <c r="I1" s="169"/>
      <c r="J1" s="169"/>
      <c r="K1" s="13"/>
      <c r="L1" s="14"/>
      <c r="M1" s="14"/>
    </row>
    <row r="2" spans="1:13" ht="45.75" thickBot="1">
      <c r="A2" s="15" t="s">
        <v>96</v>
      </c>
      <c r="B2" s="15" t="s">
        <v>79</v>
      </c>
      <c r="C2" s="42" t="s">
        <v>121</v>
      </c>
      <c r="D2" s="42" t="s">
        <v>122</v>
      </c>
      <c r="E2" s="42" t="s">
        <v>41</v>
      </c>
      <c r="F2" s="42" t="s">
        <v>42</v>
      </c>
      <c r="G2" s="42" t="s">
        <v>43</v>
      </c>
      <c r="H2" s="42" t="s">
        <v>44</v>
      </c>
      <c r="I2" s="17" t="s">
        <v>45</v>
      </c>
      <c r="J2" s="18" t="s">
        <v>46</v>
      </c>
    </row>
    <row r="3" spans="1:13">
      <c r="A3" s="21">
        <v>1</v>
      </c>
      <c r="B3" s="79" t="s">
        <v>123</v>
      </c>
      <c r="C3" s="105" t="s">
        <v>132</v>
      </c>
      <c r="D3" s="106" t="s">
        <v>133</v>
      </c>
      <c r="E3" s="80">
        <v>14153600.49</v>
      </c>
      <c r="F3" s="81">
        <v>28665</v>
      </c>
      <c r="G3" s="80">
        <v>493.75895656724231</v>
      </c>
      <c r="H3" s="49">
        <v>100</v>
      </c>
      <c r="I3" s="79" t="s">
        <v>128</v>
      </c>
      <c r="J3" s="82" t="s">
        <v>14</v>
      </c>
    </row>
    <row r="4" spans="1:13" ht="14.25" customHeight="1">
      <c r="A4" s="21">
        <v>2</v>
      </c>
      <c r="B4" s="79" t="s">
        <v>124</v>
      </c>
      <c r="C4" s="105" t="s">
        <v>132</v>
      </c>
      <c r="D4" s="106" t="s">
        <v>134</v>
      </c>
      <c r="E4" s="80">
        <v>3389971.33</v>
      </c>
      <c r="F4" s="81">
        <v>52972</v>
      </c>
      <c r="G4" s="80">
        <v>63.995532167937782</v>
      </c>
      <c r="H4" s="78">
        <v>100</v>
      </c>
      <c r="I4" s="79" t="s">
        <v>128</v>
      </c>
      <c r="J4" s="82" t="s">
        <v>14</v>
      </c>
    </row>
    <row r="5" spans="1:13" ht="18" customHeight="1">
      <c r="A5" s="21">
        <v>3</v>
      </c>
      <c r="B5" s="196" t="s">
        <v>125</v>
      </c>
      <c r="C5" s="105" t="s">
        <v>132</v>
      </c>
      <c r="D5" s="106" t="s">
        <v>133</v>
      </c>
      <c r="E5" s="80">
        <v>1607381.6</v>
      </c>
      <c r="F5" s="81">
        <v>749</v>
      </c>
      <c r="G5" s="80">
        <v>2146.0368491321765</v>
      </c>
      <c r="H5" s="49">
        <v>1000</v>
      </c>
      <c r="I5" s="79" t="s">
        <v>129</v>
      </c>
      <c r="J5" s="82" t="s">
        <v>12</v>
      </c>
    </row>
    <row r="6" spans="1:13">
      <c r="A6" s="21">
        <v>4</v>
      </c>
      <c r="B6" s="196" t="s">
        <v>126</v>
      </c>
      <c r="C6" s="105" t="s">
        <v>132</v>
      </c>
      <c r="D6" s="106" t="s">
        <v>134</v>
      </c>
      <c r="E6" s="80">
        <v>1432552.3500999999</v>
      </c>
      <c r="F6" s="81">
        <v>2801</v>
      </c>
      <c r="G6" s="80">
        <v>511.44318104248481</v>
      </c>
      <c r="H6" s="49">
        <v>1000</v>
      </c>
      <c r="I6" s="196" t="s">
        <v>130</v>
      </c>
      <c r="J6" s="82" t="s">
        <v>0</v>
      </c>
    </row>
    <row r="7" spans="1:13">
      <c r="A7" s="21">
        <v>5</v>
      </c>
      <c r="B7" s="215" t="s">
        <v>127</v>
      </c>
      <c r="C7" s="105" t="s">
        <v>132</v>
      </c>
      <c r="D7" s="106" t="s">
        <v>133</v>
      </c>
      <c r="E7" s="80">
        <v>385518.01</v>
      </c>
      <c r="F7" s="81">
        <v>679</v>
      </c>
      <c r="G7" s="80">
        <v>567.77321060382917</v>
      </c>
      <c r="H7" s="49">
        <v>1000</v>
      </c>
      <c r="I7" s="196" t="s">
        <v>131</v>
      </c>
      <c r="J7" s="82" t="s">
        <v>2</v>
      </c>
    </row>
    <row r="8" spans="1:13" ht="15.75" thickBot="1">
      <c r="A8" s="170" t="s">
        <v>64</v>
      </c>
      <c r="B8" s="171"/>
      <c r="C8" s="107" t="s">
        <v>4</v>
      </c>
      <c r="D8" s="107" t="s">
        <v>4</v>
      </c>
      <c r="E8" s="94">
        <f>SUM(E3:E7)</f>
        <v>20969023.780100003</v>
      </c>
      <c r="F8" s="95">
        <f>SUM(F3:F7)</f>
        <v>85866</v>
      </c>
      <c r="G8" s="107" t="s">
        <v>4</v>
      </c>
      <c r="H8" s="107" t="s">
        <v>4</v>
      </c>
      <c r="I8" s="107" t="s">
        <v>4</v>
      </c>
      <c r="J8" s="108" t="s">
        <v>4</v>
      </c>
    </row>
    <row r="9" spans="1:13">
      <c r="A9" s="173"/>
      <c r="B9" s="173"/>
      <c r="C9" s="173"/>
      <c r="D9" s="173"/>
      <c r="E9" s="173"/>
      <c r="F9" s="173"/>
      <c r="G9" s="173"/>
      <c r="H9" s="173"/>
    </row>
  </sheetData>
  <mergeCells count="3">
    <mergeCell ref="A1:J1"/>
    <mergeCell ref="A8:B8"/>
    <mergeCell ref="A9:H9"/>
  </mergeCells>
  <phoneticPr fontId="11" type="noConversion"/>
  <hyperlinks>
    <hyperlink ref="J8" r:id="rId1" display="http://www.sem.biz.ua/"/>
  </hyperlinks>
  <pageMargins left="0.75" right="0.75" top="1" bottom="1" header="0.5" footer="0.5"/>
  <pageSetup paperSize="9" scale="60" orientation="landscape" verticalDpi="12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0"/>
  <sheetViews>
    <sheetView zoomScale="85" workbookViewId="0">
      <selection activeCell="L34" sqref="L34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4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185" t="s">
        <v>135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customFormat="1" ht="15.75" customHeight="1" thickBot="1">
      <c r="A2" s="176" t="s">
        <v>39</v>
      </c>
      <c r="B2" s="98"/>
      <c r="C2" s="99"/>
      <c r="D2" s="100"/>
      <c r="E2" s="178" t="s">
        <v>136</v>
      </c>
      <c r="F2" s="178"/>
      <c r="G2" s="178"/>
      <c r="H2" s="178"/>
      <c r="I2" s="178"/>
      <c r="J2" s="178"/>
      <c r="K2" s="178"/>
    </row>
    <row r="3" spans="1:11" customFormat="1" ht="64.5" thickBot="1">
      <c r="A3" s="177"/>
      <c r="B3" s="200" t="s">
        <v>79</v>
      </c>
      <c r="C3" s="201" t="s">
        <v>80</v>
      </c>
      <c r="D3" s="201" t="s">
        <v>81</v>
      </c>
      <c r="E3" s="17" t="s">
        <v>137</v>
      </c>
      <c r="F3" s="17" t="s">
        <v>83</v>
      </c>
      <c r="G3" s="17" t="s">
        <v>84</v>
      </c>
      <c r="H3" s="17" t="s">
        <v>85</v>
      </c>
      <c r="I3" s="17" t="s">
        <v>86</v>
      </c>
      <c r="J3" s="18" t="s">
        <v>87</v>
      </c>
      <c r="K3" s="202" t="s">
        <v>88</v>
      </c>
    </row>
    <row r="4" spans="1:11" customFormat="1" collapsed="1">
      <c r="A4" s="21">
        <v>1</v>
      </c>
      <c r="B4" s="25" t="s">
        <v>138</v>
      </c>
      <c r="C4" s="101">
        <v>38441</v>
      </c>
      <c r="D4" s="101">
        <v>38625</v>
      </c>
      <c r="E4" s="96">
        <v>-5.9999987623937656E-3</v>
      </c>
      <c r="F4" s="96">
        <v>-7.0325964421217413E-2</v>
      </c>
      <c r="G4" s="96">
        <v>-0.16652024340190652</v>
      </c>
      <c r="H4" s="96">
        <v>-0.21748142767263989</v>
      </c>
      <c r="I4" s="96">
        <v>-2.4316242813939848E-3</v>
      </c>
      <c r="J4" s="102">
        <v>-0.43222678939617143</v>
      </c>
      <c r="K4" s="157">
        <v>-4.4544698791885162E-2</v>
      </c>
    </row>
    <row r="5" spans="1:11" customFormat="1" collapsed="1">
      <c r="A5" s="21">
        <v>2</v>
      </c>
      <c r="B5" s="25" t="s">
        <v>123</v>
      </c>
      <c r="C5" s="101">
        <v>38862</v>
      </c>
      <c r="D5" s="101">
        <v>38958</v>
      </c>
      <c r="E5" s="96" t="s">
        <v>94</v>
      </c>
      <c r="F5" s="96" t="s">
        <v>94</v>
      </c>
      <c r="G5" s="96">
        <v>0.45479038150898377</v>
      </c>
      <c r="H5" s="96">
        <v>0.65084520786248445</v>
      </c>
      <c r="I5" s="96">
        <v>0.15996612312992164</v>
      </c>
      <c r="J5" s="102">
        <v>3.937589565672547</v>
      </c>
      <c r="K5" s="158">
        <v>0.14882904838129929</v>
      </c>
    </row>
    <row r="6" spans="1:11" customFormat="1">
      <c r="A6" s="21">
        <v>3</v>
      </c>
      <c r="B6" s="196" t="s">
        <v>126</v>
      </c>
      <c r="C6" s="101">
        <v>39048</v>
      </c>
      <c r="D6" s="101">
        <v>39140</v>
      </c>
      <c r="E6" s="96">
        <v>4.0456141089454833E-2</v>
      </c>
      <c r="F6" s="96">
        <v>0.17797994679972806</v>
      </c>
      <c r="G6" s="96">
        <v>0.25543036444488099</v>
      </c>
      <c r="H6" s="96">
        <v>0.27342266552697581</v>
      </c>
      <c r="I6" s="96">
        <v>0.12751285336393625</v>
      </c>
      <c r="J6" s="102">
        <v>-0.48855681895752823</v>
      </c>
      <c r="K6" s="158">
        <v>-5.9078518941704683E-2</v>
      </c>
    </row>
    <row r="7" spans="1:11" customFormat="1">
      <c r="A7" s="21">
        <v>4</v>
      </c>
      <c r="B7" s="196" t="s">
        <v>125</v>
      </c>
      <c r="C7" s="101">
        <v>39100</v>
      </c>
      <c r="D7" s="101">
        <v>39268</v>
      </c>
      <c r="E7" s="96">
        <v>1.1464732223550378E-2</v>
      </c>
      <c r="F7" s="96">
        <v>6.5166969798711616E-2</v>
      </c>
      <c r="G7" s="96">
        <v>0.10840913972151456</v>
      </c>
      <c r="H7" s="96">
        <v>0.2531954009633377</v>
      </c>
      <c r="I7" s="96">
        <v>3.1591990313337037E-2</v>
      </c>
      <c r="J7" s="102">
        <v>1.1460368491320376</v>
      </c>
      <c r="K7" s="158">
        <v>7.4260555336398415E-2</v>
      </c>
    </row>
    <row r="8" spans="1:11" customFormat="1">
      <c r="A8" s="21">
        <v>5</v>
      </c>
      <c r="B8" s="25" t="s">
        <v>124</v>
      </c>
      <c r="C8" s="101">
        <v>40253</v>
      </c>
      <c r="D8" s="101">
        <v>40445</v>
      </c>
      <c r="E8" s="96" t="s">
        <v>94</v>
      </c>
      <c r="F8" s="96" t="s">
        <v>94</v>
      </c>
      <c r="G8" s="96">
        <v>0.26182543661137614</v>
      </c>
      <c r="H8" s="96">
        <v>0.65833566698666557</v>
      </c>
      <c r="I8" s="96">
        <v>0.13263555296382989</v>
      </c>
      <c r="J8" s="102">
        <v>-0.36004467832062648</v>
      </c>
      <c r="K8" s="158">
        <v>-5.826332125893674E-2</v>
      </c>
    </row>
    <row r="9" spans="1:11" ht="15.75" thickBot="1">
      <c r="A9" s="141"/>
      <c r="B9" s="146" t="s">
        <v>93</v>
      </c>
      <c r="C9" s="147" t="s">
        <v>4</v>
      </c>
      <c r="D9" s="147" t="s">
        <v>4</v>
      </c>
      <c r="E9" s="148">
        <f>AVERAGE(E4:E8)</f>
        <v>1.5306958183537148E-2</v>
      </c>
      <c r="F9" s="148">
        <f>AVERAGE(F4:F8)</f>
        <v>5.7606984059074086E-2</v>
      </c>
      <c r="G9" s="148">
        <f>AVERAGE(G4:G8)</f>
        <v>0.18278701577696979</v>
      </c>
      <c r="H9" s="148">
        <f>AVERAGE(H4:H8)</f>
        <v>0.32366350273336469</v>
      </c>
      <c r="I9" s="148">
        <f>AVERAGE(I4:I8)</f>
        <v>8.9854979097926169E-2</v>
      </c>
      <c r="J9" s="147" t="s">
        <v>4</v>
      </c>
      <c r="K9" s="147" t="s">
        <v>4</v>
      </c>
    </row>
    <row r="10" spans="1:11">
      <c r="A10" s="186" t="s">
        <v>139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spans="1:11" ht="15" thickBot="1">
      <c r="A11" s="184"/>
      <c r="B11" s="184"/>
      <c r="C11" s="184"/>
      <c r="D11" s="184"/>
      <c r="E11" s="184"/>
      <c r="F11" s="184"/>
      <c r="G11" s="184"/>
      <c r="H11" s="184"/>
      <c r="I11" s="184"/>
      <c r="J11" s="184"/>
      <c r="K11" s="184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113"/>
      <c r="F13" s="27"/>
      <c r="G13" s="27"/>
      <c r="H13" s="27"/>
      <c r="I13" s="27"/>
    </row>
    <row r="14" spans="1:11">
      <c r="B14" s="27"/>
      <c r="C14" s="28"/>
      <c r="D14" s="28"/>
      <c r="E14" s="27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</sheetData>
  <mergeCells count="5">
    <mergeCell ref="A11:K11"/>
    <mergeCell ref="A2:A3"/>
    <mergeCell ref="A1:J1"/>
    <mergeCell ref="E2:K2"/>
    <mergeCell ref="A10:K10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40"/>
  <sheetViews>
    <sheetView zoomScale="85" workbookViewId="0">
      <selection activeCell="A13" sqref="A13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29" customFormat="1" ht="16.5" thickBot="1">
      <c r="A1" s="181" t="s">
        <v>140</v>
      </c>
      <c r="B1" s="181"/>
      <c r="C1" s="181"/>
      <c r="D1" s="181"/>
      <c r="E1" s="181"/>
      <c r="F1" s="181"/>
      <c r="G1" s="181"/>
    </row>
    <row r="2" spans="1:11" s="29" customFormat="1" ht="15.75" customHeight="1" thickBot="1">
      <c r="A2" s="176" t="s">
        <v>96</v>
      </c>
      <c r="B2" s="86"/>
      <c r="C2" s="182" t="s">
        <v>97</v>
      </c>
      <c r="D2" s="183"/>
      <c r="E2" s="182" t="s">
        <v>98</v>
      </c>
      <c r="F2" s="183"/>
      <c r="G2" s="87"/>
    </row>
    <row r="3" spans="1:11" s="29" customFormat="1" ht="45.75" thickBot="1">
      <c r="A3" s="177"/>
      <c r="B3" s="33" t="s">
        <v>79</v>
      </c>
      <c r="C3" s="33" t="s">
        <v>99</v>
      </c>
      <c r="D3" s="33" t="s">
        <v>100</v>
      </c>
      <c r="E3" s="33" t="s">
        <v>101</v>
      </c>
      <c r="F3" s="33" t="s">
        <v>100</v>
      </c>
      <c r="G3" s="34" t="s">
        <v>141</v>
      </c>
    </row>
    <row r="4" spans="1:11" s="29" customFormat="1">
      <c r="A4" s="21">
        <v>1</v>
      </c>
      <c r="B4" s="35" t="s">
        <v>126</v>
      </c>
      <c r="C4" s="36">
        <v>55.702049999999808</v>
      </c>
      <c r="D4" s="96">
        <v>4.0456141089524542E-2</v>
      </c>
      <c r="E4" s="37">
        <v>0</v>
      </c>
      <c r="F4" s="96">
        <v>0</v>
      </c>
      <c r="G4" s="38">
        <v>0</v>
      </c>
    </row>
    <row r="5" spans="1:11" s="29" customFormat="1">
      <c r="A5" s="21">
        <v>2</v>
      </c>
      <c r="B5" s="196" t="s">
        <v>125</v>
      </c>
      <c r="C5" s="36">
        <v>18.219320000000064</v>
      </c>
      <c r="D5" s="96">
        <v>1.1464732223571318E-2</v>
      </c>
      <c r="E5" s="37">
        <v>0</v>
      </c>
      <c r="F5" s="96">
        <v>0</v>
      </c>
      <c r="G5" s="38">
        <v>0</v>
      </c>
    </row>
    <row r="6" spans="1:11" s="29" customFormat="1">
      <c r="A6" s="21">
        <v>3</v>
      </c>
      <c r="B6" s="25" t="s">
        <v>138</v>
      </c>
      <c r="C6" s="36">
        <v>-2.3270700000000071</v>
      </c>
      <c r="D6" s="96">
        <v>-5.9999987623924654E-3</v>
      </c>
      <c r="E6" s="37">
        <v>0</v>
      </c>
      <c r="F6" s="96">
        <v>0</v>
      </c>
      <c r="G6" s="38">
        <v>0</v>
      </c>
    </row>
    <row r="7" spans="1:11" s="29" customFormat="1">
      <c r="A7" s="21">
        <v>4</v>
      </c>
      <c r="B7" s="35" t="s">
        <v>124</v>
      </c>
      <c r="C7" s="36" t="s">
        <v>94</v>
      </c>
      <c r="D7" s="36" t="s">
        <v>94</v>
      </c>
      <c r="E7" s="36" t="s">
        <v>94</v>
      </c>
      <c r="F7" s="36" t="s">
        <v>94</v>
      </c>
      <c r="G7" s="36" t="s">
        <v>94</v>
      </c>
    </row>
    <row r="8" spans="1:11" s="29" customFormat="1">
      <c r="A8" s="21">
        <v>5</v>
      </c>
      <c r="B8" s="35" t="s">
        <v>123</v>
      </c>
      <c r="C8" s="36" t="s">
        <v>94</v>
      </c>
      <c r="D8" s="36" t="s">
        <v>94</v>
      </c>
      <c r="E8" s="36" t="s">
        <v>94</v>
      </c>
      <c r="F8" s="36" t="s">
        <v>94</v>
      </c>
      <c r="G8" s="36" t="s">
        <v>94</v>
      </c>
    </row>
    <row r="9" spans="1:11" s="29" customFormat="1" ht="15.75" thickBot="1">
      <c r="A9" s="109"/>
      <c r="B9" s="88" t="s">
        <v>64</v>
      </c>
      <c r="C9" s="110">
        <v>71.594299999999862</v>
      </c>
      <c r="D9" s="93">
        <v>2.1346851075923469E-2</v>
      </c>
      <c r="E9" s="90">
        <v>0</v>
      </c>
      <c r="F9" s="93">
        <v>0</v>
      </c>
      <c r="G9" s="91">
        <v>0</v>
      </c>
    </row>
    <row r="10" spans="1:11" s="29" customFormat="1" ht="15" customHeight="1" thickBot="1">
      <c r="A10" s="184"/>
      <c r="B10" s="184"/>
      <c r="C10" s="184"/>
      <c r="D10" s="184"/>
      <c r="E10" s="184"/>
      <c r="F10" s="184"/>
      <c r="G10" s="184"/>
      <c r="H10" s="7"/>
      <c r="I10" s="7"/>
      <c r="J10" s="7"/>
      <c r="K10" s="7"/>
    </row>
    <row r="11" spans="1:11" s="29" customFormat="1">
      <c r="D11" s="39"/>
    </row>
    <row r="12" spans="1:11" s="29" customFormat="1">
      <c r="A12" s="27" t="s">
        <v>157</v>
      </c>
      <c r="D12" s="39"/>
    </row>
    <row r="13" spans="1:11" s="29" customFormat="1">
      <c r="A13" s="27" t="s">
        <v>158</v>
      </c>
      <c r="D13" s="39"/>
    </row>
    <row r="14" spans="1:11" s="29" customFormat="1">
      <c r="D14" s="39"/>
    </row>
    <row r="15" spans="1:11" s="29" customFormat="1">
      <c r="D15" s="39"/>
    </row>
    <row r="16" spans="1:11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/>
    <row r="32" spans="4:4" s="29" customFormat="1"/>
    <row r="33" spans="1:9" s="29" customFormat="1">
      <c r="H33" s="22"/>
      <c r="I33" s="22"/>
    </row>
    <row r="36" spans="1:9" ht="30.75" thickBot="1">
      <c r="B36" s="40" t="s">
        <v>79</v>
      </c>
      <c r="C36" s="33" t="s">
        <v>142</v>
      </c>
      <c r="D36" s="33" t="s">
        <v>143</v>
      </c>
      <c r="E36" s="34" t="s">
        <v>144</v>
      </c>
    </row>
    <row r="37" spans="1:9">
      <c r="A37" s="22">
        <v>1</v>
      </c>
      <c r="B37" s="35" t="str">
        <f t="shared" ref="B37:D38" si="0">B4</f>
        <v>ТАSК Ukrainskyi Kapital</v>
      </c>
      <c r="C37" s="114">
        <f t="shared" si="0"/>
        <v>55.702049999999808</v>
      </c>
      <c r="D37" s="96">
        <f t="shared" si="0"/>
        <v>4.0456141089524542E-2</v>
      </c>
      <c r="E37" s="115">
        <f>G4</f>
        <v>0</v>
      </c>
    </row>
    <row r="38" spans="1:9">
      <c r="A38" s="22">
        <v>2</v>
      </c>
      <c r="B38" s="35" t="str">
        <f t="shared" si="0"/>
        <v>Zbalansovanyi Fond "Parytet"</v>
      </c>
      <c r="C38" s="114">
        <f t="shared" si="0"/>
        <v>18.219320000000064</v>
      </c>
      <c r="D38" s="96">
        <f t="shared" si="0"/>
        <v>1.1464732223571318E-2</v>
      </c>
      <c r="E38" s="115">
        <f>G5</f>
        <v>0</v>
      </c>
    </row>
    <row r="39" spans="1:9">
      <c r="A39" s="22">
        <v>3</v>
      </c>
      <c r="B39" s="35" t="str">
        <f>B6</f>
        <v>Оptimum</v>
      </c>
      <c r="C39" s="114">
        <f>C6</f>
        <v>-2.3270700000000071</v>
      </c>
      <c r="D39" s="96">
        <f>D6</f>
        <v>-5.9999987623924654E-3</v>
      </c>
      <c r="E39" s="115">
        <f>G6</f>
        <v>0</v>
      </c>
    </row>
    <row r="40" spans="1:9">
      <c r="B40" s="35"/>
      <c r="C40" s="114"/>
      <c r="D40" s="96"/>
      <c r="E40" s="115"/>
    </row>
  </sheetData>
  <mergeCells count="5">
    <mergeCell ref="A10:G10"/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4"/>
  <sheetViews>
    <sheetView zoomScale="85" workbookViewId="0"/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79</v>
      </c>
      <c r="B1" s="64" t="s">
        <v>113</v>
      </c>
      <c r="C1" s="10"/>
      <c r="D1" s="10"/>
    </row>
    <row r="2" spans="1:4" ht="14.25">
      <c r="A2" s="71" t="s">
        <v>145</v>
      </c>
      <c r="B2" s="134">
        <v>-5.9999987623937656E-3</v>
      </c>
      <c r="C2" s="10"/>
      <c r="D2" s="10"/>
    </row>
    <row r="3" spans="1:4" ht="14.25">
      <c r="A3" s="142" t="s">
        <v>125</v>
      </c>
      <c r="B3" s="134">
        <v>1.1464732223550378E-2</v>
      </c>
      <c r="C3" s="10"/>
      <c r="D3" s="10"/>
    </row>
    <row r="4" spans="1:4" ht="14.25">
      <c r="A4" s="25" t="s">
        <v>126</v>
      </c>
      <c r="B4" s="134">
        <v>4.0456141089454833E-2</v>
      </c>
      <c r="C4" s="10"/>
      <c r="D4" s="10"/>
    </row>
    <row r="5" spans="1:4" ht="14.25">
      <c r="A5" s="25" t="s">
        <v>116</v>
      </c>
      <c r="B5" s="135">
        <v>1.5306958183537148E-2</v>
      </c>
      <c r="C5" s="10"/>
      <c r="D5" s="10"/>
    </row>
    <row r="6" spans="1:4" ht="14.25">
      <c r="A6" s="142" t="s">
        <v>20</v>
      </c>
      <c r="B6" s="135">
        <v>5.8271571816626899E-2</v>
      </c>
      <c r="C6" s="10"/>
      <c r="D6" s="10"/>
    </row>
    <row r="7" spans="1:4" ht="14.25">
      <c r="A7" s="142" t="s">
        <v>19</v>
      </c>
      <c r="B7" s="135">
        <v>3.4751223004414689E-2</v>
      </c>
      <c r="C7" s="10"/>
      <c r="D7" s="10"/>
    </row>
    <row r="8" spans="1:4" ht="14.25">
      <c r="A8" s="142" t="s">
        <v>117</v>
      </c>
      <c r="B8" s="135">
        <v>-4.496929043499942E-2</v>
      </c>
      <c r="C8" s="10"/>
      <c r="D8" s="10"/>
    </row>
    <row r="9" spans="1:4" ht="14.25">
      <c r="A9" s="142" t="s">
        <v>118</v>
      </c>
      <c r="B9" s="135">
        <v>-3.4914598024031296E-2</v>
      </c>
      <c r="C9" s="10"/>
      <c r="D9" s="10"/>
    </row>
    <row r="10" spans="1:4" ht="14.25">
      <c r="A10" s="142" t="s">
        <v>119</v>
      </c>
      <c r="B10" s="135">
        <v>1.1506849315068492E-2</v>
      </c>
      <c r="C10" s="10"/>
      <c r="D10" s="10"/>
    </row>
    <row r="11" spans="1:4" ht="15" thickBot="1">
      <c r="A11" s="213" t="s">
        <v>114</v>
      </c>
      <c r="B11" s="136">
        <v>-4.9884199769814952E-2</v>
      </c>
      <c r="C11" s="10"/>
      <c r="D11" s="10"/>
    </row>
    <row r="12" spans="1:4">
      <c r="B12" s="10"/>
      <c r="C12" s="10"/>
      <c r="D12" s="10"/>
    </row>
    <row r="13" spans="1:4" ht="14.25">
      <c r="A13" s="51"/>
      <c r="B13" s="52"/>
      <c r="C13" s="10"/>
      <c r="D13" s="10"/>
    </row>
    <row r="14" spans="1:4" ht="14.25">
      <c r="A14" s="51"/>
      <c r="B14" s="52"/>
      <c r="C14" s="10"/>
      <c r="D14" s="10"/>
    </row>
    <row r="15" spans="1:4" ht="14.25">
      <c r="A15" s="51"/>
      <c r="B15" s="52"/>
      <c r="C15" s="10"/>
      <c r="D15" s="10"/>
    </row>
    <row r="16" spans="1:4" ht="14.25">
      <c r="A16" s="51"/>
      <c r="B16" s="52"/>
      <c r="C16" s="10"/>
      <c r="D16" s="10"/>
    </row>
    <row r="17" spans="1:4" ht="14.25">
      <c r="A17" s="51"/>
      <c r="B17" s="52"/>
      <c r="C17" s="10"/>
      <c r="D17" s="10"/>
    </row>
    <row r="18" spans="1:4">
      <c r="B18" s="10"/>
    </row>
    <row r="22" spans="1:4">
      <c r="A22" s="7"/>
      <c r="B22" s="8"/>
    </row>
    <row r="23" spans="1:4">
      <c r="B23" s="8"/>
    </row>
    <row r="24" spans="1:4">
      <c r="B24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2018-03-19T17:20:51Z</dcterms:modified>
</cp:coreProperties>
</file>