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ия Гаврилюк\АНАЛІТИКА РИНКУ\КВАРТАЛЬНІ ЗВІТИ\2018\Q2 2018\! final\"/>
    </mc:Choice>
  </mc:AlternateContent>
  <bookViews>
    <workbookView xWindow="216" yWindow="6732" windowWidth="8016" windowHeight="6432" tabRatio="917"/>
  </bookViews>
  <sheets>
    <sheet name="КУА та ІСІ" sheetId="55" r:id="rId1"/>
    <sheet name="Типи_види_класи фондів" sheetId="35" r:id="rId2"/>
    <sheet name="Регіональний розподіл" sheetId="9" r:id="rId3"/>
    <sheet name="Активи та ВЧА" sheetId="36" r:id="rId4"/>
    <sheet name="Притік-відтік відкритих ІСІ" sheetId="61" r:id="rId5"/>
    <sheet name="Інвестори" sheetId="62" r:id="rId6"/>
    <sheet name="Структура активів_типи ІСІ" sheetId="11" r:id="rId7"/>
    <sheet name="Зміни структури активів" sheetId="45" r:id="rId8"/>
    <sheet name="Структура активів_типи ЦП" sheetId="34" r:id="rId9"/>
    <sheet name="Доходність ІСІ" sheetId="3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a11" hidden="1">{#N/A,#N/A,FALSE,"т02бд"}</definedName>
    <definedName name="____________________t06" hidden="1">{#N/A,#N/A,FALSE,"т04"}</definedName>
    <definedName name="__________________a11" hidden="1">{#N/A,#N/A,FALSE,"т02бд"}</definedName>
    <definedName name="__________________t06" hidden="1">{#N/A,#N/A,FALSE,"т04"}</definedName>
    <definedName name="________________a11" hidden="1">{#N/A,#N/A,FALSE,"т02бд"}</definedName>
    <definedName name="________________t06" hidden="1">{#N/A,#N/A,FALSE,"т04"}</definedName>
    <definedName name="______________a11" hidden="1">{#N/A,#N/A,FALSE,"т02бд"}</definedName>
    <definedName name="______________t06" hidden="1">{#N/A,#N/A,FALSE,"т04"}</definedName>
    <definedName name="____________a11" localSheetId="5" hidden="1">{#N/A,#N/A,FALSE,"т02бд"}</definedName>
    <definedName name="____________a11" localSheetId="0" hidden="1">{#N/A,#N/A,FALSE,"т02бд"}</definedName>
    <definedName name="____________a11" localSheetId="4" hidden="1">{#N/A,#N/A,FALSE,"т02бд"}</definedName>
    <definedName name="____________a11" hidden="1">{#N/A,#N/A,FALSE,"т02бд"}</definedName>
    <definedName name="____________t06" localSheetId="5" hidden="1">{#N/A,#N/A,FALSE,"т04"}</definedName>
    <definedName name="____________t06" localSheetId="0" hidden="1">{#N/A,#N/A,FALSE,"т04"}</definedName>
    <definedName name="____________t06" localSheetId="4" hidden="1">{#N/A,#N/A,FALSE,"т04"}</definedName>
    <definedName name="____________t06" hidden="1">{#N/A,#N/A,FALSE,"т04"}</definedName>
    <definedName name="___________a11" hidden="1">{#N/A,#N/A,FALSE,"т02бд"}</definedName>
    <definedName name="___________t06" hidden="1">{#N/A,#N/A,FALSE,"т04"}</definedName>
    <definedName name="__________a11" localSheetId="5" hidden="1">{#N/A,#N/A,FALSE,"т02бд"}</definedName>
    <definedName name="__________a11" localSheetId="0" hidden="1">{#N/A,#N/A,FALSE,"т02бд"}</definedName>
    <definedName name="__________a11" localSheetId="4" hidden="1">{#N/A,#N/A,FALSE,"т02бд"}</definedName>
    <definedName name="__________a11" hidden="1">{#N/A,#N/A,FALSE,"т02бд"}</definedName>
    <definedName name="__________t06" localSheetId="5" hidden="1">{#N/A,#N/A,FALSE,"т04"}</definedName>
    <definedName name="__________t06" localSheetId="0" hidden="1">{#N/A,#N/A,FALSE,"т04"}</definedName>
    <definedName name="__________t06" localSheetId="4" hidden="1">{#N/A,#N/A,FALSE,"т04"}</definedName>
    <definedName name="__________t06" hidden="1">{#N/A,#N/A,FALSE,"т04"}</definedName>
    <definedName name="________a11" localSheetId="5" hidden="1">{#N/A,#N/A,FALSE,"т02бд"}</definedName>
    <definedName name="________a11" localSheetId="0" hidden="1">{#N/A,#N/A,FALSE,"т02бд"}</definedName>
    <definedName name="________a11" localSheetId="4" hidden="1">{#N/A,#N/A,FALSE,"т02бд"}</definedName>
    <definedName name="________a11" hidden="1">{#N/A,#N/A,FALSE,"т02бд"}</definedName>
    <definedName name="________t06" localSheetId="5" hidden="1">{#N/A,#N/A,FALSE,"т04"}</definedName>
    <definedName name="________t06" localSheetId="0" hidden="1">{#N/A,#N/A,FALSE,"т04"}</definedName>
    <definedName name="________t06" localSheetId="4" hidden="1">{#N/A,#N/A,FALSE,"т04"}</definedName>
    <definedName name="________t06" hidden="1">{#N/A,#N/A,FALSE,"т04"}</definedName>
    <definedName name="_______a11" hidden="1">{#N/A,#N/A,FALSE,"т02бд"}</definedName>
    <definedName name="_______t06" hidden="1">{#N/A,#N/A,FALSE,"т04"}</definedName>
    <definedName name="______a11" localSheetId="5" hidden="1">{#N/A,#N/A,FALSE,"т02бд"}</definedName>
    <definedName name="______a11" localSheetId="0" hidden="1">{#N/A,#N/A,FALSE,"т02бд"}</definedName>
    <definedName name="______a11" localSheetId="4" hidden="1">{#N/A,#N/A,FALSE,"т02бд"}</definedName>
    <definedName name="______a11" hidden="1">{#N/A,#N/A,FALSE,"т02бд"}</definedName>
    <definedName name="______t06" localSheetId="5" hidden="1">{#N/A,#N/A,FALSE,"т04"}</definedName>
    <definedName name="______t06" localSheetId="0" hidden="1">{#N/A,#N/A,FALSE,"т04"}</definedName>
    <definedName name="______t06" localSheetId="4" hidden="1">{#N/A,#N/A,FALSE,"т04"}</definedName>
    <definedName name="______t06" hidden="1">{#N/A,#N/A,FALSE,"т04"}</definedName>
    <definedName name="_____a11" localSheetId="0" hidden="1">{#N/A,#N/A,FALSE,"т02бд"}</definedName>
    <definedName name="_____t06" localSheetId="0" hidden="1">{#N/A,#N/A,FALSE,"т04"}</definedName>
    <definedName name="____a11" localSheetId="5" hidden="1">{#N/A,#N/A,FALSE,"т02бд"}</definedName>
    <definedName name="____a11" localSheetId="0" hidden="1">{#N/A,#N/A,FALSE,"т02бд"}</definedName>
    <definedName name="____a11" localSheetId="4" hidden="1">{#N/A,#N/A,FALSE,"т02бд"}</definedName>
    <definedName name="____a11" hidden="1">{#N/A,#N/A,FALSE,"т02бд"}</definedName>
    <definedName name="____t06" localSheetId="5" hidden="1">{#N/A,#N/A,FALSE,"т04"}</definedName>
    <definedName name="____t06" localSheetId="0" hidden="1">{#N/A,#N/A,FALSE,"т04"}</definedName>
    <definedName name="____t06" localSheetId="4" hidden="1">{#N/A,#N/A,FALSE,"т04"}</definedName>
    <definedName name="____t06" hidden="1">{#N/A,#N/A,FALSE,"т04"}</definedName>
    <definedName name="___a11" hidden="1">{#N/A,#N/A,FALSE,"т02бд"}</definedName>
    <definedName name="___t06" hidden="1">{#N/A,#N/A,FALSE,"т04"}</definedName>
    <definedName name="__a11" localSheetId="5" hidden="1">{#N/A,#N/A,FALSE,"т02бд"}</definedName>
    <definedName name="__a11" localSheetId="0" hidden="1">{#N/A,#N/A,FALSE,"т02бд"}</definedName>
    <definedName name="__a11" localSheetId="4" hidden="1">{#N/A,#N/A,FALSE,"т02бд"}</definedName>
    <definedName name="__a11" hidden="1">{#N/A,#N/A,FALSE,"т02бд"}</definedName>
    <definedName name="__t06" localSheetId="5" hidden="1">{#N/A,#N/A,FALSE,"т04"}</definedName>
    <definedName name="__t06" localSheetId="0" hidden="1">{#N/A,#N/A,FALSE,"т04"}</definedName>
    <definedName name="__t06" localSheetId="4" hidden="1">{#N/A,#N/A,FALSE,"т04"}</definedName>
    <definedName name="__t06" hidden="1">{#N/A,#N/A,FALSE,"т04"}</definedName>
    <definedName name="_18_Лют_09" localSheetId="5">#REF!</definedName>
    <definedName name="_18_Лют_09" localSheetId="0">#REF!</definedName>
    <definedName name="_18_Лют_09" localSheetId="4">#REF!</definedName>
    <definedName name="_18_Лют_09" localSheetId="8">#REF!</definedName>
    <definedName name="_18_Лют_09">#REF!</definedName>
    <definedName name="_19_Лют_09" localSheetId="5">#REF!</definedName>
    <definedName name="_19_Лют_09" localSheetId="0">#REF!</definedName>
    <definedName name="_19_Лют_09" localSheetId="4">#REF!</definedName>
    <definedName name="_19_Лют_09" localSheetId="8">#REF!</definedName>
    <definedName name="_19_Лют_09">#REF!</definedName>
    <definedName name="_19_Лют_09_ВЧА" localSheetId="5">#REF!</definedName>
    <definedName name="_19_Лют_09_ВЧА" localSheetId="0">#REF!</definedName>
    <definedName name="_19_Лют_09_ВЧА" localSheetId="4">#REF!</definedName>
    <definedName name="_19_Лют_09_ВЧА" localSheetId="8">#REF!</definedName>
    <definedName name="_19_Лют_09_ВЧА">#REF!</definedName>
    <definedName name="_a11" localSheetId="3" hidden="1">{#N/A,#N/A,FALSE,"т02бд"}</definedName>
    <definedName name="_a11" localSheetId="9" hidden="1">{#N/A,#N/A,FALSE,"т02бд"}</definedName>
    <definedName name="_a11" localSheetId="5" hidden="1">{#N/A,#N/A,FALSE,"т02бд"}</definedName>
    <definedName name="_a11" localSheetId="4" hidden="1">{#N/A,#N/A,FALSE,"т02бд"}</definedName>
    <definedName name="_a11" localSheetId="2" hidden="1">{#N/A,#N/A,FALSE,"т02бд"}</definedName>
    <definedName name="_a11" localSheetId="6" hidden="1">{#N/A,#N/A,FALSE,"т02бд"}</definedName>
    <definedName name="_a11" localSheetId="8" hidden="1">{#N/A,#N/A,FALSE,"т02бд"}</definedName>
    <definedName name="_a11" localSheetId="1" hidden="1">{#N/A,#N/A,FALSE,"т02бд"}</definedName>
    <definedName name="_a11" hidden="1">{#N/A,#N/A,FALSE,"т02бд"}</definedName>
    <definedName name="_t06" localSheetId="3" hidden="1">{#N/A,#N/A,FALSE,"т04"}</definedName>
    <definedName name="_t06" localSheetId="9" hidden="1">{#N/A,#N/A,FALSE,"т04"}</definedName>
    <definedName name="_t06" localSheetId="5" hidden="1">{#N/A,#N/A,FALSE,"т04"}</definedName>
    <definedName name="_t06" localSheetId="4" hidden="1">{#N/A,#N/A,FALSE,"т04"}</definedName>
    <definedName name="_t06" localSheetId="2" hidden="1">{#N/A,#N/A,FALSE,"т04"}</definedName>
    <definedName name="_t06" localSheetId="6" hidden="1">{#N/A,#N/A,FALSE,"т04"}</definedName>
    <definedName name="_t06" localSheetId="8" hidden="1">{#N/A,#N/A,FALSE,"т04"}</definedName>
    <definedName name="_t06" localSheetId="1" hidden="1">{#N/A,#N/A,FALSE,"т04"}</definedName>
    <definedName name="_t06" hidden="1">{#N/A,#N/A,FALSE,"т04"}</definedName>
    <definedName name="_xlnm._FilterDatabase" localSheetId="2" hidden="1">'Регіональний розподіл'!#REF!</definedName>
    <definedName name="BAZA">'[1]Мульт-ор М2, швидкість'!$E$1:$E$65536</definedName>
    <definedName name="cevv" localSheetId="5">[2]табл1!#REF!</definedName>
    <definedName name="cevv" localSheetId="0">[2]табл1!#REF!</definedName>
    <definedName name="cevv" localSheetId="4">[2]табл1!#REF!</definedName>
    <definedName name="cevv">[2]табл1!#REF!</definedName>
    <definedName name="d" localSheetId="5" hidden="1">{#N/A,#N/A,FALSE,"т02бд"}</definedName>
    <definedName name="d" localSheetId="0" hidden="1">{#N/A,#N/A,FALSE,"т02бд"}</definedName>
    <definedName name="d" localSheetId="4" hidden="1">{#N/A,#N/A,FALSE,"т02бд"}</definedName>
    <definedName name="d" hidden="1">{#N/A,#N/A,FALSE,"т02бд"}</definedName>
    <definedName name="ic" localSheetId="3" hidden="1">{#N/A,#N/A,FALSE,"т02бд"}</definedName>
    <definedName name="ic" localSheetId="9" hidden="1">{#N/A,#N/A,FALSE,"т02бд"}</definedName>
    <definedName name="ic" localSheetId="5" hidden="1">{#N/A,#N/A,FALSE,"т02бд"}</definedName>
    <definedName name="ic" localSheetId="0" hidden="1">{#N/A,#N/A,FALSE,"т02бд"}</definedName>
    <definedName name="ic" localSheetId="4" hidden="1">{#N/A,#N/A,FALSE,"т02бд"}</definedName>
    <definedName name="ic" localSheetId="2" hidden="1">{#N/A,#N/A,FALSE,"т02бд"}</definedName>
    <definedName name="ic" localSheetId="6" hidden="1">{#N/A,#N/A,FALSE,"т02бд"}</definedName>
    <definedName name="ic" localSheetId="8" hidden="1">{#N/A,#N/A,FALSE,"т02бд"}</definedName>
    <definedName name="ic" localSheetId="1" hidden="1">{#N/A,#N/A,FALSE,"т02бд"}</definedName>
    <definedName name="ic" hidden="1">{#N/A,#N/A,FALSE,"т02бд"}</definedName>
    <definedName name="ICC_2008" localSheetId="3" hidden="1">{#N/A,#N/A,FALSE,"т02бд"}</definedName>
    <definedName name="ICC_2008" localSheetId="9" hidden="1">{#N/A,#N/A,FALSE,"т02бд"}</definedName>
    <definedName name="ICC_2008" localSheetId="5" hidden="1">{#N/A,#N/A,FALSE,"т02бд"}</definedName>
    <definedName name="ICC_2008" localSheetId="0" hidden="1">{#N/A,#N/A,FALSE,"т02бд"}</definedName>
    <definedName name="ICC_2008" localSheetId="4" hidden="1">{#N/A,#N/A,FALSE,"т02бд"}</definedName>
    <definedName name="ICC_2008" localSheetId="2" hidden="1">{#N/A,#N/A,FALSE,"т02бд"}</definedName>
    <definedName name="ICC_2008" localSheetId="6" hidden="1">{#N/A,#N/A,FALSE,"т02бд"}</definedName>
    <definedName name="ICC_2008" localSheetId="8" hidden="1">{#N/A,#N/A,FALSE,"т02бд"}</definedName>
    <definedName name="ICC_2008" localSheetId="1" hidden="1">{#N/A,#N/A,FALSE,"т02бд"}</definedName>
    <definedName name="ICC_2008" hidden="1">{#N/A,#N/A,FALSE,"т02бд"}</definedName>
    <definedName name="q" localSheetId="3" hidden="1">{#N/A,#N/A,FALSE,"т02бд"}</definedName>
    <definedName name="q" localSheetId="9" hidden="1">{#N/A,#N/A,FALSE,"т02бд"}</definedName>
    <definedName name="q" localSheetId="5" hidden="1">{#N/A,#N/A,FALSE,"т02бд"}</definedName>
    <definedName name="q" localSheetId="0" hidden="1">{#N/A,#N/A,FALSE,"т02бд"}</definedName>
    <definedName name="q" localSheetId="4" hidden="1">{#N/A,#N/A,FALSE,"т02бд"}</definedName>
    <definedName name="q" localSheetId="2" hidden="1">{#N/A,#N/A,FALSE,"т02бд"}</definedName>
    <definedName name="q" localSheetId="6" hidden="1">{#N/A,#N/A,FALSE,"т02бд"}</definedName>
    <definedName name="q" localSheetId="8" hidden="1">{#N/A,#N/A,FALSE,"т02бд"}</definedName>
    <definedName name="q" localSheetId="1" hidden="1">{#N/A,#N/A,FALSE,"т02бд"}</definedName>
    <definedName name="q" hidden="1">{#N/A,#N/A,FALSE,"т02бд"}</definedName>
    <definedName name="tt" localSheetId="3" hidden="1">{#N/A,#N/A,FALSE,"т02бд"}</definedName>
    <definedName name="tt" localSheetId="9" hidden="1">{#N/A,#N/A,FALSE,"т02бд"}</definedName>
    <definedName name="tt" localSheetId="5" hidden="1">{#N/A,#N/A,FALSE,"т02бд"}</definedName>
    <definedName name="tt" localSheetId="0" hidden="1">{#N/A,#N/A,FALSE,"т02бд"}</definedName>
    <definedName name="tt" localSheetId="4" hidden="1">{#N/A,#N/A,FALSE,"т02бд"}</definedName>
    <definedName name="tt" localSheetId="2" hidden="1">{#N/A,#N/A,FALSE,"т02бд"}</definedName>
    <definedName name="tt" localSheetId="6" hidden="1">{#N/A,#N/A,FALSE,"т02бд"}</definedName>
    <definedName name="tt" localSheetId="8" hidden="1">{#N/A,#N/A,FALSE,"т02бд"}</definedName>
    <definedName name="tt" localSheetId="1" hidden="1">{#N/A,#N/A,FALSE,"т02бд"}</definedName>
    <definedName name="tt" hidden="1">{#N/A,#N/A,FALSE,"т02бд"}</definedName>
    <definedName name="V">'[3]146024'!$A$1:$K$1</definedName>
    <definedName name="ven_vcha" localSheetId="5" hidden="1">{#N/A,#N/A,FALSE,"т02бд"}</definedName>
    <definedName name="ven_vcha" localSheetId="0" hidden="1">{#N/A,#N/A,FALSE,"т02бд"}</definedName>
    <definedName name="ven_vcha" localSheetId="4" hidden="1">{#N/A,#N/A,FALSE,"т02бд"}</definedName>
    <definedName name="ven_vcha" hidden="1">{#N/A,#N/A,FALSE,"т02бд"}</definedName>
    <definedName name="wrn.04." localSheetId="3" hidden="1">{#N/A,#N/A,FALSE,"т02бд"}</definedName>
    <definedName name="wrn.04." localSheetId="9" hidden="1">{#N/A,#N/A,FALSE,"т02бд"}</definedName>
    <definedName name="wrn.04." localSheetId="5" hidden="1">{#N/A,#N/A,FALSE,"т02бд"}</definedName>
    <definedName name="wrn.04." localSheetId="0" hidden="1">{#N/A,#N/A,FALSE,"т02бд"}</definedName>
    <definedName name="wrn.04." localSheetId="4" hidden="1">{#N/A,#N/A,FALSE,"т02бд"}</definedName>
    <definedName name="wrn.04." localSheetId="2" hidden="1">{#N/A,#N/A,FALSE,"т02бд"}</definedName>
    <definedName name="wrn.04." localSheetId="6" hidden="1">{#N/A,#N/A,FALSE,"т02бд"}</definedName>
    <definedName name="wrn.04." localSheetId="8" hidden="1">{#N/A,#N/A,FALSE,"т02бд"}</definedName>
    <definedName name="wrn.04." localSheetId="1" hidden="1">{#N/A,#N/A,FALSE,"т02бд"}</definedName>
    <definedName name="wrn.04." hidden="1">{#N/A,#N/A,FALSE,"т02бд"}</definedName>
    <definedName name="wrn.д02." localSheetId="3" hidden="1">{#N/A,#N/A,FALSE,"т02бд"}</definedName>
    <definedName name="wrn.д02." localSheetId="9" hidden="1">{#N/A,#N/A,FALSE,"т02бд"}</definedName>
    <definedName name="wrn.д02." localSheetId="5" hidden="1">{#N/A,#N/A,FALSE,"т02бд"}</definedName>
    <definedName name="wrn.д02." localSheetId="0" hidden="1">{#N/A,#N/A,FALSE,"т02бд"}</definedName>
    <definedName name="wrn.д02." localSheetId="4" hidden="1">{#N/A,#N/A,FALSE,"т02бд"}</definedName>
    <definedName name="wrn.д02." localSheetId="2" hidden="1">{#N/A,#N/A,FALSE,"т02бд"}</definedName>
    <definedName name="wrn.д02." localSheetId="6" hidden="1">{#N/A,#N/A,FALSE,"т02бд"}</definedName>
    <definedName name="wrn.д02." localSheetId="8" hidden="1">{#N/A,#N/A,FALSE,"т02бд"}</definedName>
    <definedName name="wrn.д02." localSheetId="1" hidden="1">{#N/A,#N/A,FALSE,"т02бд"}</definedName>
    <definedName name="wrn.д02." hidden="1">{#N/A,#N/A,FALSE,"т02бд"}</definedName>
    <definedName name="wrn.т171банки." localSheetId="3" hidden="1">{#N/A,#N/A,FALSE,"т17-1банки (2)"}</definedName>
    <definedName name="wrn.т171банки." localSheetId="9" hidden="1">{#N/A,#N/A,FALSE,"т17-1банки (2)"}</definedName>
    <definedName name="wrn.т171банки." localSheetId="5" hidden="1">{#N/A,#N/A,FALSE,"т17-1банки (2)"}</definedName>
    <definedName name="wrn.т171банки." localSheetId="0" hidden="1">{#N/A,#N/A,FALSE,"т17-1банки (2)"}</definedName>
    <definedName name="wrn.т171банки." localSheetId="4" hidden="1">{#N/A,#N/A,FALSE,"т17-1банки (2)"}</definedName>
    <definedName name="wrn.т171банки." localSheetId="2" hidden="1">{#N/A,#N/A,FALSE,"т17-1банки (2)"}</definedName>
    <definedName name="wrn.т171банки." localSheetId="6" hidden="1">{#N/A,#N/A,FALSE,"т17-1банки (2)"}</definedName>
    <definedName name="wrn.т171банки." localSheetId="8" hidden="1">{#N/A,#N/A,FALSE,"т17-1банки (2)"}</definedName>
    <definedName name="wrn.т171банки." localSheetId="1" hidden="1">{#N/A,#N/A,FALSE,"т17-1банки (2)"}</definedName>
    <definedName name="wrn.т171банки." hidden="1">{#N/A,#N/A,FALSE,"т17-1банки (2)"}</definedName>
    <definedName name="_xlnm.Database" localSheetId="5">#REF!</definedName>
    <definedName name="_xlnm.Database" localSheetId="0">#REF!</definedName>
    <definedName name="_xlnm.Database" localSheetId="4">#REF!</definedName>
    <definedName name="_xlnm.Database">#REF!</definedName>
    <definedName name="ГЦ" localSheetId="3" hidden="1">{#N/A,#N/A,FALSE,"т02бд"}</definedName>
    <definedName name="ГЦ" localSheetId="9" hidden="1">{#N/A,#N/A,FALSE,"т02бд"}</definedName>
    <definedName name="ГЦ" localSheetId="5" hidden="1">{#N/A,#N/A,FALSE,"т02бд"}</definedName>
    <definedName name="ГЦ" localSheetId="0" hidden="1">{#N/A,#N/A,FALSE,"т02бд"}</definedName>
    <definedName name="ГЦ" localSheetId="4" hidden="1">{#N/A,#N/A,FALSE,"т02бд"}</definedName>
    <definedName name="ГЦ" localSheetId="2" hidden="1">{#N/A,#N/A,FALSE,"т02бд"}</definedName>
    <definedName name="ГЦ" localSheetId="6" hidden="1">{#N/A,#N/A,FALSE,"т02бд"}</definedName>
    <definedName name="ГЦ" localSheetId="8" hidden="1">{#N/A,#N/A,FALSE,"т02бд"}</definedName>
    <definedName name="ГЦ" localSheetId="1" hidden="1">{#N/A,#N/A,FALSE,"т02бд"}</definedName>
    <definedName name="ГЦ" hidden="1">{#N/A,#N/A,FALSE,"т02бд"}</definedName>
    <definedName name="д17.1">'[4]д17-1'!$A$1:$H$1</definedName>
    <definedName name="ее" localSheetId="3" hidden="1">{#N/A,#N/A,FALSE,"т02бд"}</definedName>
    <definedName name="ее" localSheetId="9" hidden="1">{#N/A,#N/A,FALSE,"т02бд"}</definedName>
    <definedName name="ее" localSheetId="5" hidden="1">{#N/A,#N/A,FALSE,"т02бд"}</definedName>
    <definedName name="ее" localSheetId="0" hidden="1">{#N/A,#N/A,FALSE,"т02бд"}</definedName>
    <definedName name="ее" localSheetId="4" hidden="1">{#N/A,#N/A,FALSE,"т02бд"}</definedName>
    <definedName name="ее" localSheetId="2" hidden="1">{#N/A,#N/A,FALSE,"т02бд"}</definedName>
    <definedName name="ее" localSheetId="6" hidden="1">{#N/A,#N/A,FALSE,"т02бд"}</definedName>
    <definedName name="ее" localSheetId="8" hidden="1">{#N/A,#N/A,FALSE,"т02бд"}</definedName>
    <definedName name="ее" localSheetId="1" hidden="1">{#N/A,#N/A,FALSE,"т02бд"}</definedName>
    <definedName name="ее" hidden="1">{#N/A,#N/A,FALSE,"т02бд"}</definedName>
    <definedName name="збз1998" localSheetId="5">#REF!</definedName>
    <definedName name="збз1998" localSheetId="0">#REF!</definedName>
    <definedName name="збз1998" localSheetId="4">#REF!</definedName>
    <definedName name="збз1998">#REF!</definedName>
    <definedName name="ии" localSheetId="3" hidden="1">{#N/A,#N/A,FALSE,"т02бд"}</definedName>
    <definedName name="ии" localSheetId="9" hidden="1">{#N/A,#N/A,FALSE,"т02бд"}</definedName>
    <definedName name="ии" localSheetId="5" hidden="1">{#N/A,#N/A,FALSE,"т02бд"}</definedName>
    <definedName name="ии" localSheetId="0" hidden="1">{#N/A,#N/A,FALSE,"т02бд"}</definedName>
    <definedName name="ии" localSheetId="4" hidden="1">{#N/A,#N/A,FALSE,"т02бд"}</definedName>
    <definedName name="ии" localSheetId="2" hidden="1">{#N/A,#N/A,FALSE,"т02бд"}</definedName>
    <definedName name="ии" localSheetId="6" hidden="1">{#N/A,#N/A,FALSE,"т02бд"}</definedName>
    <definedName name="ии" localSheetId="8" hidden="1">{#N/A,#N/A,FALSE,"т02бд"}</definedName>
    <definedName name="ии" localSheetId="1" hidden="1">{#N/A,#N/A,FALSE,"т02бд"}</definedName>
    <definedName name="ии" hidden="1">{#N/A,#N/A,FALSE,"т02бд"}</definedName>
    <definedName name="іі" localSheetId="3" hidden="1">{#N/A,#N/A,FALSE,"т02бд"}</definedName>
    <definedName name="іі" localSheetId="9" hidden="1">{#N/A,#N/A,FALSE,"т02бд"}</definedName>
    <definedName name="іі" localSheetId="5" hidden="1">{#N/A,#N/A,FALSE,"т02бд"}</definedName>
    <definedName name="іі" localSheetId="0" hidden="1">{#N/A,#N/A,FALSE,"т02бд"}</definedName>
    <definedName name="іі" localSheetId="4" hidden="1">{#N/A,#N/A,FALSE,"т02бд"}</definedName>
    <definedName name="іі" localSheetId="2" hidden="1">{#N/A,#N/A,FALSE,"т02бд"}</definedName>
    <definedName name="іі" localSheetId="6" hidden="1">{#N/A,#N/A,FALSE,"т02бд"}</definedName>
    <definedName name="іі" localSheetId="8" hidden="1">{#N/A,#N/A,FALSE,"т02бд"}</definedName>
    <definedName name="іі" localSheetId="1" hidden="1">{#N/A,#N/A,FALSE,"т02бд"}</definedName>
    <definedName name="іі" hidden="1">{#N/A,#N/A,FALSE,"т02бд"}</definedName>
    <definedName name="квітень" localSheetId="3" hidden="1">{#N/A,#N/A,FALSE,"т17-1банки (2)"}</definedName>
    <definedName name="квітень" localSheetId="9" hidden="1">{#N/A,#N/A,FALSE,"т17-1банки (2)"}</definedName>
    <definedName name="квітень" localSheetId="5" hidden="1">{#N/A,#N/A,FALSE,"т17-1банки (2)"}</definedName>
    <definedName name="квітень" localSheetId="0" hidden="1">{#N/A,#N/A,FALSE,"т17-1банки (2)"}</definedName>
    <definedName name="квітень" localSheetId="4" hidden="1">{#N/A,#N/A,FALSE,"т17-1банки (2)"}</definedName>
    <definedName name="квітень" localSheetId="2" hidden="1">{#N/A,#N/A,FALSE,"т17-1банки (2)"}</definedName>
    <definedName name="квітень" localSheetId="6" hidden="1">{#N/A,#N/A,FALSE,"т17-1банки (2)"}</definedName>
    <definedName name="квітень" localSheetId="8" hidden="1">{#N/A,#N/A,FALSE,"т17-1банки (2)"}</definedName>
    <definedName name="квітень" localSheetId="1" hidden="1">{#N/A,#N/A,FALSE,"т17-1банки (2)"}</definedName>
    <definedName name="квітень" hidden="1">{#N/A,#N/A,FALSE,"т17-1банки (2)"}</definedName>
    <definedName name="ке" localSheetId="3" hidden="1">{#N/A,#N/A,FALSE,"т17-1банки (2)"}</definedName>
    <definedName name="ке" localSheetId="9" hidden="1">{#N/A,#N/A,FALSE,"т17-1банки (2)"}</definedName>
    <definedName name="ке" localSheetId="5" hidden="1">{#N/A,#N/A,FALSE,"т17-1банки (2)"}</definedName>
    <definedName name="ке" localSheetId="0" hidden="1">{#N/A,#N/A,FALSE,"т17-1банки (2)"}</definedName>
    <definedName name="ке" localSheetId="4" hidden="1">{#N/A,#N/A,FALSE,"т17-1банки (2)"}</definedName>
    <definedName name="ке" localSheetId="2" hidden="1">{#N/A,#N/A,FALSE,"т17-1банки (2)"}</definedName>
    <definedName name="ке" localSheetId="6" hidden="1">{#N/A,#N/A,FALSE,"т17-1банки (2)"}</definedName>
    <definedName name="ке" localSheetId="8" hidden="1">{#N/A,#N/A,FALSE,"т17-1банки (2)"}</definedName>
    <definedName name="ке" localSheetId="1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3" hidden="1">{#N/A,#N/A,FALSE,"т02бд"}</definedName>
    <definedName name="нн" localSheetId="9" hidden="1">{#N/A,#N/A,FALSE,"т02бд"}</definedName>
    <definedName name="нн" localSheetId="5" hidden="1">{#N/A,#N/A,FALSE,"т02бд"}</definedName>
    <definedName name="нн" localSheetId="0" hidden="1">{#N/A,#N/A,FALSE,"т02бд"}</definedName>
    <definedName name="нн" localSheetId="4" hidden="1">{#N/A,#N/A,FALSE,"т02бд"}</definedName>
    <definedName name="нн" localSheetId="2" hidden="1">{#N/A,#N/A,FALSE,"т02бд"}</definedName>
    <definedName name="нн" localSheetId="6" hidden="1">{#N/A,#N/A,FALSE,"т02бд"}</definedName>
    <definedName name="нн" localSheetId="8" hidden="1">{#N/A,#N/A,FALSE,"т02бд"}</definedName>
    <definedName name="нн" localSheetId="1" hidden="1">{#N/A,#N/A,FALSE,"т02бд"}</definedName>
    <definedName name="нн" hidden="1">{#N/A,#N/A,FALSE,"т02бд"}</definedName>
    <definedName name="Список">'[3]146024'!$A$8:$A$88</definedName>
    <definedName name="стельм." localSheetId="3" hidden="1">{#N/A,#N/A,FALSE,"т17-1банки (2)"}</definedName>
    <definedName name="стельм." localSheetId="9" hidden="1">{#N/A,#N/A,FALSE,"т17-1банки (2)"}</definedName>
    <definedName name="стельм." localSheetId="5" hidden="1">{#N/A,#N/A,FALSE,"т17-1банки (2)"}</definedName>
    <definedName name="стельм." localSheetId="0" hidden="1">{#N/A,#N/A,FALSE,"т17-1банки (2)"}</definedName>
    <definedName name="стельм." localSheetId="4" hidden="1">{#N/A,#N/A,FALSE,"т17-1банки (2)"}</definedName>
    <definedName name="стельм." localSheetId="2" hidden="1">{#N/A,#N/A,FALSE,"т17-1банки (2)"}</definedName>
    <definedName name="стельм." localSheetId="6" hidden="1">{#N/A,#N/A,FALSE,"т17-1банки (2)"}</definedName>
    <definedName name="стельм." localSheetId="8" hidden="1">{#N/A,#N/A,FALSE,"т17-1банки (2)"}</definedName>
    <definedName name="стельм." localSheetId="1" hidden="1">{#N/A,#N/A,FALSE,"т17-1банки (2)"}</definedName>
    <definedName name="стельм." hidden="1">{#N/A,#N/A,FALSE,"т17-1банки (2)"}</definedName>
    <definedName name="т01" localSheetId="5">#REF!</definedName>
    <definedName name="т01" localSheetId="0">#REF!</definedName>
    <definedName name="т01" localSheetId="4">#REF!</definedName>
    <definedName name="т01">#REF!</definedName>
    <definedName name="т05" localSheetId="3" hidden="1">{#N/A,#N/A,FALSE,"т04"}</definedName>
    <definedName name="т05" localSheetId="9" hidden="1">{#N/A,#N/A,FALSE,"т04"}</definedName>
    <definedName name="т05" localSheetId="5" hidden="1">{#N/A,#N/A,FALSE,"т04"}</definedName>
    <definedName name="т05" localSheetId="0" hidden="1">{#N/A,#N/A,FALSE,"т04"}</definedName>
    <definedName name="т05" localSheetId="4" hidden="1">{#N/A,#N/A,FALSE,"т04"}</definedName>
    <definedName name="т05" localSheetId="2" hidden="1">{#N/A,#N/A,FALSE,"т04"}</definedName>
    <definedName name="т05" localSheetId="6" hidden="1">{#N/A,#N/A,FALSE,"т04"}</definedName>
    <definedName name="т05" localSheetId="8" hidden="1">{#N/A,#N/A,FALSE,"т04"}</definedName>
    <definedName name="т05" localSheetId="1" hidden="1">{#N/A,#N/A,FALSE,"т04"}</definedName>
    <definedName name="т05" hidden="1">{#N/A,#N/A,FALSE,"т04"}</definedName>
    <definedName name="т06" localSheetId="5">#REF!</definedName>
    <definedName name="т06" localSheetId="0">#REF!</definedName>
    <definedName name="т06" localSheetId="4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5">#REF!</definedName>
    <definedName name="т17.2" localSheetId="0">#REF!</definedName>
    <definedName name="т17.2" localSheetId="4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5">#REF!</definedName>
    <definedName name="т17.4" localSheetId="0">#REF!</definedName>
    <definedName name="т17.4" localSheetId="4">#REF!</definedName>
    <definedName name="т17.4">#REF!</definedName>
    <definedName name="т17.4.1999" localSheetId="5">#REF!</definedName>
    <definedName name="т17.4.1999" localSheetId="0">#REF!</definedName>
    <definedName name="т17.4.1999" localSheetId="4">#REF!</definedName>
    <definedName name="т17.4.1999">#REF!</definedName>
    <definedName name="т17.4.2001" localSheetId="5">#REF!</definedName>
    <definedName name="т17.4.2001" localSheetId="0">#REF!</definedName>
    <definedName name="т17.4.2001" localSheetId="4">#REF!</definedName>
    <definedName name="т17.4.2001">#REF!</definedName>
    <definedName name="т17.5" localSheetId="5">#REF!</definedName>
    <definedName name="т17.5" localSheetId="0">#REF!</definedName>
    <definedName name="т17.5" localSheetId="4">#REF!</definedName>
    <definedName name="т17.5">#REF!</definedName>
    <definedName name="т17.5.2001" localSheetId="5">#REF!</definedName>
    <definedName name="т17.5.2001" localSheetId="0">#REF!</definedName>
    <definedName name="т17.5.2001" localSheetId="4">#REF!</definedName>
    <definedName name="т17.5.2001">#REF!</definedName>
    <definedName name="т17.7" localSheetId="5">#REF!</definedName>
    <definedName name="т17.7" localSheetId="0">#REF!</definedName>
    <definedName name="т17.7" localSheetId="4">#REF!</definedName>
    <definedName name="т17.7">#REF!</definedName>
    <definedName name="т17мб">'[10]т17мб(шаблон)'!$A$1</definedName>
    <definedName name="Усі_банки">'[3]146024'!$A$8:$K$88</definedName>
    <definedName name="ц" localSheetId="3" hidden="1">{#N/A,#N/A,FALSE,"т02бд"}</definedName>
    <definedName name="ц" localSheetId="9" hidden="1">{#N/A,#N/A,FALSE,"т02бд"}</definedName>
    <definedName name="ц" localSheetId="5" hidden="1">{#N/A,#N/A,FALSE,"т02бд"}</definedName>
    <definedName name="ц" localSheetId="0" hidden="1">{#N/A,#N/A,FALSE,"т02бд"}</definedName>
    <definedName name="ц" localSheetId="4" hidden="1">{#N/A,#N/A,FALSE,"т02бд"}</definedName>
    <definedName name="ц" localSheetId="8" hidden="1">{#N/A,#N/A,FALSE,"т02бд"}</definedName>
    <definedName name="ц" localSheetId="1" hidden="1">{#N/A,#N/A,FALSE,"т02бд"}</definedName>
    <definedName name="ц" hidden="1">{#N/A,#N/A,FALSE,"т02бд"}</definedName>
    <definedName name="цеу" localSheetId="3" hidden="1">{#N/A,#N/A,FALSE,"т02бд"}</definedName>
    <definedName name="цеу" localSheetId="9" hidden="1">{#N/A,#N/A,FALSE,"т02бд"}</definedName>
    <definedName name="цеу" localSheetId="5" hidden="1">{#N/A,#N/A,FALSE,"т02бд"}</definedName>
    <definedName name="цеу" localSheetId="0" hidden="1">{#N/A,#N/A,FALSE,"т02бд"}</definedName>
    <definedName name="цеу" localSheetId="4" hidden="1">{#N/A,#N/A,FALSE,"т02бд"}</definedName>
    <definedName name="цеу" localSheetId="2" hidden="1">{#N/A,#N/A,FALSE,"т02бд"}</definedName>
    <definedName name="цеу" localSheetId="6" hidden="1">{#N/A,#N/A,FALSE,"т02бд"}</definedName>
    <definedName name="цеу" localSheetId="8" hidden="1">{#N/A,#N/A,FALSE,"т02бд"}</definedName>
    <definedName name="цеу" localSheetId="1" hidden="1">{#N/A,#N/A,FALSE,"т02бд"}</definedName>
    <definedName name="цеу" hidden="1">{#N/A,#N/A,FALSE,"т02бд"}</definedName>
    <definedName name="черв" localSheetId="3" hidden="1">{#N/A,#N/A,FALSE,"т02бд"}</definedName>
    <definedName name="черв" localSheetId="9" hidden="1">{#N/A,#N/A,FALSE,"т02бд"}</definedName>
    <definedName name="черв" localSheetId="5" hidden="1">{#N/A,#N/A,FALSE,"т02бд"}</definedName>
    <definedName name="черв" localSheetId="0" hidden="1">{#N/A,#N/A,FALSE,"т02бд"}</definedName>
    <definedName name="черв" localSheetId="4" hidden="1">{#N/A,#N/A,FALSE,"т02бд"}</definedName>
    <definedName name="черв" localSheetId="2" hidden="1">{#N/A,#N/A,FALSE,"т02бд"}</definedName>
    <definedName name="черв" localSheetId="6" hidden="1">{#N/A,#N/A,FALSE,"т02бд"}</definedName>
    <definedName name="черв" localSheetId="8" hidden="1">{#N/A,#N/A,FALSE,"т02бд"}</definedName>
    <definedName name="черв" localSheetId="1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V14" i="35" l="1"/>
  <c r="B82" i="11" l="1"/>
  <c r="Q13" i="11"/>
  <c r="N13" i="11"/>
  <c r="K13" i="11"/>
  <c r="H13" i="11"/>
  <c r="E13" i="11"/>
  <c r="B13" i="11"/>
  <c r="J37" i="62"/>
  <c r="J36" i="62"/>
  <c r="J35" i="62"/>
  <c r="J34" i="62"/>
  <c r="J33" i="62"/>
  <c r="J32" i="62"/>
  <c r="J31" i="62"/>
  <c r="J30" i="62"/>
  <c r="K11" i="62"/>
  <c r="J11" i="62"/>
  <c r="K10" i="62"/>
  <c r="J10" i="62"/>
  <c r="K9" i="62"/>
  <c r="J9" i="62"/>
  <c r="K8" i="62"/>
  <c r="J8" i="62"/>
  <c r="K7" i="62"/>
  <c r="J7" i="62"/>
  <c r="K6" i="62"/>
  <c r="J6" i="62"/>
  <c r="K5" i="62"/>
  <c r="J5" i="62"/>
  <c r="K4" i="62"/>
  <c r="J4" i="62"/>
  <c r="B25" i="61"/>
  <c r="C24" i="61"/>
  <c r="B24" i="61"/>
  <c r="C16" i="61"/>
  <c r="B16" i="61"/>
  <c r="I58" i="9"/>
  <c r="F58" i="9"/>
  <c r="C58" i="9"/>
  <c r="O43" i="9"/>
  <c r="L43" i="9"/>
  <c r="I43" i="9"/>
  <c r="F43" i="9"/>
  <c r="C43" i="9"/>
  <c r="O28" i="9"/>
  <c r="L28" i="9"/>
  <c r="I28" i="9"/>
  <c r="F28" i="9"/>
  <c r="C28" i="9"/>
  <c r="G45" i="35"/>
  <c r="E45" i="35"/>
  <c r="D45" i="35"/>
  <c r="C45" i="35"/>
  <c r="B45" i="35"/>
  <c r="G44" i="35"/>
  <c r="F44" i="35"/>
  <c r="E44" i="35"/>
  <c r="D44" i="35"/>
  <c r="C44" i="35"/>
  <c r="B44" i="35"/>
  <c r="G43" i="35"/>
  <c r="E43" i="35"/>
  <c r="D43" i="35"/>
  <c r="C43" i="35"/>
  <c r="B43" i="35"/>
  <c r="G42" i="35"/>
  <c r="F42" i="35"/>
  <c r="E42" i="35"/>
  <c r="D42" i="35"/>
  <c r="C42" i="35"/>
  <c r="B42" i="35"/>
  <c r="G41" i="35"/>
  <c r="E41" i="35"/>
  <c r="D41" i="35"/>
  <c r="C41" i="35"/>
  <c r="B41" i="35"/>
  <c r="G40" i="35"/>
  <c r="F40" i="35"/>
  <c r="E40" i="35"/>
  <c r="D40" i="35"/>
  <c r="C40" i="35"/>
  <c r="B40" i="35"/>
  <c r="B39" i="35"/>
  <c r="M30" i="35"/>
  <c r="L30" i="35"/>
  <c r="J30" i="35"/>
  <c r="I30" i="35"/>
  <c r="H30" i="35"/>
  <c r="G30" i="35"/>
  <c r="F30" i="35"/>
  <c r="E30" i="35"/>
  <c r="D30" i="35"/>
  <c r="C30" i="35"/>
  <c r="B30" i="35"/>
  <c r="M29" i="35"/>
  <c r="L29" i="35"/>
  <c r="K29" i="35"/>
  <c r="J29" i="35"/>
  <c r="I29" i="35"/>
  <c r="H29" i="35"/>
  <c r="G29" i="35"/>
  <c r="F29" i="35"/>
  <c r="E29" i="35"/>
  <c r="D29" i="35"/>
  <c r="C29" i="35"/>
  <c r="B29" i="35"/>
  <c r="M28" i="35"/>
  <c r="L28" i="35"/>
  <c r="K28" i="35"/>
  <c r="J28" i="35"/>
  <c r="I28" i="35"/>
  <c r="H28" i="35"/>
  <c r="G28" i="35"/>
  <c r="F28" i="35"/>
  <c r="E28" i="35"/>
  <c r="D28" i="35"/>
  <c r="C28" i="35"/>
  <c r="B28" i="35"/>
  <c r="M27" i="35"/>
  <c r="L27" i="35"/>
  <c r="K27" i="35"/>
  <c r="J27" i="35"/>
  <c r="I27" i="35"/>
  <c r="H27" i="35"/>
  <c r="G27" i="35"/>
  <c r="F27" i="35"/>
  <c r="E27" i="35"/>
  <c r="D27" i="35"/>
  <c r="C27" i="35"/>
  <c r="B27" i="35"/>
  <c r="M26" i="35"/>
  <c r="L26" i="35"/>
  <c r="K26" i="35"/>
  <c r="J26" i="35"/>
  <c r="I26" i="35"/>
  <c r="H26" i="35"/>
  <c r="G26" i="35"/>
  <c r="F26" i="35"/>
  <c r="E26" i="35"/>
  <c r="D26" i="35"/>
  <c r="C26" i="35"/>
  <c r="B26" i="35"/>
  <c r="M25" i="35"/>
  <c r="L25" i="35"/>
  <c r="K25" i="35"/>
  <c r="J25" i="35"/>
  <c r="I25" i="35"/>
  <c r="H25" i="35"/>
  <c r="G25" i="35"/>
  <c r="F25" i="35"/>
  <c r="E25" i="35"/>
  <c r="D25" i="35"/>
  <c r="C25" i="35"/>
  <c r="B25" i="35"/>
  <c r="B24" i="35"/>
  <c r="B23" i="35"/>
  <c r="B22" i="35"/>
  <c r="B21" i="35"/>
  <c r="B20" i="35"/>
  <c r="U14" i="35"/>
  <c r="T14" i="35"/>
  <c r="S14" i="35"/>
  <c r="R14" i="35"/>
  <c r="Q14" i="35"/>
</calcChain>
</file>

<file path=xl/sharedStrings.xml><?xml version="1.0" encoding="utf-8"?>
<sst xmlns="http://schemas.openxmlformats.org/spreadsheetml/2006/main" count="682" uniqueCount="216">
  <si>
    <t>Відкриті ІСІ</t>
  </si>
  <si>
    <t>Інтервальні ІСІ</t>
  </si>
  <si>
    <t>Інтервальні</t>
  </si>
  <si>
    <t xml:space="preserve">Юридичні особи </t>
  </si>
  <si>
    <t xml:space="preserve"> Фізичні особи </t>
  </si>
  <si>
    <t>Фонди</t>
  </si>
  <si>
    <t>Всього</t>
  </si>
  <si>
    <t>Облігації місцевих позик</t>
  </si>
  <si>
    <t>Облігації підприємств</t>
  </si>
  <si>
    <t>Відкриті</t>
  </si>
  <si>
    <t>Нерухомість</t>
  </si>
  <si>
    <t>Акції</t>
  </si>
  <si>
    <t>Грошові кошти та банківські депозити</t>
  </si>
  <si>
    <t>Акцiї</t>
  </si>
  <si>
    <t>Кількість КУА</t>
  </si>
  <si>
    <t>Дніпропетровська область</t>
  </si>
  <si>
    <t>Донецька область</t>
  </si>
  <si>
    <t>Одеська область</t>
  </si>
  <si>
    <t>Харківська область</t>
  </si>
  <si>
    <t>м. Київ та Київська область</t>
  </si>
  <si>
    <t>ЗД*</t>
  </si>
  <si>
    <t>ЗН*</t>
  </si>
  <si>
    <t>ЗВ*</t>
  </si>
  <si>
    <t>Регіон</t>
  </si>
  <si>
    <t xml:space="preserve"> резиденти  </t>
  </si>
  <si>
    <t xml:space="preserve">нерезиденти  </t>
  </si>
  <si>
    <t>Векселі</t>
  </si>
  <si>
    <t>Венчурні</t>
  </si>
  <si>
    <t>Усі (з венчурними)</t>
  </si>
  <si>
    <t>млн. грн.</t>
  </si>
  <si>
    <t>Розподіл активів ІСІ (невенчурні)</t>
  </si>
  <si>
    <t>Розподіл ВЧА ІСІ (невенчурні)</t>
  </si>
  <si>
    <t>Заставні</t>
  </si>
  <si>
    <t>Цінні папери</t>
  </si>
  <si>
    <t>Банківські метали</t>
  </si>
  <si>
    <t>Інші ЦП</t>
  </si>
  <si>
    <t>Запорізька область</t>
  </si>
  <si>
    <t>Період</t>
  </si>
  <si>
    <t>Доходність*</t>
  </si>
  <si>
    <t>Розподіл ВЧА ІСІ (у т. ч. венчурні)</t>
  </si>
  <si>
    <t>Сукупна вартість ЦП у портфелях ІСІ, грн.</t>
  </si>
  <si>
    <t>Частка у зведеному портфелі ЦП ІСІ</t>
  </si>
  <si>
    <t>Частка за кіл-тю КУА</t>
  </si>
  <si>
    <t>Частка за активами в управлінні</t>
  </si>
  <si>
    <t>Венчурні ІСІ</t>
  </si>
  <si>
    <t>Деривативи</t>
  </si>
  <si>
    <t>Фонди акцій</t>
  </si>
  <si>
    <t>Фонди облігацій</t>
  </si>
  <si>
    <t>Інші фонди</t>
  </si>
  <si>
    <t>Усі ІСІ (крім венчурних)</t>
  </si>
  <si>
    <t>Закриті (крім венчурних)</t>
  </si>
  <si>
    <t>Усі (крім венчурних)</t>
  </si>
  <si>
    <t>Фонди грошового ринку</t>
  </si>
  <si>
    <t>н. д.</t>
  </si>
  <si>
    <t>Дата / Період</t>
  </si>
  <si>
    <t>ПІФ*</t>
  </si>
  <si>
    <t>КІФ*</t>
  </si>
  <si>
    <t>-</t>
  </si>
  <si>
    <t>Львівська область</t>
  </si>
  <si>
    <t>Iвано-Франкiвська область</t>
  </si>
  <si>
    <t>* Без урахування цінних паперів ІСІ на пред’явника.</t>
  </si>
  <si>
    <t>ІСІ, крім венчурних</t>
  </si>
  <si>
    <t>Диверсифіковані ІСІ</t>
  </si>
  <si>
    <t xml:space="preserve">ІСІ, що досягли нормативу мінімального обсягу активів, за типами, видами та правовими формами фондів </t>
  </si>
  <si>
    <t>http://www.uaib.com.ua/analituaib/rankings/kua.html</t>
  </si>
  <si>
    <t>Структура активів ІСІ за типами фондів</t>
  </si>
  <si>
    <t>Доходність ІСІ та інших напрямків інвестування</t>
  </si>
  <si>
    <t>%</t>
  </si>
  <si>
    <t>Зміни у структурі активів ІСІ за типами фондів</t>
  </si>
  <si>
    <t>проц. п.</t>
  </si>
  <si>
    <t>Вид активу / Тип ІСІ / Зміна за квартал</t>
  </si>
  <si>
    <t xml:space="preserve">* Мають і акції, і облігації, і грошові кошти у своїх портфелях. </t>
  </si>
  <si>
    <t>Фонди змішаних інвестицій*</t>
  </si>
  <si>
    <t>Інші регіони*</t>
  </si>
  <si>
    <t>Вартість активів ІСІ*</t>
  </si>
  <si>
    <t>ВЧА ІСІ*</t>
  </si>
  <si>
    <t>* Діючі ІСІ, які досягли нормативу мінімального обсягу активів (були визнані такими, що відбулися), перебувають в управлінні КУА та надали звітність за відповідний період (на звітну дату).</t>
  </si>
  <si>
    <t>Тип та вид ІСІ</t>
  </si>
  <si>
    <t>Полтавська область</t>
  </si>
  <si>
    <t xml:space="preserve">Фізичні особи </t>
  </si>
  <si>
    <t>* КУА - компанії з управління активами; ІСІ - інститути спільного інвестування; НПФ - недержавні пенсійні фонди.</t>
  </si>
  <si>
    <t>Детальніше про результати роботи КУА з управління активами ІСІ, НПФ та СК дивіться:</t>
  </si>
  <si>
    <t>Ренкінги КУА</t>
  </si>
  <si>
    <t>Ренкінги ІСІ</t>
  </si>
  <si>
    <t>http://www.uaib.com.ua/analituaib/rankings/ici.html</t>
  </si>
  <si>
    <t>Кількість зареєстрованих ІСІ на одну КУА</t>
  </si>
  <si>
    <t>Регіональний розподіл КУА, ІСІ та їх активів в управлінні</t>
  </si>
  <si>
    <t>Інвестори ІСІ за категоріями, кількість та частка у загальній кількості</t>
  </si>
  <si>
    <t>Закриті (крім венчурних), у т. ч.:</t>
  </si>
  <si>
    <t>з публічною емісією</t>
  </si>
  <si>
    <t>з приватною емісією</t>
  </si>
  <si>
    <t>Інші активи (у т. ч. ДЗ)</t>
  </si>
  <si>
    <t>Закриті ІСІ (крім венчурних) - разом</t>
  </si>
  <si>
    <t xml:space="preserve">Облігації державні </t>
  </si>
  <si>
    <t>Облігації державні</t>
  </si>
  <si>
    <t>Закриті - з публ. проп.</t>
  </si>
  <si>
    <t>Закриті - з прив. проп.</t>
  </si>
  <si>
    <t>Інші активи (у т. ч. ДЗ*)</t>
  </si>
  <si>
    <t>* ДЗ - дебіторська заборгованість.</t>
  </si>
  <si>
    <t>Зміна за рік</t>
  </si>
  <si>
    <t>Інші регіони</t>
  </si>
  <si>
    <t>Ощадні (депозитні) сертифікати</t>
  </si>
  <si>
    <t>РАЗОМ</t>
  </si>
  <si>
    <t>Розподіл активів ІСІ  (у т. ч. венчурні)</t>
  </si>
  <si>
    <t xml:space="preserve">резиденти  </t>
  </si>
  <si>
    <t xml:space="preserve">Закриті ІСІ з приватним розміщенням (крім венчурних) </t>
  </si>
  <si>
    <t>Закриті ІСІ з публічною пропозицією</t>
  </si>
  <si>
    <t>ВД*</t>
  </si>
  <si>
    <t>ВС*</t>
  </si>
  <si>
    <t>ІД*</t>
  </si>
  <si>
    <t>ІС*</t>
  </si>
  <si>
    <t>ЗС*</t>
  </si>
  <si>
    <t>Дата</t>
  </si>
  <si>
    <t>30.06.2017</t>
  </si>
  <si>
    <t>ЗК*</t>
  </si>
  <si>
    <t>30.09.2017</t>
  </si>
  <si>
    <t>Розподіл ВЧА ІСІ за категоріями інвесторів, частка у ВЧА*</t>
  </si>
  <si>
    <t>УСІ (крім венчурних)</t>
  </si>
  <si>
    <t xml:space="preserve">Детальніше про класи фондів - див.: </t>
  </si>
  <si>
    <t>http://www.uaib.com.ua/rankings_/byclass.html</t>
  </si>
  <si>
    <t>Закриті (невенчурні) ІСІ з публічною емісією</t>
  </si>
  <si>
    <t>Закриті (невенчурні) ІСІ з приватною емісією</t>
  </si>
  <si>
    <t>Індекс УБ</t>
  </si>
  <si>
    <t>Індекс ПФТС</t>
  </si>
  <si>
    <t>Депозити (грн.)</t>
  </si>
  <si>
    <t>Депозити у дол. США</t>
  </si>
  <si>
    <t>Депозити у євро</t>
  </si>
  <si>
    <t>"Золотий" депозит (за оф. курсом золота)</t>
  </si>
  <si>
    <t>Фонди змішаних інвестицій</t>
  </si>
  <si>
    <t>Диверсифіковані ІСІ з публічною пропозицією за класами фондів</t>
  </si>
  <si>
    <t>ІСІ з публічною пропозицією</t>
  </si>
  <si>
    <t xml:space="preserve">Кількість ІСІ в управлінні (зареєстрованих) </t>
  </si>
  <si>
    <t>Кількість КУА без ІСІ в управлінні</t>
  </si>
  <si>
    <t>Закриті</t>
  </si>
  <si>
    <t>Д*</t>
  </si>
  <si>
    <t>С*</t>
  </si>
  <si>
    <t>Н*</t>
  </si>
  <si>
    <t>Відкриті диверсифіковані</t>
  </si>
  <si>
    <t>Інтервальні диверсифіковані</t>
  </si>
  <si>
    <t>Закриті диверсифіковані</t>
  </si>
  <si>
    <t>Відкриті спеціалізовані</t>
  </si>
  <si>
    <t>Інтервальні спеціалізовані</t>
  </si>
  <si>
    <t>Закриті спеціалізовані</t>
  </si>
  <si>
    <t>Закриті недиверсифіковані</t>
  </si>
  <si>
    <t>** Річний ІСЦ - до грудня попереднього року.</t>
  </si>
  <si>
    <t>*** У грн. - за даними порталу "Столичная недвижимость": http://100realty.ua; у дол. США - також за даними порталів http://www.domik.net та http://realt.ua.</t>
  </si>
  <si>
    <t>Інфляція (індекс споживчих цін)**</t>
  </si>
  <si>
    <t>Нерухомість у Києві (у грн.)***</t>
  </si>
  <si>
    <t>Нерухомість у Києві (у дол. США)***</t>
  </si>
  <si>
    <t>Інші (диверсиф. та спеціаліз. публічні) фонди</t>
  </si>
  <si>
    <t>31.12.2017</t>
  </si>
  <si>
    <t>Кількість КУА та ІСІ</t>
  </si>
  <si>
    <t>Частка за кіл-тю ІСІ (усіх)</t>
  </si>
  <si>
    <t>Частка за кіл-тю ІСІ (венчурних)</t>
  </si>
  <si>
    <t>Частка за кіл-тю ІСІ (крім венчурних)</t>
  </si>
  <si>
    <t>Кількість КУА (загальна)</t>
  </si>
  <si>
    <t>Кількість КУА (усіх)</t>
  </si>
  <si>
    <t>Кількість КУА з ІСІ в управлінні</t>
  </si>
  <si>
    <t>1-й квартал 2018 року</t>
  </si>
  <si>
    <t>31.03.2018</t>
  </si>
  <si>
    <t>Щомісячний чистий притік/відтік капіталу відкритих ІСІ за рік (за щоденними даними)</t>
  </si>
  <si>
    <t>Кіл-ть фондів, щодо яких наявні дані за період**</t>
  </si>
  <si>
    <t>червень '17</t>
  </si>
  <si>
    <t>липень '17</t>
  </si>
  <si>
    <t>серпень '17</t>
  </si>
  <si>
    <t>вересень '17</t>
  </si>
  <si>
    <t>За 12 місяців</t>
  </si>
  <si>
    <t>2 кв. '17</t>
  </si>
  <si>
    <t>3 кв. '17</t>
  </si>
  <si>
    <t xml:space="preserve">За рік </t>
  </si>
  <si>
    <t>...у попередньому кварталі</t>
  </si>
  <si>
    <t>* Для квартальних даних - середнє значення за щомісячними даними.</t>
  </si>
  <si>
    <r>
      <t>** За 12 місяців – середня</t>
    </r>
    <r>
      <rPr>
        <i/>
        <sz val="9"/>
        <rFont val="Arial"/>
        <family val="2"/>
        <charset val="204"/>
      </rPr>
      <t>.</t>
    </r>
  </si>
  <si>
    <t>жовтень '17</t>
  </si>
  <si>
    <t>листопад '17</t>
  </si>
  <si>
    <t>грудень '17</t>
  </si>
  <si>
    <t>січень '18</t>
  </si>
  <si>
    <t>лютий  '18</t>
  </si>
  <si>
    <t>березень '18</t>
  </si>
  <si>
    <t>4 кв. '17</t>
  </si>
  <si>
    <t>1 кв. '18</t>
  </si>
  <si>
    <t xml:space="preserve">Зміна за рік </t>
  </si>
  <si>
    <t>Станом на 31.03.2018</t>
  </si>
  <si>
    <t>Тип ЦП</t>
  </si>
  <si>
    <t>Зміна, %</t>
  </si>
  <si>
    <t xml:space="preserve">Кількість сформованих ІСІ (таких, що досягли нормативу мін. обсягу активів) </t>
  </si>
  <si>
    <t xml:space="preserve">Інші цінні папери </t>
  </si>
  <si>
    <t xml:space="preserve">Інші ЦП та деривативи </t>
  </si>
  <si>
    <t>Зміна за 2-й квартал 2018</t>
  </si>
  <si>
    <t>2-й квартал 2018 року</t>
  </si>
  <si>
    <t>Рік (12 міс. до 30.06.2018)</t>
  </si>
  <si>
    <t>З початку 2018 року</t>
  </si>
  <si>
    <t>Зміна з початку 2018 року</t>
  </si>
  <si>
    <t>30.06.2018</t>
  </si>
  <si>
    <t>Зміна за 2-й квартал 2018 року</t>
  </si>
  <si>
    <t>Частка за кіл-тю ІСІ</t>
  </si>
  <si>
    <t>* З урахуванням АРК та м. Севастополь.</t>
  </si>
  <si>
    <t>квітень '18</t>
  </si>
  <si>
    <t>травень  '18</t>
  </si>
  <si>
    <t>червень '18</t>
  </si>
  <si>
    <t>2 кв. '18</t>
  </si>
  <si>
    <t>Інвестори ІСІ за категоріями станом на 30.06.2018, кількість та частка у загальній кількості</t>
  </si>
  <si>
    <t>Розподіл ВЧА ІСІ за категоріями інвесторів станом на 30.06.2018, частка у ВЧА*</t>
  </si>
  <si>
    <t>Станом на 30.06.2018</t>
  </si>
  <si>
    <t>Розподіл вартості зведеного портфеля цінних паперів та деривативів ІСІ за типами інструментів у 2-му кварталі 2018 року</t>
  </si>
  <si>
    <t>2-й квартал 2017 року</t>
  </si>
  <si>
    <t>Ренкінгування за показником за 2-й квартал 2018 року.</t>
  </si>
  <si>
    <t>* Доходність ІСІ - за даними квартальних звітів. Ренкінгування - за показником за 2-й квартал 2018 року.</t>
  </si>
  <si>
    <t>К*</t>
  </si>
  <si>
    <t>Закриті кваліфікаційні</t>
  </si>
  <si>
    <t>Чистий притік/відтік за період, тис. грн. (ліва шкала)</t>
  </si>
  <si>
    <t>Зміна за 2-й квартал 2018 р., грн.</t>
  </si>
  <si>
    <t>* Д - диверсифіковані, С - спеціалізовані, Н - недиверсифіковані, К - кваліфікаційні. Включно з фондами, які розпочали ліквідацію.</t>
  </si>
  <si>
    <t>* ВД – відкриті диверсифіковані ІСІ, ВС - відкриті спеціалізовані, І – інтервальні диверсифіковані, ІС - інтервальні спеціалізовані, ЗД – закриті диверсифіковані, ЗН - закриті недиверсифіковані невенчурні, ЗС - закриті спеціалізовані, ЗК - закриті кваліфікаційні, ЗВ - закриті недиверсифіковані венчурні ІСІ.. Включно з фондами, які розпочали ліквідацію.</t>
  </si>
  <si>
    <t>Примітка: без урахування фондів, які розпочали ліквідацію.</t>
  </si>
  <si>
    <t>Чистий притік/відтік капіталу у 2-му кв. 2017-2018 рр., тис.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</si>
</sst>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&quot;$&quot;#,##0_);[Red]\(&quot;$&quot;#,##0\)"/>
    <numFmt numFmtId="167" formatCode="0.000"/>
    <numFmt numFmtId="168" formatCode="#,##0.0"/>
    <numFmt numFmtId="169" formatCode="0.0000"/>
  </numFmts>
  <fonts count="8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sz val="12"/>
      <color indexed="8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i/>
      <sz val="11"/>
      <color indexed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i/>
      <sz val="11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0"/>
      <color rgb="FF38B64A"/>
      <name val="Arial"/>
      <family val="2"/>
      <charset val="204"/>
    </font>
    <font>
      <b/>
      <i/>
      <sz val="10"/>
      <color rgb="FF38B64A"/>
      <name val="Arial"/>
      <family val="2"/>
      <charset val="204"/>
    </font>
    <font>
      <sz val="10"/>
      <color rgb="FF38B64A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9"/>
      <name val="Arial Cyr"/>
      <charset val="204"/>
    </font>
    <font>
      <b/>
      <sz val="11"/>
      <color rgb="FFFF0000"/>
      <name val="Arial"/>
      <family val="2"/>
      <charset val="204"/>
    </font>
    <font>
      <u/>
      <sz val="9"/>
      <color indexed="12"/>
      <name val="Arial"/>
      <family val="2"/>
      <charset val="204"/>
    </font>
    <font>
      <b/>
      <sz val="10"/>
      <color indexed="23"/>
      <name val="Arial"/>
      <family val="2"/>
      <charset val="204"/>
    </font>
    <font>
      <u/>
      <sz val="10"/>
      <color theme="10"/>
      <name val="Arial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1"/>
      </bottom>
      <diagonal/>
    </border>
    <border>
      <left style="dotted">
        <color indexed="23"/>
      </left>
      <right/>
      <top style="dotted">
        <color indexed="23"/>
      </top>
      <bottom style="thin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1"/>
      </top>
      <bottom style="dotted">
        <color indexed="23"/>
      </bottom>
      <diagonal/>
    </border>
    <border>
      <left style="dotted">
        <color indexed="23"/>
      </left>
      <right/>
      <top style="thin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 style="thin">
        <color indexed="21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1"/>
      </right>
      <top style="dotted">
        <color indexed="23"/>
      </top>
      <bottom style="dotted">
        <color indexed="23"/>
      </bottom>
      <diagonal/>
    </border>
    <border>
      <left style="thin">
        <color indexed="21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thin">
        <color indexed="21"/>
      </right>
      <top style="dotted">
        <color indexed="23"/>
      </top>
      <bottom style="medium">
        <color indexed="21"/>
      </bottom>
      <diagonal/>
    </border>
    <border>
      <left/>
      <right/>
      <top style="medium">
        <color indexed="21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thin">
        <color indexed="21"/>
      </bottom>
      <diagonal/>
    </border>
    <border>
      <left/>
      <right/>
      <top style="thin">
        <color indexed="21"/>
      </top>
      <bottom style="medium">
        <color indexed="21"/>
      </bottom>
      <diagonal/>
    </border>
    <border>
      <left/>
      <right style="dotted">
        <color indexed="23"/>
      </right>
      <top/>
      <bottom style="thin">
        <color indexed="21"/>
      </bottom>
      <diagonal/>
    </border>
    <border>
      <left style="thin">
        <color indexed="21"/>
      </left>
      <right style="dotted">
        <color indexed="23"/>
      </right>
      <top style="thin">
        <color indexed="21"/>
      </top>
      <bottom style="medium">
        <color indexed="21"/>
      </bottom>
      <diagonal/>
    </border>
    <border>
      <left style="dotted">
        <color indexed="23"/>
      </left>
      <right style="thin">
        <color indexed="21"/>
      </right>
      <top style="thin">
        <color indexed="21"/>
      </top>
      <bottom style="medium">
        <color indexed="21"/>
      </bottom>
      <diagonal/>
    </border>
    <border>
      <left/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23"/>
      </left>
      <right/>
      <top style="thin">
        <color indexed="21"/>
      </top>
      <bottom style="medium">
        <color indexed="21"/>
      </bottom>
      <diagonal/>
    </border>
    <border>
      <left style="thin">
        <color indexed="21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thin">
        <color indexed="21"/>
      </left>
      <right style="dotted">
        <color indexed="23"/>
      </right>
      <top style="dotted">
        <color indexed="23"/>
      </top>
      <bottom style="thin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23"/>
      </right>
      <top style="thin">
        <color indexed="21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23"/>
      </left>
      <right style="thin">
        <color indexed="21"/>
      </right>
      <top style="medium">
        <color indexed="21"/>
      </top>
      <bottom style="dotted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 style="dotted">
        <color indexed="23"/>
      </right>
      <top style="medium">
        <color theme="8" tint="-0.2499465926084170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theme="8" tint="-0.24994659260841701"/>
      </top>
      <bottom style="dotted">
        <color indexed="23"/>
      </bottom>
      <diagonal/>
    </border>
    <border>
      <left style="dotted">
        <color indexed="23"/>
      </left>
      <right/>
      <top style="medium">
        <color theme="8" tint="-0.2499465926084170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medium">
        <color theme="8" tint="-0.2499465926084170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theme="8" tint="-0.24994659260841701"/>
      </bottom>
      <diagonal/>
    </border>
    <border>
      <left style="dotted">
        <color indexed="23"/>
      </left>
      <right/>
      <top style="dotted">
        <color indexed="23"/>
      </top>
      <bottom style="medium">
        <color theme="8" tint="-0.24994659260841701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indexed="21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medium">
        <color indexed="21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indexed="21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1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1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indexed="21"/>
      </bottom>
      <diagonal/>
    </border>
    <border>
      <left/>
      <right style="dotted">
        <color theme="0" tint="-0.499984740745262"/>
      </right>
      <top style="thin">
        <color indexed="21"/>
      </top>
      <bottom style="medium">
        <color indexed="21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21"/>
      </top>
      <bottom style="medium">
        <color indexed="21"/>
      </bottom>
      <diagonal/>
    </border>
    <border>
      <left style="dotted">
        <color theme="0" tint="-0.499984740745262"/>
      </left>
      <right/>
      <top style="thin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/>
      <right style="dotted">
        <color indexed="23"/>
      </right>
      <top style="medium">
        <color indexed="21"/>
      </top>
      <bottom style="thin">
        <color indexed="21"/>
      </bottom>
      <diagonal/>
    </border>
    <border>
      <left/>
      <right style="dotted">
        <color indexed="23"/>
      </right>
      <top style="thin">
        <color indexed="21"/>
      </top>
      <bottom style="thin">
        <color indexed="21"/>
      </bottom>
      <diagonal/>
    </border>
    <border>
      <left style="dotted">
        <color indexed="23"/>
      </left>
      <right/>
      <top style="dotted">
        <color indexed="23"/>
      </top>
      <bottom style="thin">
        <color theme="8"/>
      </bottom>
      <diagonal/>
    </border>
    <border>
      <left style="thin">
        <color indexed="21"/>
      </left>
      <right style="dotted">
        <color indexed="21"/>
      </right>
      <top style="dotted">
        <color indexed="21"/>
      </top>
      <bottom style="dotted">
        <color indexed="23"/>
      </bottom>
      <diagonal/>
    </border>
    <border>
      <left style="dotted">
        <color indexed="21"/>
      </left>
      <right/>
      <top style="dotted">
        <color indexed="21"/>
      </top>
      <bottom style="dotted">
        <color indexed="23"/>
      </bottom>
      <diagonal/>
    </border>
    <border>
      <left style="thin">
        <color indexed="21"/>
      </left>
      <right style="dotted">
        <color theme="0" tint="-0.34998626667073579"/>
      </right>
      <top style="dotted">
        <color indexed="23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indexed="23"/>
      </top>
      <bottom style="dotted">
        <color theme="0" tint="-0.34998626667073579"/>
      </bottom>
      <diagonal/>
    </border>
    <border>
      <left style="thin">
        <color indexed="21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21"/>
      </left>
      <right style="dotted">
        <color theme="0" tint="-0.34998626667073579"/>
      </right>
      <top style="dotted">
        <color theme="0" tint="-0.34998626667073579"/>
      </top>
      <bottom style="dotted">
        <color indexed="21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indexed="21"/>
      </bottom>
      <diagonal/>
    </border>
  </borders>
  <cellStyleXfs count="93">
    <xf numFmtId="0" fontId="0" fillId="0" borderId="0"/>
    <xf numFmtId="49" fontId="16" fillId="0" borderId="0">
      <alignment horizontal="centerContinuous" vertical="top" wrapText="1"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38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58" fillId="0" borderId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6" fillId="0" borderId="3">
      <alignment horizontal="centerContinuous" vertical="top" wrapText="1"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1" borderId="8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10" fillId="0" borderId="0"/>
    <xf numFmtId="0" fontId="70" fillId="0" borderId="0"/>
    <xf numFmtId="0" fontId="5" fillId="0" borderId="0"/>
    <xf numFmtId="0" fontId="10" fillId="0" borderId="0"/>
    <xf numFmtId="0" fontId="5" fillId="0" borderId="0"/>
    <xf numFmtId="0" fontId="7" fillId="0" borderId="0"/>
    <xf numFmtId="0" fontId="7" fillId="0" borderId="0"/>
    <xf numFmtId="0" fontId="60" fillId="0" borderId="0"/>
    <xf numFmtId="0" fontId="41" fillId="0" borderId="0"/>
    <xf numFmtId="0" fontId="70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65" fillId="0" borderId="0"/>
    <xf numFmtId="0" fontId="5" fillId="0" borderId="0"/>
    <xf numFmtId="0" fontId="10" fillId="0" borderId="0"/>
    <xf numFmtId="0" fontId="5" fillId="0" borderId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3" borderId="9" applyNumberFormat="0" applyFon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7" fillId="4" borderId="0" applyNumberFormat="0" applyBorder="0" applyAlignment="0" applyProtection="0"/>
    <xf numFmtId="49" fontId="16" fillId="0" borderId="11">
      <alignment horizontal="center" vertical="center" wrapText="1"/>
    </xf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87">
    <xf numFmtId="0" fontId="0" fillId="0" borderId="0" xfId="0"/>
    <xf numFmtId="0" fontId="5" fillId="0" borderId="0" xfId="62"/>
    <xf numFmtId="0" fontId="5" fillId="0" borderId="0" xfId="62" applyFill="1"/>
    <xf numFmtId="2" fontId="5" fillId="0" borderId="0" xfId="62" applyNumberFormat="1"/>
    <xf numFmtId="0" fontId="10" fillId="0" borderId="0" xfId="66"/>
    <xf numFmtId="0" fontId="5" fillId="0" borderId="0" xfId="62" applyAlignment="1">
      <alignment horizontal="center"/>
    </xf>
    <xf numFmtId="0" fontId="5" fillId="0" borderId="0" xfId="62" applyFill="1" applyBorder="1"/>
    <xf numFmtId="10" fontId="5" fillId="0" borderId="0" xfId="62" applyNumberFormat="1" applyFill="1" applyBorder="1"/>
    <xf numFmtId="0" fontId="6" fillId="0" borderId="12" xfId="62" applyFont="1" applyBorder="1" applyAlignment="1">
      <alignment horizontal="center" vertical="center" wrapText="1"/>
    </xf>
    <xf numFmtId="0" fontId="6" fillId="0" borderId="14" xfId="62" applyFont="1" applyBorder="1" applyAlignment="1">
      <alignment vertical="center"/>
    </xf>
    <xf numFmtId="0" fontId="0" fillId="0" borderId="0" xfId="0" applyFill="1" applyBorder="1"/>
    <xf numFmtId="10" fontId="0" fillId="0" borderId="0" xfId="0" applyNumberFormat="1" applyFill="1" applyBorder="1"/>
    <xf numFmtId="0" fontId="5" fillId="0" borderId="0" xfId="59" applyBorder="1"/>
    <xf numFmtId="0" fontId="5" fillId="0" borderId="0" xfId="59"/>
    <xf numFmtId="14" fontId="5" fillId="0" borderId="0" xfId="59" applyNumberFormat="1" applyBorder="1"/>
    <xf numFmtId="0" fontId="5" fillId="0" borderId="0" xfId="59" applyAlignment="1"/>
    <xf numFmtId="0" fontId="13" fillId="0" borderId="15" xfId="59" applyFont="1" applyBorder="1" applyAlignment="1">
      <alignment horizontal="center" vertical="center" wrapText="1"/>
    </xf>
    <xf numFmtId="0" fontId="14" fillId="0" borderId="16" xfId="59" applyFont="1" applyBorder="1" applyAlignment="1">
      <alignment vertical="center"/>
    </xf>
    <xf numFmtId="0" fontId="14" fillId="0" borderId="17" xfId="59" applyFont="1" applyBorder="1" applyAlignment="1">
      <alignment vertical="center"/>
    </xf>
    <xf numFmtId="0" fontId="13" fillId="0" borderId="14" xfId="59" applyFont="1" applyBorder="1" applyAlignment="1">
      <alignment vertical="center"/>
    </xf>
    <xf numFmtId="4" fontId="5" fillId="0" borderId="0" xfId="59" applyNumberFormat="1" applyBorder="1"/>
    <xf numFmtId="164" fontId="5" fillId="0" borderId="0" xfId="59" applyNumberFormat="1" applyBorder="1"/>
    <xf numFmtId="10" fontId="5" fillId="0" borderId="0" xfId="59" applyNumberFormat="1" applyBorder="1"/>
    <xf numFmtId="0" fontId="15" fillId="0" borderId="0" xfId="59" applyFont="1" applyFill="1" applyBorder="1" applyAlignment="1"/>
    <xf numFmtId="0" fontId="14" fillId="0" borderId="0" xfId="62" applyFont="1" applyBorder="1"/>
    <xf numFmtId="0" fontId="14" fillId="0" borderId="0" xfId="62" applyFont="1" applyFill="1" applyBorder="1"/>
    <xf numFmtId="10" fontId="14" fillId="0" borderId="0" xfId="62" applyNumberFormat="1" applyFont="1" applyFill="1" applyBorder="1"/>
    <xf numFmtId="0" fontId="6" fillId="0" borderId="15" xfId="59" applyFont="1" applyBorder="1" applyAlignment="1">
      <alignment horizontal="center" vertical="center" wrapText="1"/>
    </xf>
    <xf numFmtId="0" fontId="18" fillId="0" borderId="0" xfId="59" applyFont="1" applyBorder="1" applyAlignment="1">
      <alignment horizontal="left" vertical="center" wrapText="1"/>
    </xf>
    <xf numFmtId="10" fontId="8" fillId="0" borderId="12" xfId="62" applyNumberFormat="1" applyFont="1" applyFill="1" applyBorder="1" applyAlignment="1" applyProtection="1"/>
    <xf numFmtId="0" fontId="6" fillId="0" borderId="18" xfId="66" applyFont="1" applyBorder="1" applyAlignment="1">
      <alignment horizontal="center" vertical="center" wrapText="1"/>
    </xf>
    <xf numFmtId="0" fontId="8" fillId="0" borderId="15" xfId="59" applyFont="1" applyBorder="1" applyAlignment="1">
      <alignment horizontal="center" vertical="center" wrapText="1"/>
    </xf>
    <xf numFmtId="0" fontId="27" fillId="0" borderId="0" xfId="62" applyFont="1"/>
    <xf numFmtId="10" fontId="8" fillId="0" borderId="13" xfId="62" applyNumberFormat="1" applyFont="1" applyFill="1" applyBorder="1" applyAlignment="1" applyProtection="1"/>
    <xf numFmtId="10" fontId="18" fillId="0" borderId="0" xfId="66" applyNumberFormat="1" applyFont="1" applyBorder="1" applyAlignment="1">
      <alignment horizontal="center" vertical="center" wrapText="1"/>
    </xf>
    <xf numFmtId="0" fontId="10" fillId="0" borderId="0" xfId="66" applyBorder="1"/>
    <xf numFmtId="10" fontId="10" fillId="0" borderId="0" xfId="66" applyNumberFormat="1" applyBorder="1"/>
    <xf numFmtId="0" fontId="5" fillId="0" borderId="0" xfId="65"/>
    <xf numFmtId="0" fontId="5" fillId="0" borderId="0" xfId="60" applyFont="1"/>
    <xf numFmtId="0" fontId="7" fillId="0" borderId="0" xfId="58"/>
    <xf numFmtId="0" fontId="5" fillId="0" borderId="17" xfId="58" applyFont="1" applyBorder="1" applyAlignment="1">
      <alignment horizontal="left" vertical="center"/>
    </xf>
    <xf numFmtId="3" fontId="30" fillId="0" borderId="18" xfId="58" applyNumberFormat="1" applyFont="1" applyBorder="1" applyAlignment="1">
      <alignment horizontal="right" vertical="center"/>
    </xf>
    <xf numFmtId="10" fontId="31" fillId="0" borderId="19" xfId="58" applyNumberFormat="1" applyFont="1" applyBorder="1" applyAlignment="1">
      <alignment horizontal="right" vertical="center"/>
    </xf>
    <xf numFmtId="3" fontId="32" fillId="0" borderId="12" xfId="58" applyNumberFormat="1" applyFont="1" applyBorder="1" applyAlignment="1">
      <alignment horizontal="right" vertical="center"/>
    </xf>
    <xf numFmtId="0" fontId="5" fillId="0" borderId="20" xfId="58" applyFont="1" applyBorder="1" applyAlignment="1">
      <alignment horizontal="left" vertical="center"/>
    </xf>
    <xf numFmtId="0" fontId="32" fillId="0" borderId="14" xfId="58" applyFont="1" applyBorder="1" applyAlignment="1">
      <alignment horizontal="left" wrapText="1"/>
    </xf>
    <xf numFmtId="4" fontId="6" fillId="0" borderId="0" xfId="59" applyNumberFormat="1" applyFont="1" applyFill="1" applyBorder="1" applyAlignment="1">
      <alignment horizontal="center" vertical="center"/>
    </xf>
    <xf numFmtId="0" fontId="5" fillId="0" borderId="0" xfId="67" applyBorder="1" applyAlignment="1">
      <alignment horizontal="center"/>
    </xf>
    <xf numFmtId="0" fontId="24" fillId="0" borderId="21" xfId="62" applyFont="1" applyBorder="1" applyAlignment="1">
      <alignment vertical="center"/>
    </xf>
    <xf numFmtId="10" fontId="25" fillId="0" borderId="22" xfId="62" applyNumberFormat="1" applyFont="1" applyFill="1" applyBorder="1" applyAlignment="1" applyProtection="1"/>
    <xf numFmtId="10" fontId="25" fillId="0" borderId="23" xfId="62" applyNumberFormat="1" applyFont="1" applyFill="1" applyBorder="1" applyAlignment="1" applyProtection="1"/>
    <xf numFmtId="0" fontId="8" fillId="0" borderId="0" xfId="59" applyFont="1" applyBorder="1" applyAlignment="1">
      <alignment horizontal="center" vertical="center" wrapText="1"/>
    </xf>
    <xf numFmtId="0" fontId="6" fillId="0" borderId="29" xfId="66" applyFont="1" applyBorder="1" applyAlignment="1">
      <alignment horizontal="center" vertical="center" wrapText="1"/>
    </xf>
    <xf numFmtId="0" fontId="10" fillId="0" borderId="28" xfId="66" applyFont="1" applyBorder="1" applyAlignment="1">
      <alignment horizontal="center" vertical="center" wrapText="1"/>
    </xf>
    <xf numFmtId="14" fontId="5" fillId="0" borderId="0" xfId="66" applyNumberFormat="1" applyFont="1" applyBorder="1" applyAlignment="1">
      <alignment horizontal="center" vertical="center" wrapText="1"/>
    </xf>
    <xf numFmtId="14" fontId="13" fillId="0" borderId="30" xfId="59" applyNumberFormat="1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40" fillId="0" borderId="0" xfId="66" applyFont="1" applyFill="1"/>
    <xf numFmtId="0" fontId="6" fillId="0" borderId="31" xfId="59" applyFont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</xf>
    <xf numFmtId="0" fontId="5" fillId="0" borderId="0" xfId="59" applyFont="1" applyFill="1" applyBorder="1"/>
    <xf numFmtId="4" fontId="5" fillId="0" borderId="0" xfId="59" applyNumberFormat="1" applyFont="1" applyFill="1" applyBorder="1" applyAlignment="1">
      <alignment vertical="center"/>
    </xf>
    <xf numFmtId="0" fontId="5" fillId="0" borderId="0" xfId="65" applyFont="1"/>
    <xf numFmtId="0" fontId="5" fillId="0" borderId="20" xfId="62" applyFont="1" applyBorder="1" applyAlignment="1">
      <alignment vertical="center"/>
    </xf>
    <xf numFmtId="0" fontId="5" fillId="0" borderId="17" xfId="62" applyFont="1" applyBorder="1" applyAlignment="1">
      <alignment vertical="center"/>
    </xf>
    <xf numFmtId="3" fontId="25" fillId="0" borderId="22" xfId="62" applyNumberFormat="1" applyFont="1" applyFill="1" applyBorder="1" applyAlignment="1" applyProtection="1"/>
    <xf numFmtId="0" fontId="5" fillId="0" borderId="16" xfId="62" applyFont="1" applyBorder="1" applyAlignment="1">
      <alignment vertical="center"/>
    </xf>
    <xf numFmtId="3" fontId="8" fillId="0" borderId="12" xfId="62" applyNumberFormat="1" applyFont="1" applyFill="1" applyBorder="1" applyAlignment="1" applyProtection="1"/>
    <xf numFmtId="0" fontId="6" fillId="0" borderId="28" xfId="62" applyFont="1" applyBorder="1" applyAlignment="1">
      <alignment vertical="center"/>
    </xf>
    <xf numFmtId="0" fontId="19" fillId="0" borderId="17" xfId="0" applyFont="1" applyFill="1" applyBorder="1" applyAlignment="1">
      <alignment horizontal="left" vertical="center" wrapText="1"/>
    </xf>
    <xf numFmtId="0" fontId="8" fillId="0" borderId="12" xfId="66" applyFont="1" applyFill="1" applyBorder="1" applyAlignment="1">
      <alignment horizontal="center" vertical="center" wrapText="1"/>
    </xf>
    <xf numFmtId="14" fontId="7" fillId="0" borderId="17" xfId="66" applyNumberFormat="1" applyFont="1" applyBorder="1" applyAlignment="1">
      <alignment horizontal="center" vertical="center" wrapText="1"/>
    </xf>
    <xf numFmtId="0" fontId="8" fillId="0" borderId="18" xfId="66" applyFont="1" applyBorder="1" applyAlignment="1">
      <alignment horizontal="center" vertical="center" wrapText="1"/>
    </xf>
    <xf numFmtId="0" fontId="7" fillId="0" borderId="18" xfId="66" applyFont="1" applyFill="1" applyBorder="1" applyAlignment="1">
      <alignment horizontal="center" vertical="center" wrapText="1"/>
    </xf>
    <xf numFmtId="0" fontId="7" fillId="0" borderId="18" xfId="66" applyFont="1" applyBorder="1" applyAlignment="1">
      <alignment horizontal="center" vertical="center" wrapText="1"/>
    </xf>
    <xf numFmtId="0" fontId="19" fillId="0" borderId="18" xfId="66" applyFont="1" applyBorder="1" applyAlignment="1">
      <alignment horizontal="center" vertical="center" wrapText="1"/>
    </xf>
    <xf numFmtId="0" fontId="19" fillId="0" borderId="19" xfId="66" applyFont="1" applyBorder="1" applyAlignment="1">
      <alignment horizontal="center" vertical="center" wrapText="1"/>
    </xf>
    <xf numFmtId="165" fontId="19" fillId="0" borderId="22" xfId="66" applyNumberFormat="1" applyFont="1" applyBorder="1" applyAlignment="1">
      <alignment horizontal="center" vertical="center" wrapText="1"/>
    </xf>
    <xf numFmtId="165" fontId="19" fillId="0" borderId="12" xfId="66" applyNumberFormat="1" applyFont="1" applyBorder="1" applyAlignment="1">
      <alignment horizontal="center" vertical="center" wrapText="1"/>
    </xf>
    <xf numFmtId="0" fontId="25" fillId="0" borderId="12" xfId="66" applyFont="1" applyFill="1" applyBorder="1" applyAlignment="1">
      <alignment horizontal="center" vertical="center" wrapText="1"/>
    </xf>
    <xf numFmtId="0" fontId="25" fillId="0" borderId="13" xfId="66" applyFont="1" applyFill="1" applyBorder="1" applyAlignment="1">
      <alignment horizontal="center" vertical="center" wrapText="1"/>
    </xf>
    <xf numFmtId="0" fontId="8" fillId="0" borderId="19" xfId="66" applyFont="1" applyBorder="1" applyAlignment="1">
      <alignment horizontal="center" vertical="center" wrapText="1"/>
    </xf>
    <xf numFmtId="0" fontId="7" fillId="0" borderId="35" xfId="66" applyFont="1" applyFill="1" applyBorder="1" applyAlignment="1">
      <alignment horizontal="center" vertical="center" wrapText="1"/>
    </xf>
    <xf numFmtId="0" fontId="5" fillId="0" borderId="0" xfId="62" applyFont="1"/>
    <xf numFmtId="0" fontId="9" fillId="0" borderId="0" xfId="62" applyFont="1"/>
    <xf numFmtId="0" fontId="6" fillId="0" borderId="15" xfId="62" applyFont="1" applyBorder="1" applyAlignment="1">
      <alignment horizontal="center" vertical="center" wrapText="1"/>
    </xf>
    <xf numFmtId="0" fontId="6" fillId="0" borderId="29" xfId="62" applyFont="1" applyBorder="1" applyAlignment="1">
      <alignment horizontal="center" vertical="center" wrapText="1"/>
    </xf>
    <xf numFmtId="0" fontId="6" fillId="0" borderId="30" xfId="62" applyFont="1" applyBorder="1" applyAlignment="1">
      <alignment horizontal="center" vertical="center" wrapText="1"/>
    </xf>
    <xf numFmtId="0" fontId="6" fillId="0" borderId="0" xfId="62" applyFont="1" applyAlignment="1">
      <alignment horizontal="center" vertical="center" wrapText="1"/>
    </xf>
    <xf numFmtId="10" fontId="11" fillId="0" borderId="0" xfId="62" applyNumberFormat="1" applyFont="1" applyFill="1" applyBorder="1" applyAlignment="1">
      <alignment horizontal="right" vertical="center" wrapText="1"/>
    </xf>
    <xf numFmtId="0" fontId="7" fillId="0" borderId="17" xfId="62" applyFont="1" applyFill="1" applyBorder="1" applyAlignment="1">
      <alignment vertical="center" wrapText="1"/>
    </xf>
    <xf numFmtId="0" fontId="7" fillId="0" borderId="18" xfId="62" applyFont="1" applyFill="1" applyBorder="1" applyAlignment="1">
      <alignment horizontal="right" vertical="center" wrapText="1"/>
    </xf>
    <xf numFmtId="10" fontId="7" fillId="0" borderId="19" xfId="62" applyNumberFormat="1" applyFont="1" applyFill="1" applyBorder="1" applyAlignment="1">
      <alignment horizontal="right" vertical="center" wrapText="1"/>
    </xf>
    <xf numFmtId="0" fontId="9" fillId="0" borderId="0" xfId="62" applyFont="1" applyAlignment="1">
      <alignment vertical="center"/>
    </xf>
    <xf numFmtId="0" fontId="11" fillId="0" borderId="17" xfId="62" applyFont="1" applyFill="1" applyBorder="1" applyAlignment="1">
      <alignment vertical="center" wrapText="1"/>
    </xf>
    <xf numFmtId="0" fontId="11" fillId="0" borderId="18" xfId="62" applyFont="1" applyFill="1" applyBorder="1" applyAlignment="1">
      <alignment horizontal="right" vertical="center" wrapText="1"/>
    </xf>
    <xf numFmtId="10" fontId="11" fillId="0" borderId="19" xfId="62" applyNumberFormat="1" applyFont="1" applyFill="1" applyBorder="1" applyAlignment="1">
      <alignment horizontal="right" vertical="center" wrapText="1"/>
    </xf>
    <xf numFmtId="10" fontId="7" fillId="0" borderId="0" xfId="62" applyNumberFormat="1" applyFont="1" applyFill="1" applyBorder="1" applyAlignment="1">
      <alignment horizontal="right" vertical="center" wrapText="1"/>
    </xf>
    <xf numFmtId="0" fontId="5" fillId="0" borderId="0" xfId="62" applyFont="1" applyFill="1" applyAlignment="1">
      <alignment vertical="center"/>
    </xf>
    <xf numFmtId="10" fontId="14" fillId="0" borderId="0" xfId="71" applyNumberFormat="1" applyFont="1" applyFill="1" applyBorder="1"/>
    <xf numFmtId="0" fontId="14" fillId="0" borderId="0" xfId="62" applyFont="1"/>
    <xf numFmtId="0" fontId="22" fillId="0" borderId="0" xfId="62" applyFont="1" applyFill="1" applyBorder="1"/>
    <xf numFmtId="10" fontId="22" fillId="0" borderId="0" xfId="62" applyNumberFormat="1" applyFont="1" applyFill="1" applyBorder="1"/>
    <xf numFmtId="1" fontId="10" fillId="0" borderId="0" xfId="66" applyNumberFormat="1"/>
    <xf numFmtId="167" fontId="10" fillId="0" borderId="0" xfId="66" applyNumberFormat="1"/>
    <xf numFmtId="10" fontId="11" fillId="0" borderId="0" xfId="0" applyNumberFormat="1" applyFont="1" applyFill="1" applyBorder="1"/>
    <xf numFmtId="0" fontId="11" fillId="0" borderId="0" xfId="0" applyFont="1" applyFill="1" applyBorder="1"/>
    <xf numFmtId="0" fontId="0" fillId="0" borderId="0" xfId="0" applyFill="1"/>
    <xf numFmtId="10" fontId="13" fillId="0" borderId="30" xfId="59" applyNumberFormat="1" applyFont="1" applyFill="1" applyBorder="1" applyAlignment="1">
      <alignment horizontal="center" vertical="center" wrapText="1"/>
    </xf>
    <xf numFmtId="0" fontId="20" fillId="0" borderId="0" xfId="65" applyFont="1"/>
    <xf numFmtId="3" fontId="19" fillId="0" borderId="18" xfId="58" applyNumberFormat="1" applyFont="1" applyBorder="1" applyAlignment="1">
      <alignment horizontal="right" vertical="center"/>
    </xf>
    <xf numFmtId="0" fontId="7" fillId="0" borderId="0" xfId="66" applyFont="1" applyFill="1" applyBorder="1" applyAlignment="1">
      <alignment horizontal="center" vertical="center" wrapText="1"/>
    </xf>
    <xf numFmtId="0" fontId="10" fillId="0" borderId="0" xfId="66" applyFill="1"/>
    <xf numFmtId="165" fontId="5" fillId="0" borderId="0" xfId="66" applyNumberFormat="1" applyFont="1" applyFill="1" applyBorder="1" applyAlignment="1">
      <alignment horizontal="center" vertical="center" wrapText="1"/>
    </xf>
    <xf numFmtId="0" fontId="8" fillId="0" borderId="37" xfId="66" applyFont="1" applyBorder="1" applyAlignment="1">
      <alignment horizontal="center" vertical="center" wrapText="1"/>
    </xf>
    <xf numFmtId="0" fontId="7" fillId="0" borderId="35" xfId="66" applyFont="1" applyBorder="1" applyAlignment="1">
      <alignment horizontal="center" vertical="center" wrapText="1"/>
    </xf>
    <xf numFmtId="0" fontId="19" fillId="0" borderId="35" xfId="66" applyFont="1" applyBorder="1" applyAlignment="1">
      <alignment horizontal="center" vertical="center" wrapText="1"/>
    </xf>
    <xf numFmtId="0" fontId="19" fillId="0" borderId="37" xfId="66" applyFont="1" applyBorder="1" applyAlignment="1">
      <alignment horizontal="center" vertical="center" wrapText="1"/>
    </xf>
    <xf numFmtId="0" fontId="19" fillId="0" borderId="24" xfId="66" applyFont="1" applyFill="1" applyBorder="1" applyAlignment="1">
      <alignment horizontal="center" vertical="center" wrapText="1"/>
    </xf>
    <xf numFmtId="0" fontId="19" fillId="0" borderId="25" xfId="66" applyFont="1" applyFill="1" applyBorder="1" applyAlignment="1">
      <alignment horizontal="center" vertical="center" wrapText="1"/>
    </xf>
    <xf numFmtId="0" fontId="65" fillId="0" borderId="0" xfId="64" applyFill="1"/>
    <xf numFmtId="0" fontId="66" fillId="0" borderId="0" xfId="0" applyFont="1"/>
    <xf numFmtId="0" fontId="19" fillId="0" borderId="14" xfId="0" applyFont="1" applyFill="1" applyBorder="1" applyAlignment="1">
      <alignment horizontal="left" vertical="center" wrapText="1"/>
    </xf>
    <xf numFmtId="10" fontId="19" fillId="0" borderId="13" xfId="0" applyNumberFormat="1" applyFont="1" applyBorder="1" applyAlignment="1">
      <alignment horizontal="right" vertical="center"/>
    </xf>
    <xf numFmtId="10" fontId="19" fillId="0" borderId="13" xfId="0" applyNumberFormat="1" applyFont="1" applyFill="1" applyBorder="1" applyAlignment="1">
      <alignment horizontal="right" vertical="center"/>
    </xf>
    <xf numFmtId="0" fontId="66" fillId="0" borderId="0" xfId="0" applyFont="1" applyAlignment="1">
      <alignment vertical="center"/>
    </xf>
    <xf numFmtId="0" fontId="7" fillId="0" borderId="0" xfId="62" applyFont="1" applyFill="1" applyBorder="1" applyAlignment="1">
      <alignment vertical="center" wrapText="1"/>
    </xf>
    <xf numFmtId="0" fontId="28" fillId="0" borderId="0" xfId="0" applyFont="1" applyFill="1" applyBorder="1"/>
    <xf numFmtId="165" fontId="19" fillId="0" borderId="19" xfId="0" applyNumberFormat="1" applyFont="1" applyFill="1" applyBorder="1" applyAlignment="1">
      <alignment vertical="center"/>
    </xf>
    <xf numFmtId="0" fontId="62" fillId="0" borderId="0" xfId="59" applyFont="1"/>
    <xf numFmtId="10" fontId="5" fillId="0" borderId="0" xfId="62" applyNumberFormat="1"/>
    <xf numFmtId="0" fontId="20" fillId="0" borderId="0" xfId="62" applyFont="1"/>
    <xf numFmtId="0" fontId="66" fillId="0" borderId="17" xfId="62" applyFont="1" applyBorder="1" applyAlignment="1">
      <alignment vertical="center"/>
    </xf>
    <xf numFmtId="0" fontId="7" fillId="0" borderId="0" xfId="62" applyFont="1" applyFill="1" applyBorder="1" applyAlignment="1">
      <alignment horizontal="right" vertical="center" wrapText="1"/>
    </xf>
    <xf numFmtId="0" fontId="6" fillId="0" borderId="26" xfId="66" applyFont="1" applyBorder="1" applyAlignment="1">
      <alignment horizontal="center" vertical="center" wrapText="1"/>
    </xf>
    <xf numFmtId="0" fontId="10" fillId="0" borderId="26" xfId="66" applyBorder="1" applyAlignment="1">
      <alignment horizontal="center" vertical="center"/>
    </xf>
    <xf numFmtId="0" fontId="10" fillId="0" borderId="27" xfId="66" applyBorder="1" applyAlignment="1">
      <alignment horizontal="center" vertical="center"/>
    </xf>
    <xf numFmtId="0" fontId="7" fillId="0" borderId="29" xfId="66" applyFont="1" applyBorder="1" applyAlignment="1">
      <alignment horizontal="center" vertical="center" wrapText="1"/>
    </xf>
    <xf numFmtId="168" fontId="5" fillId="0" borderId="0" xfId="59" applyNumberFormat="1"/>
    <xf numFmtId="169" fontId="5" fillId="0" borderId="0" xfId="59" applyNumberFormat="1"/>
    <xf numFmtId="0" fontId="13" fillId="0" borderId="0" xfId="62" applyFont="1" applyAlignment="1">
      <alignment vertical="center"/>
    </xf>
    <xf numFmtId="0" fontId="18" fillId="0" borderId="0" xfId="59" applyFont="1"/>
    <xf numFmtId="0" fontId="7" fillId="32" borderId="17" xfId="62" applyFont="1" applyFill="1" applyBorder="1" applyAlignment="1">
      <alignment vertical="center" wrapText="1"/>
    </xf>
    <xf numFmtId="0" fontId="7" fillId="33" borderId="17" xfId="62" applyFont="1" applyFill="1" applyBorder="1" applyAlignment="1">
      <alignment vertical="center" wrapText="1"/>
    </xf>
    <xf numFmtId="0" fontId="18" fillId="0" borderId="0" xfId="62" applyFont="1"/>
    <xf numFmtId="0" fontId="9" fillId="0" borderId="0" xfId="62" applyFont="1" applyFill="1" applyAlignment="1">
      <alignment vertical="center"/>
    </xf>
    <xf numFmtId="0" fontId="36" fillId="0" borderId="17" xfId="59" applyFont="1" applyBorder="1" applyAlignment="1">
      <alignment vertical="center"/>
    </xf>
    <xf numFmtId="0" fontId="68" fillId="0" borderId="17" xfId="62" applyFont="1" applyBorder="1" applyAlignment="1">
      <alignment horizontal="right" vertical="center"/>
    </xf>
    <xf numFmtId="0" fontId="68" fillId="0" borderId="32" xfId="62" applyFont="1" applyBorder="1" applyAlignment="1">
      <alignment horizontal="right" vertical="center"/>
    </xf>
    <xf numFmtId="0" fontId="36" fillId="0" borderId="14" xfId="59" applyFont="1" applyBorder="1" applyAlignment="1">
      <alignment vertical="center"/>
    </xf>
    <xf numFmtId="0" fontId="21" fillId="0" borderId="32" xfId="62" applyFont="1" applyBorder="1" applyAlignment="1">
      <alignment vertical="center"/>
    </xf>
    <xf numFmtId="0" fontId="6" fillId="0" borderId="0" xfId="59" applyFont="1" applyBorder="1"/>
    <xf numFmtId="0" fontId="6" fillId="0" borderId="0" xfId="59" applyFont="1"/>
    <xf numFmtId="0" fontId="18" fillId="0" borderId="0" xfId="59" applyFont="1" applyBorder="1"/>
    <xf numFmtId="10" fontId="6" fillId="0" borderId="0" xfId="59" applyNumberFormat="1" applyFont="1" applyBorder="1"/>
    <xf numFmtId="0" fontId="21" fillId="0" borderId="32" xfId="62" applyFont="1" applyBorder="1" applyAlignment="1">
      <alignment horizontal="left" vertical="center"/>
    </xf>
    <xf numFmtId="49" fontId="13" fillId="0" borderId="30" xfId="59" applyNumberFormat="1" applyFont="1" applyFill="1" applyBorder="1" applyAlignment="1">
      <alignment horizontal="center" vertical="center" wrapText="1"/>
    </xf>
    <xf numFmtId="0" fontId="5" fillId="0" borderId="32" xfId="62" applyFont="1" applyBorder="1" applyAlignment="1">
      <alignment vertical="center"/>
    </xf>
    <xf numFmtId="0" fontId="5" fillId="0" borderId="32" xfId="62" applyFont="1" applyBorder="1" applyAlignment="1">
      <alignment horizontal="right" vertical="center"/>
    </xf>
    <xf numFmtId="0" fontId="24" fillId="0" borderId="46" xfId="62" applyFont="1" applyBorder="1" applyAlignment="1">
      <alignment vertical="center"/>
    </xf>
    <xf numFmtId="0" fontId="66" fillId="0" borderId="0" xfId="62" applyFont="1" applyFill="1" applyBorder="1"/>
    <xf numFmtId="165" fontId="66" fillId="0" borderId="0" xfId="72" applyNumberFormat="1" applyFont="1" applyFill="1" applyBorder="1"/>
    <xf numFmtId="0" fontId="71" fillId="0" borderId="0" xfId="62" applyFont="1"/>
    <xf numFmtId="10" fontId="66" fillId="0" borderId="0" xfId="72" applyNumberFormat="1" applyFont="1" applyFill="1" applyBorder="1"/>
    <xf numFmtId="165" fontId="22" fillId="0" borderId="0" xfId="62" applyNumberFormat="1" applyFont="1" applyFill="1" applyBorder="1"/>
    <xf numFmtId="0" fontId="18" fillId="0" borderId="17" xfId="62" applyFont="1" applyBorder="1" applyAlignment="1">
      <alignment vertical="center"/>
    </xf>
    <xf numFmtId="0" fontId="5" fillId="0" borderId="17" xfId="62" applyFont="1" applyBorder="1" applyAlignment="1">
      <alignment horizontal="right" vertical="center"/>
    </xf>
    <xf numFmtId="14" fontId="7" fillId="0" borderId="16" xfId="66" applyNumberFormat="1" applyFont="1" applyBorder="1" applyAlignment="1">
      <alignment horizontal="center" vertical="center" wrapText="1"/>
    </xf>
    <xf numFmtId="0" fontId="10" fillId="0" borderId="18" xfId="66" applyFont="1" applyBorder="1" applyAlignment="1">
      <alignment horizontal="center" vertical="center"/>
    </xf>
    <xf numFmtId="0" fontId="10" fillId="0" borderId="19" xfId="66" applyFont="1" applyBorder="1" applyAlignment="1">
      <alignment horizontal="center" vertical="center"/>
    </xf>
    <xf numFmtId="0" fontId="8" fillId="0" borderId="15" xfId="66" applyFont="1" applyBorder="1" applyAlignment="1">
      <alignment horizontal="center" vertical="center" wrapText="1"/>
    </xf>
    <xf numFmtId="4" fontId="14" fillId="0" borderId="25" xfId="59" applyNumberFormat="1" applyFont="1" applyFill="1" applyBorder="1" applyAlignment="1">
      <alignment vertical="center"/>
    </xf>
    <xf numFmtId="4" fontId="14" fillId="0" borderId="19" xfId="59" applyNumberFormat="1" applyFont="1" applyFill="1" applyBorder="1" applyAlignment="1">
      <alignment vertical="center"/>
    </xf>
    <xf numFmtId="4" fontId="36" fillId="0" borderId="19" xfId="59" applyNumberFormat="1" applyFont="1" applyFill="1" applyBorder="1" applyAlignment="1">
      <alignment vertical="center"/>
    </xf>
    <xf numFmtId="4" fontId="13" fillId="0" borderId="13" xfId="59" applyNumberFormat="1" applyFont="1" applyFill="1" applyBorder="1" applyAlignment="1">
      <alignment vertical="center"/>
    </xf>
    <xf numFmtId="10" fontId="14" fillId="0" borderId="27" xfId="74" applyNumberFormat="1" applyFont="1" applyFill="1" applyBorder="1" applyAlignment="1">
      <alignment vertical="center"/>
    </xf>
    <xf numFmtId="3" fontId="5" fillId="0" borderId="0" xfId="62" applyNumberFormat="1"/>
    <xf numFmtId="3" fontId="25" fillId="0" borderId="23" xfId="62" applyNumberFormat="1" applyFont="1" applyFill="1" applyBorder="1" applyAlignment="1" applyProtection="1"/>
    <xf numFmtId="3" fontId="8" fillId="0" borderId="13" xfId="62" applyNumberFormat="1" applyFont="1" applyFill="1" applyBorder="1" applyAlignment="1" applyProtection="1"/>
    <xf numFmtId="3" fontId="19" fillId="0" borderId="18" xfId="62" applyNumberFormat="1" applyFont="1" applyFill="1" applyBorder="1" applyAlignment="1" applyProtection="1"/>
    <xf numFmtId="10" fontId="19" fillId="0" borderId="18" xfId="62" applyNumberFormat="1" applyFont="1" applyFill="1" applyBorder="1" applyAlignment="1" applyProtection="1"/>
    <xf numFmtId="10" fontId="19" fillId="0" borderId="19" xfId="62" applyNumberFormat="1" applyFont="1" applyFill="1" applyBorder="1" applyAlignment="1" applyProtection="1"/>
    <xf numFmtId="3" fontId="19" fillId="0" borderId="19" xfId="62" applyNumberFormat="1" applyFont="1" applyFill="1" applyBorder="1" applyAlignment="1" applyProtection="1"/>
    <xf numFmtId="10" fontId="3" fillId="0" borderId="0" xfId="62" applyNumberFormat="1" applyFont="1" applyFill="1" applyBorder="1" applyAlignment="1">
      <alignment horizontal="right" vertical="center" wrapText="1"/>
    </xf>
    <xf numFmtId="0" fontId="3" fillId="0" borderId="17" xfId="62" applyFont="1" applyFill="1" applyBorder="1" applyAlignment="1">
      <alignment vertical="center" wrapText="1"/>
    </xf>
    <xf numFmtId="0" fontId="3" fillId="0" borderId="18" xfId="62" applyFont="1" applyFill="1" applyBorder="1" applyAlignment="1">
      <alignment horizontal="right" vertical="center" wrapText="1"/>
    </xf>
    <xf numFmtId="10" fontId="3" fillId="0" borderId="19" xfId="62" applyNumberFormat="1" applyFont="1" applyFill="1" applyBorder="1" applyAlignment="1">
      <alignment horizontal="right" vertical="center" wrapText="1"/>
    </xf>
    <xf numFmtId="0" fontId="3" fillId="0" borderId="0" xfId="62" applyFont="1" applyFill="1" applyBorder="1" applyAlignment="1">
      <alignment vertical="center" wrapText="1"/>
    </xf>
    <xf numFmtId="0" fontId="18" fillId="0" borderId="0" xfId="59" applyFont="1" applyBorder="1" applyAlignment="1">
      <alignment vertical="center" wrapText="1"/>
    </xf>
    <xf numFmtId="10" fontId="14" fillId="0" borderId="27" xfId="74" applyNumberFormat="1" applyFont="1" applyFill="1" applyBorder="1" applyAlignment="1">
      <alignment horizontal="right" vertical="center"/>
    </xf>
    <xf numFmtId="10" fontId="36" fillId="0" borderId="36" xfId="74" applyNumberFormat="1" applyFont="1" applyFill="1" applyBorder="1" applyAlignment="1">
      <alignment horizontal="right" vertical="center"/>
    </xf>
    <xf numFmtId="0" fontId="14" fillId="0" borderId="20" xfId="59" applyFont="1" applyBorder="1" applyAlignment="1">
      <alignment vertical="center"/>
    </xf>
    <xf numFmtId="0" fontId="29" fillId="0" borderId="54" xfId="59" applyFont="1" applyFill="1" applyBorder="1" applyAlignment="1"/>
    <xf numFmtId="0" fontId="6" fillId="0" borderId="0" xfId="62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65" fontId="3" fillId="0" borderId="19" xfId="0" applyNumberFormat="1" applyFont="1" applyFill="1" applyBorder="1" applyAlignment="1">
      <alignment vertical="center"/>
    </xf>
    <xf numFmtId="165" fontId="3" fillId="0" borderId="19" xfId="71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right" vertical="center"/>
    </xf>
    <xf numFmtId="10" fontId="3" fillId="0" borderId="24" xfId="62" applyNumberFormat="1" applyFont="1" applyFill="1" applyBorder="1" applyAlignment="1" applyProtection="1"/>
    <xf numFmtId="10" fontId="3" fillId="0" borderId="25" xfId="62" applyNumberFormat="1" applyFont="1" applyFill="1" applyBorder="1" applyAlignment="1" applyProtection="1"/>
    <xf numFmtId="10" fontId="3" fillId="0" borderId="18" xfId="62" applyNumberFormat="1" applyFont="1" applyFill="1" applyBorder="1" applyAlignment="1" applyProtection="1"/>
    <xf numFmtId="10" fontId="3" fillId="0" borderId="19" xfId="62" applyNumberFormat="1" applyFont="1" applyFill="1" applyBorder="1" applyAlignment="1" applyProtection="1"/>
    <xf numFmtId="10" fontId="3" fillId="0" borderId="35" xfId="62" applyNumberFormat="1" applyFont="1" applyFill="1" applyBorder="1" applyAlignment="1" applyProtection="1"/>
    <xf numFmtId="10" fontId="3" fillId="0" borderId="37" xfId="62" applyNumberFormat="1" applyFont="1" applyFill="1" applyBorder="1" applyAlignment="1" applyProtection="1"/>
    <xf numFmtId="10" fontId="3" fillId="0" borderId="26" xfId="62" applyNumberFormat="1" applyFont="1" applyFill="1" applyBorder="1" applyAlignment="1" applyProtection="1"/>
    <xf numFmtId="10" fontId="3" fillId="0" borderId="27" xfId="62" applyNumberFormat="1" applyFont="1" applyFill="1" applyBorder="1" applyAlignment="1" applyProtection="1"/>
    <xf numFmtId="3" fontId="3" fillId="0" borderId="24" xfId="62" applyNumberFormat="1" applyFont="1" applyFill="1" applyBorder="1" applyAlignment="1" applyProtection="1"/>
    <xf numFmtId="3" fontId="3" fillId="0" borderId="18" xfId="62" applyNumberFormat="1" applyFont="1" applyFill="1" applyBorder="1" applyAlignment="1" applyProtection="1"/>
    <xf numFmtId="3" fontId="3" fillId="0" borderId="35" xfId="62" applyNumberFormat="1" applyFont="1" applyFill="1" applyBorder="1" applyAlignment="1" applyProtection="1"/>
    <xf numFmtId="3" fontId="3" fillId="0" borderId="26" xfId="62" applyNumberFormat="1" applyFont="1" applyFill="1" applyBorder="1" applyAlignment="1" applyProtection="1"/>
    <xf numFmtId="3" fontId="3" fillId="0" borderId="25" xfId="62" applyNumberFormat="1" applyFont="1" applyFill="1" applyBorder="1" applyAlignment="1" applyProtection="1"/>
    <xf numFmtId="3" fontId="3" fillId="0" borderId="19" xfId="62" applyNumberFormat="1" applyFont="1" applyFill="1" applyBorder="1" applyAlignment="1" applyProtection="1"/>
    <xf numFmtId="3" fontId="3" fillId="0" borderId="37" xfId="62" applyNumberFormat="1" applyFont="1" applyFill="1" applyBorder="1" applyAlignment="1" applyProtection="1"/>
    <xf numFmtId="3" fontId="3" fillId="0" borderId="27" xfId="62" applyNumberFormat="1" applyFont="1" applyFill="1" applyBorder="1" applyAlignment="1" applyProtection="1"/>
    <xf numFmtId="4" fontId="66" fillId="0" borderId="25" xfId="59" applyNumberFormat="1" applyFont="1" applyFill="1" applyBorder="1" applyAlignment="1">
      <alignment vertical="center"/>
    </xf>
    <xf numFmtId="10" fontId="66" fillId="0" borderId="25" xfId="74" applyNumberFormat="1" applyFont="1" applyFill="1" applyBorder="1" applyAlignment="1">
      <alignment vertical="center"/>
    </xf>
    <xf numFmtId="4" fontId="66" fillId="0" borderId="19" xfId="59" applyNumberFormat="1" applyFont="1" applyFill="1" applyBorder="1" applyAlignment="1">
      <alignment vertical="center"/>
    </xf>
    <xf numFmtId="10" fontId="66" fillId="0" borderId="27" xfId="74" applyNumberFormat="1" applyFont="1" applyFill="1" applyBorder="1" applyAlignment="1">
      <alignment vertical="center"/>
    </xf>
    <xf numFmtId="10" fontId="68" fillId="0" borderId="27" xfId="74" applyNumberFormat="1" applyFont="1" applyFill="1" applyBorder="1" applyAlignment="1">
      <alignment vertical="center"/>
    </xf>
    <xf numFmtId="4" fontId="21" fillId="0" borderId="19" xfId="59" applyNumberFormat="1" applyFont="1" applyFill="1" applyBorder="1" applyAlignment="1">
      <alignment vertical="center"/>
    </xf>
    <xf numFmtId="10" fontId="21" fillId="0" borderId="27" xfId="74" applyNumberFormat="1" applyFont="1" applyFill="1" applyBorder="1" applyAlignment="1">
      <alignment vertical="center"/>
    </xf>
    <xf numFmtId="10" fontId="66" fillId="0" borderId="26" xfId="74" applyNumberFormat="1" applyFont="1" applyFill="1" applyBorder="1" applyAlignment="1">
      <alignment vertical="center"/>
    </xf>
    <xf numFmtId="4" fontId="64" fillId="0" borderId="13" xfId="59" applyNumberFormat="1" applyFont="1" applyFill="1" applyBorder="1" applyAlignment="1">
      <alignment vertical="center"/>
    </xf>
    <xf numFmtId="10" fontId="64" fillId="0" borderId="50" xfId="74" applyNumberFormat="1" applyFont="1" applyFill="1" applyBorder="1" applyAlignment="1">
      <alignment vertical="center"/>
    </xf>
    <xf numFmtId="10" fontId="64" fillId="0" borderId="36" xfId="74" applyNumberFormat="1" applyFont="1" applyFill="1" applyBorder="1" applyAlignment="1">
      <alignment vertical="center"/>
    </xf>
    <xf numFmtId="10" fontId="66" fillId="0" borderId="27" xfId="72" applyNumberFormat="1" applyFont="1" applyBorder="1" applyAlignment="1">
      <alignment horizontal="center" vertical="center"/>
    </xf>
    <xf numFmtId="10" fontId="68" fillId="0" borderId="27" xfId="72" applyNumberFormat="1" applyFont="1" applyBorder="1" applyAlignment="1">
      <alignment horizontal="center" vertical="center"/>
    </xf>
    <xf numFmtId="10" fontId="21" fillId="0" borderId="27" xfId="72" applyNumberFormat="1" applyFont="1" applyBorder="1" applyAlignment="1">
      <alignment horizontal="center" vertical="center"/>
    </xf>
    <xf numFmtId="10" fontId="64" fillId="0" borderId="36" xfId="72" applyNumberFormat="1" applyFont="1" applyBorder="1" applyAlignment="1">
      <alignment horizontal="center" vertical="center"/>
    </xf>
    <xf numFmtId="10" fontId="66" fillId="0" borderId="0" xfId="74" applyNumberFormat="1" applyFont="1" applyBorder="1" applyAlignment="1">
      <alignment horizontal="center" vertical="center"/>
    </xf>
    <xf numFmtId="10" fontId="68" fillId="0" borderId="0" xfId="74" applyNumberFormat="1" applyFont="1" applyBorder="1" applyAlignment="1">
      <alignment horizontal="center" vertical="center"/>
    </xf>
    <xf numFmtId="10" fontId="21" fillId="0" borderId="0" xfId="74" applyNumberFormat="1" applyFont="1" applyBorder="1" applyAlignment="1">
      <alignment horizontal="center" vertical="center"/>
    </xf>
    <xf numFmtId="10" fontId="21" fillId="0" borderId="36" xfId="74" applyNumberFormat="1" applyFont="1" applyBorder="1" applyAlignment="1">
      <alignment horizontal="center" vertical="center"/>
    </xf>
    <xf numFmtId="10" fontId="3" fillId="0" borderId="0" xfId="62" applyNumberFormat="1" applyFont="1" applyFill="1" applyBorder="1"/>
    <xf numFmtId="165" fontId="3" fillId="0" borderId="0" xfId="62" applyNumberFormat="1" applyFont="1" applyFill="1" applyBorder="1"/>
    <xf numFmtId="0" fontId="68" fillId="0" borderId="0" xfId="62" applyFont="1" applyFill="1" applyBorder="1"/>
    <xf numFmtId="165" fontId="68" fillId="0" borderId="0" xfId="62" applyNumberFormat="1" applyFont="1" applyFill="1" applyBorder="1"/>
    <xf numFmtId="0" fontId="3" fillId="0" borderId="0" xfId="62" applyFont="1"/>
    <xf numFmtId="4" fontId="5" fillId="0" borderId="0" xfId="59" applyNumberFormat="1"/>
    <xf numFmtId="0" fontId="6" fillId="0" borderId="40" xfId="64" applyFont="1" applyFill="1" applyBorder="1" applyAlignment="1">
      <alignment horizontal="center" vertical="center"/>
    </xf>
    <xf numFmtId="0" fontId="6" fillId="0" borderId="41" xfId="64" applyFont="1" applyFill="1" applyBorder="1" applyAlignment="1">
      <alignment horizontal="center" vertical="center"/>
    </xf>
    <xf numFmtId="0" fontId="6" fillId="0" borderId="12" xfId="64" applyFont="1" applyFill="1" applyBorder="1" applyAlignment="1">
      <alignment horizontal="center" vertical="center"/>
    </xf>
    <xf numFmtId="0" fontId="6" fillId="0" borderId="13" xfId="64" applyFont="1" applyFill="1" applyBorder="1" applyAlignment="1">
      <alignment horizontal="center" vertical="center"/>
    </xf>
    <xf numFmtId="0" fontId="24" fillId="0" borderId="42" xfId="64" applyFont="1" applyFill="1" applyBorder="1" applyAlignment="1">
      <alignment horizontal="left" vertical="center" wrapText="1"/>
    </xf>
    <xf numFmtId="0" fontId="5" fillId="0" borderId="43" xfId="64" applyFont="1" applyFill="1" applyBorder="1" applyAlignment="1">
      <alignment horizontal="left" vertical="center" wrapText="1"/>
    </xf>
    <xf numFmtId="2" fontId="3" fillId="0" borderId="38" xfId="0" applyNumberFormat="1" applyFont="1" applyBorder="1" applyAlignment="1">
      <alignment horizontal="right" vertical="center"/>
    </xf>
    <xf numFmtId="2" fontId="3" fillId="0" borderId="39" xfId="0" applyNumberFormat="1" applyFont="1" applyBorder="1" applyAlignment="1">
      <alignment horizontal="right" vertical="center"/>
    </xf>
    <xf numFmtId="0" fontId="24" fillId="0" borderId="43" xfId="64" applyFont="1" applyFill="1" applyBorder="1" applyAlignment="1">
      <alignment horizontal="left" vertical="center" wrapText="1"/>
    </xf>
    <xf numFmtId="10" fontId="3" fillId="0" borderId="43" xfId="64" applyNumberFormat="1" applyFont="1" applyFill="1" applyBorder="1" applyAlignment="1">
      <alignment horizontal="left" vertical="center" wrapText="1"/>
    </xf>
    <xf numFmtId="0" fontId="3" fillId="0" borderId="43" xfId="64" applyFont="1" applyFill="1" applyBorder="1" applyAlignment="1">
      <alignment horizontal="left" vertical="center" wrapText="1"/>
    </xf>
    <xf numFmtId="0" fontId="25" fillId="0" borderId="43" xfId="64" applyFont="1" applyFill="1" applyBorder="1" applyAlignment="1">
      <alignment horizontal="left" vertical="center" wrapText="1"/>
    </xf>
    <xf numFmtId="0" fontId="5" fillId="0" borderId="44" xfId="64" applyFont="1" applyFill="1" applyBorder="1" applyAlignment="1">
      <alignment horizontal="left" vertical="center" wrapText="1"/>
    </xf>
    <xf numFmtId="0" fontId="8" fillId="0" borderId="45" xfId="64" applyFont="1" applyFill="1" applyBorder="1" applyAlignment="1">
      <alignment horizontal="left" vertical="center" wrapText="1"/>
    </xf>
    <xf numFmtId="0" fontId="3" fillId="32" borderId="17" xfId="62" applyFont="1" applyFill="1" applyBorder="1" applyAlignment="1">
      <alignment vertical="center" wrapText="1"/>
    </xf>
    <xf numFmtId="0" fontId="3" fillId="33" borderId="17" xfId="62" applyFont="1" applyFill="1" applyBorder="1" applyAlignment="1">
      <alignment vertical="center" wrapText="1"/>
    </xf>
    <xf numFmtId="0" fontId="7" fillId="39" borderId="17" xfId="62" applyFont="1" applyFill="1" applyBorder="1" applyAlignment="1">
      <alignment vertical="center" wrapText="1"/>
    </xf>
    <xf numFmtId="10" fontId="5" fillId="0" borderId="0" xfId="62" applyNumberFormat="1" applyFont="1"/>
    <xf numFmtId="0" fontId="19" fillId="35" borderId="17" xfId="62" applyFont="1" applyFill="1" applyBorder="1" applyAlignment="1">
      <alignment vertical="center" wrapText="1"/>
    </xf>
    <xf numFmtId="0" fontId="19" fillId="0" borderId="0" xfId="62" applyFont="1" applyFill="1" applyBorder="1" applyAlignment="1">
      <alignment horizontal="right" vertical="center" wrapText="1"/>
    </xf>
    <xf numFmtId="10" fontId="19" fillId="0" borderId="0" xfId="62" applyNumberFormat="1" applyFont="1" applyFill="1" applyBorder="1" applyAlignment="1">
      <alignment horizontal="right" vertical="center" wrapText="1"/>
    </xf>
    <xf numFmtId="10" fontId="19" fillId="0" borderId="19" xfId="62" applyNumberFormat="1" applyFont="1" applyFill="1" applyBorder="1" applyAlignment="1">
      <alignment horizontal="right" vertical="center" wrapText="1"/>
    </xf>
    <xf numFmtId="0" fontId="19" fillId="36" borderId="17" xfId="62" applyFont="1" applyFill="1" applyBorder="1" applyAlignment="1">
      <alignment vertical="center" wrapText="1"/>
    </xf>
    <xf numFmtId="0" fontId="18" fillId="0" borderId="0" xfId="62" applyFont="1" applyFill="1"/>
    <xf numFmtId="0" fontId="19" fillId="34" borderId="17" xfId="62" applyFont="1" applyFill="1" applyBorder="1" applyAlignment="1">
      <alignment vertical="center" wrapText="1"/>
    </xf>
    <xf numFmtId="0" fontId="19" fillId="0" borderId="18" xfId="62" applyFont="1" applyFill="1" applyBorder="1" applyAlignment="1">
      <alignment horizontal="right" vertical="center" wrapText="1"/>
    </xf>
    <xf numFmtId="0" fontId="19" fillId="33" borderId="17" xfId="62" applyFont="1" applyFill="1" applyBorder="1" applyAlignment="1">
      <alignment vertical="center" wrapText="1"/>
    </xf>
    <xf numFmtId="0" fontId="19" fillId="32" borderId="17" xfId="62" applyFont="1" applyFill="1" applyBorder="1" applyAlignment="1">
      <alignment vertical="center" wrapText="1"/>
    </xf>
    <xf numFmtId="0" fontId="25" fillId="0" borderId="25" xfId="66" applyFont="1" applyBorder="1" applyAlignment="1">
      <alignment horizontal="center" vertical="center" wrapText="1"/>
    </xf>
    <xf numFmtId="165" fontId="25" fillId="0" borderId="23" xfId="66" applyNumberFormat="1" applyFont="1" applyBorder="1" applyAlignment="1">
      <alignment horizontal="center" vertical="center" wrapText="1"/>
    </xf>
    <xf numFmtId="1" fontId="25" fillId="0" borderId="33" xfId="66" applyNumberFormat="1" applyFont="1" applyBorder="1" applyAlignment="1">
      <alignment horizontal="center" vertical="center" wrapText="1"/>
    </xf>
    <xf numFmtId="165" fontId="25" fillId="0" borderId="12" xfId="66" applyNumberFormat="1" applyFont="1" applyBorder="1" applyAlignment="1">
      <alignment horizontal="center" vertical="center" wrapText="1"/>
    </xf>
    <xf numFmtId="0" fontId="25" fillId="0" borderId="25" xfId="66" applyFont="1" applyFill="1" applyBorder="1" applyAlignment="1">
      <alignment horizontal="center" vertical="center" wrapText="1"/>
    </xf>
    <xf numFmtId="165" fontId="25" fillId="0" borderId="23" xfId="66" applyNumberFormat="1" applyFont="1" applyFill="1" applyBorder="1" applyAlignment="1">
      <alignment horizontal="center" vertical="center" wrapText="1"/>
    </xf>
    <xf numFmtId="165" fontId="19" fillId="0" borderId="22" xfId="66" applyNumberFormat="1" applyFont="1" applyFill="1" applyBorder="1" applyAlignment="1">
      <alignment horizontal="center" vertical="center" wrapText="1"/>
    </xf>
    <xf numFmtId="165" fontId="19" fillId="0" borderId="23" xfId="66" applyNumberFormat="1" applyFont="1" applyFill="1" applyBorder="1" applyAlignment="1">
      <alignment horizontal="center" vertical="center" wrapText="1"/>
    </xf>
    <xf numFmtId="1" fontId="25" fillId="0" borderId="33" xfId="66" applyNumberFormat="1" applyFont="1" applyFill="1" applyBorder="1" applyAlignment="1">
      <alignment horizontal="center" vertical="center" wrapText="1"/>
    </xf>
    <xf numFmtId="1" fontId="19" fillId="0" borderId="26" xfId="66" applyNumberFormat="1" applyFont="1" applyFill="1" applyBorder="1" applyAlignment="1">
      <alignment horizontal="center" vertical="center" wrapText="1"/>
    </xf>
    <xf numFmtId="1" fontId="19" fillId="0" borderId="33" xfId="66" applyNumberFormat="1" applyFont="1" applyFill="1" applyBorder="1" applyAlignment="1">
      <alignment horizontal="center" vertical="center" wrapText="1"/>
    </xf>
    <xf numFmtId="1" fontId="19" fillId="0" borderId="34" xfId="66" applyNumberFormat="1" applyFont="1" applyFill="1" applyBorder="1" applyAlignment="1">
      <alignment horizontal="center" vertical="center" wrapText="1"/>
    </xf>
    <xf numFmtId="165" fontId="25" fillId="0" borderId="12" xfId="66" applyNumberFormat="1" applyFont="1" applyFill="1" applyBorder="1" applyAlignment="1">
      <alignment horizontal="center" vertical="center" wrapText="1"/>
    </xf>
    <xf numFmtId="165" fontId="19" fillId="0" borderId="12" xfId="66" applyNumberFormat="1" applyFont="1" applyFill="1" applyBorder="1" applyAlignment="1">
      <alignment horizontal="center" vertical="center" wrapText="1"/>
    </xf>
    <xf numFmtId="165" fontId="19" fillId="0" borderId="13" xfId="66" applyNumberFormat="1" applyFont="1" applyFill="1" applyBorder="1" applyAlignment="1">
      <alignment horizontal="center" vertical="center" wrapText="1"/>
    </xf>
    <xf numFmtId="165" fontId="19" fillId="0" borderId="19" xfId="0" applyNumberFormat="1" applyFont="1" applyFill="1" applyBorder="1" applyAlignment="1">
      <alignment horizontal="right" vertical="center"/>
    </xf>
    <xf numFmtId="165" fontId="3" fillId="0" borderId="25" xfId="0" applyNumberFormat="1" applyFont="1" applyFill="1" applyBorder="1" applyAlignment="1">
      <alignment vertical="center"/>
    </xf>
    <xf numFmtId="0" fontId="8" fillId="0" borderId="30" xfId="59" applyFont="1" applyFill="1" applyBorder="1" applyAlignment="1">
      <alignment horizontal="center" vertical="center" wrapText="1"/>
    </xf>
    <xf numFmtId="14" fontId="7" fillId="0" borderId="17" xfId="66" applyNumberFormat="1" applyFont="1" applyBorder="1" applyAlignment="1">
      <alignment horizontal="right" vertical="center" wrapText="1"/>
    </xf>
    <xf numFmtId="0" fontId="5" fillId="0" borderId="18" xfId="45" applyBorder="1" applyAlignment="1">
      <alignment horizontal="center" vertical="center"/>
    </xf>
    <xf numFmtId="0" fontId="5" fillId="0" borderId="18" xfId="45" applyFont="1" applyBorder="1" applyAlignment="1">
      <alignment horizontal="center" vertical="center"/>
    </xf>
    <xf numFmtId="0" fontId="6" fillId="0" borderId="18" xfId="45" applyFont="1" applyBorder="1" applyAlignment="1">
      <alignment horizontal="center" vertical="center"/>
    </xf>
    <xf numFmtId="0" fontId="6" fillId="0" borderId="19" xfId="45" applyFont="1" applyBorder="1" applyAlignment="1">
      <alignment horizontal="center" vertical="center"/>
    </xf>
    <xf numFmtId="14" fontId="7" fillId="0" borderId="60" xfId="66" applyNumberFormat="1" applyFont="1" applyBorder="1" applyAlignment="1">
      <alignment horizontal="center" vertical="center" wrapText="1"/>
    </xf>
    <xf numFmtId="0" fontId="6" fillId="0" borderId="61" xfId="45" applyFont="1" applyBorder="1" applyAlignment="1">
      <alignment horizontal="center" vertical="center"/>
    </xf>
    <xf numFmtId="0" fontId="5" fillId="0" borderId="61" xfId="45" applyBorder="1" applyAlignment="1">
      <alignment horizontal="center" vertical="center"/>
    </xf>
    <xf numFmtId="0" fontId="5" fillId="0" borderId="61" xfId="45" applyFont="1" applyBorder="1" applyAlignment="1">
      <alignment horizontal="center" vertical="center"/>
    </xf>
    <xf numFmtId="0" fontId="6" fillId="0" borderId="62" xfId="45" applyFont="1" applyBorder="1" applyAlignment="1">
      <alignment horizontal="center" vertical="center"/>
    </xf>
    <xf numFmtId="0" fontId="8" fillId="0" borderId="65" xfId="66" applyFont="1" applyBorder="1" applyAlignment="1">
      <alignment horizontal="center" vertical="center" wrapText="1"/>
    </xf>
    <xf numFmtId="0" fontId="7" fillId="0" borderId="64" xfId="66" applyFont="1" applyFill="1" applyBorder="1" applyAlignment="1">
      <alignment horizontal="center" vertical="center" wrapText="1"/>
    </xf>
    <xf numFmtId="0" fontId="7" fillId="0" borderId="64" xfId="66" applyFont="1" applyBorder="1" applyAlignment="1">
      <alignment horizontal="center" vertical="center" wrapText="1"/>
    </xf>
    <xf numFmtId="0" fontId="8" fillId="0" borderId="64" xfId="66" applyFont="1" applyFill="1" applyBorder="1" applyAlignment="1">
      <alignment horizontal="center" vertical="center" wrapText="1"/>
    </xf>
    <xf numFmtId="0" fontId="5" fillId="0" borderId="64" xfId="45" applyBorder="1" applyAlignment="1">
      <alignment horizontal="center" vertical="center"/>
    </xf>
    <xf numFmtId="0" fontId="5" fillId="0" borderId="64" xfId="45" applyFont="1" applyBorder="1" applyAlignment="1">
      <alignment horizontal="center" vertical="center"/>
    </xf>
    <xf numFmtId="0" fontId="6" fillId="0" borderId="64" xfId="45" applyFont="1" applyBorder="1" applyAlignment="1">
      <alignment horizontal="center" vertical="center" wrapText="1"/>
    </xf>
    <xf numFmtId="0" fontId="5" fillId="0" borderId="64" xfId="45" applyFont="1" applyBorder="1" applyAlignment="1">
      <alignment horizontal="center" vertical="center" wrapText="1"/>
    </xf>
    <xf numFmtId="0" fontId="6" fillId="0" borderId="0" xfId="45" applyFont="1" applyBorder="1" applyAlignment="1">
      <alignment vertical="center" wrapText="1"/>
    </xf>
    <xf numFmtId="14" fontId="13" fillId="0" borderId="30" xfId="59" applyNumberFormat="1" applyFont="1" applyFill="1" applyBorder="1" applyAlignment="1">
      <alignment horizontal="center" vertical="center" wrapText="1"/>
    </xf>
    <xf numFmtId="0" fontId="29" fillId="0" borderId="54" xfId="59" applyFont="1" applyFill="1" applyBorder="1" applyAlignment="1">
      <alignment horizontal="right"/>
    </xf>
    <xf numFmtId="10" fontId="13" fillId="0" borderId="30" xfId="60" applyNumberFormat="1" applyFont="1" applyFill="1" applyBorder="1" applyAlignment="1">
      <alignment horizontal="center" vertical="center" wrapText="1"/>
    </xf>
    <xf numFmtId="10" fontId="22" fillId="0" borderId="27" xfId="74" applyNumberFormat="1" applyFont="1" applyFill="1" applyBorder="1" applyAlignment="1">
      <alignment vertical="center"/>
    </xf>
    <xf numFmtId="10" fontId="36" fillId="0" borderId="27" xfId="74" applyNumberFormat="1" applyFont="1" applyFill="1" applyBorder="1" applyAlignment="1">
      <alignment vertical="center"/>
    </xf>
    <xf numFmtId="10" fontId="14" fillId="0" borderId="26" xfId="74" applyNumberFormat="1" applyFont="1" applyFill="1" applyBorder="1" applyAlignment="1">
      <alignment vertical="center"/>
    </xf>
    <xf numFmtId="10" fontId="13" fillId="0" borderId="50" xfId="74" applyNumberFormat="1" applyFont="1" applyFill="1" applyBorder="1" applyAlignment="1">
      <alignment vertical="center"/>
    </xf>
    <xf numFmtId="14" fontId="64" fillId="0" borderId="30" xfId="59" applyNumberFormat="1" applyFont="1" applyFill="1" applyBorder="1" applyAlignment="1">
      <alignment horizontal="center" vertical="center" wrapText="1"/>
    </xf>
    <xf numFmtId="10" fontId="22" fillId="0" borderId="36" xfId="74" applyNumberFormat="1" applyFont="1" applyFill="1" applyBorder="1" applyAlignment="1">
      <alignment horizontal="right" vertical="center"/>
    </xf>
    <xf numFmtId="0" fontId="8" fillId="0" borderId="20" xfId="62" applyFont="1" applyFill="1" applyBorder="1" applyAlignment="1">
      <alignment vertical="center" wrapText="1"/>
    </xf>
    <xf numFmtId="0" fontId="8" fillId="0" borderId="24" xfId="62" applyFont="1" applyFill="1" applyBorder="1" applyAlignment="1">
      <alignment horizontal="right" vertical="center" wrapText="1"/>
    </xf>
    <xf numFmtId="10" fontId="8" fillId="0" borderId="25" xfId="62" applyNumberFormat="1" applyFont="1" applyFill="1" applyBorder="1" applyAlignment="1">
      <alignment horizontal="right" vertical="center" wrapText="1"/>
    </xf>
    <xf numFmtId="10" fontId="8" fillId="0" borderId="0" xfId="62" applyNumberFormat="1" applyFont="1" applyFill="1" applyBorder="1" applyAlignment="1">
      <alignment horizontal="right" vertical="center" wrapText="1"/>
    </xf>
    <xf numFmtId="0" fontId="6" fillId="0" borderId="0" xfId="62" applyFont="1" applyAlignment="1">
      <alignment vertical="center"/>
    </xf>
    <xf numFmtId="0" fontId="25" fillId="0" borderId="14" xfId="62" applyFont="1" applyFill="1" applyBorder="1" applyAlignment="1">
      <alignment vertical="center" wrapText="1"/>
    </xf>
    <xf numFmtId="3" fontId="25" fillId="0" borderId="12" xfId="62" applyNumberFormat="1" applyFont="1" applyFill="1" applyBorder="1" applyAlignment="1">
      <alignment horizontal="right" vertical="center"/>
    </xf>
    <xf numFmtId="10" fontId="25" fillId="0" borderId="13" xfId="62" applyNumberFormat="1" applyFont="1" applyFill="1" applyBorder="1" applyAlignment="1">
      <alignment horizontal="right" vertical="center" wrapText="1"/>
    </xf>
    <xf numFmtId="0" fontId="6" fillId="0" borderId="0" xfId="62" applyFont="1" applyFill="1" applyAlignment="1">
      <alignment vertical="center"/>
    </xf>
    <xf numFmtId="0" fontId="6" fillId="0" borderId="15" xfId="62" applyFont="1" applyFill="1" applyBorder="1" applyAlignment="1">
      <alignment horizontal="center" vertical="center" wrapText="1"/>
    </xf>
    <xf numFmtId="0" fontId="6" fillId="40" borderId="30" xfId="62" applyFont="1" applyFill="1" applyBorder="1" applyAlignment="1">
      <alignment horizontal="center" vertical="center" wrapText="1"/>
    </xf>
    <xf numFmtId="0" fontId="6" fillId="42" borderId="30" xfId="62" applyFont="1" applyFill="1" applyBorder="1" applyAlignment="1">
      <alignment horizontal="center" vertical="center" wrapText="1"/>
    </xf>
    <xf numFmtId="0" fontId="6" fillId="44" borderId="30" xfId="62" applyFont="1" applyFill="1" applyBorder="1" applyAlignment="1">
      <alignment horizontal="center" vertical="center" wrapText="1"/>
    </xf>
    <xf numFmtId="0" fontId="6" fillId="43" borderId="30" xfId="62" applyFont="1" applyFill="1" applyBorder="1" applyAlignment="1">
      <alignment horizontal="center" vertical="center" wrapText="1"/>
    </xf>
    <xf numFmtId="0" fontId="6" fillId="45" borderId="30" xfId="62" applyFont="1" applyFill="1" applyBorder="1" applyAlignment="1">
      <alignment horizontal="center" vertical="center" wrapText="1"/>
    </xf>
    <xf numFmtId="10" fontId="18" fillId="46" borderId="0" xfId="62" applyNumberFormat="1" applyFont="1" applyFill="1"/>
    <xf numFmtId="3" fontId="3" fillId="0" borderId="18" xfId="84" applyNumberFormat="1" applyBorder="1" applyAlignment="1">
      <alignment vertical="center"/>
    </xf>
    <xf numFmtId="3" fontId="3" fillId="0" borderId="19" xfId="84" applyNumberFormat="1" applyBorder="1" applyAlignment="1">
      <alignment vertical="center"/>
    </xf>
    <xf numFmtId="0" fontId="18" fillId="0" borderId="17" xfId="58" applyFont="1" applyBorder="1" applyAlignment="1">
      <alignment horizontal="left" vertical="center"/>
    </xf>
    <xf numFmtId="10" fontId="18" fillId="0" borderId="19" xfId="58" applyNumberFormat="1" applyFont="1" applyBorder="1" applyAlignment="1">
      <alignment horizontal="right" vertical="center"/>
    </xf>
    <xf numFmtId="0" fontId="19" fillId="0" borderId="0" xfId="58" applyFont="1"/>
    <xf numFmtId="2" fontId="74" fillId="0" borderId="47" xfId="0" applyNumberFormat="1" applyFont="1" applyBorder="1" applyAlignment="1">
      <alignment horizontal="right" vertical="center"/>
    </xf>
    <xf numFmtId="165" fontId="74" fillId="0" borderId="48" xfId="0" applyNumberFormat="1" applyFont="1" applyBorder="1" applyAlignment="1">
      <alignment horizontal="right" vertical="center"/>
    </xf>
    <xf numFmtId="2" fontId="75" fillId="0" borderId="38" xfId="0" applyNumberFormat="1" applyFont="1" applyBorder="1" applyAlignment="1">
      <alignment horizontal="right" vertical="center"/>
    </xf>
    <xf numFmtId="165" fontId="75" fillId="0" borderId="39" xfId="0" applyNumberFormat="1" applyFont="1" applyBorder="1" applyAlignment="1">
      <alignment horizontal="right" vertical="center"/>
    </xf>
    <xf numFmtId="2" fontId="76" fillId="0" borderId="38" xfId="0" applyNumberFormat="1" applyFont="1" applyBorder="1" applyAlignment="1">
      <alignment horizontal="right" vertical="center"/>
    </xf>
    <xf numFmtId="165" fontId="76" fillId="0" borderId="39" xfId="0" applyNumberFormat="1" applyFont="1" applyBorder="1" applyAlignment="1">
      <alignment horizontal="right" vertical="center"/>
    </xf>
    <xf numFmtId="2" fontId="75" fillId="0" borderId="52" xfId="0" applyNumberFormat="1" applyFont="1" applyBorder="1" applyAlignment="1">
      <alignment horizontal="right" vertical="center"/>
    </xf>
    <xf numFmtId="165" fontId="75" fillId="0" borderId="25" xfId="0" applyNumberFormat="1" applyFont="1" applyBorder="1" applyAlignment="1">
      <alignment horizontal="right" vertical="center"/>
    </xf>
    <xf numFmtId="2" fontId="73" fillId="0" borderId="38" xfId="0" applyNumberFormat="1" applyFont="1" applyBorder="1" applyAlignment="1">
      <alignment horizontal="right" vertical="center"/>
    </xf>
    <xf numFmtId="165" fontId="73" fillId="0" borderId="39" xfId="0" applyNumberFormat="1" applyFont="1" applyBorder="1" applyAlignment="1">
      <alignment horizontal="right" vertical="center"/>
    </xf>
    <xf numFmtId="2" fontId="77" fillId="0" borderId="38" xfId="0" applyNumberFormat="1" applyFont="1" applyBorder="1" applyAlignment="1">
      <alignment horizontal="right" vertical="center"/>
    </xf>
    <xf numFmtId="165" fontId="77" fillId="0" borderId="39" xfId="0" applyNumberFormat="1" applyFont="1" applyBorder="1" applyAlignment="1">
      <alignment horizontal="right" vertical="center"/>
    </xf>
    <xf numFmtId="2" fontId="72" fillId="0" borderId="38" xfId="0" applyNumberFormat="1" applyFont="1" applyBorder="1" applyAlignment="1">
      <alignment horizontal="right" vertical="center"/>
    </xf>
    <xf numFmtId="165" fontId="72" fillId="0" borderId="39" xfId="0" applyNumberFormat="1" applyFont="1" applyBorder="1" applyAlignment="1">
      <alignment horizontal="right" vertical="center"/>
    </xf>
    <xf numFmtId="165" fontId="72" fillId="0" borderId="19" xfId="0" applyNumberFormat="1" applyFont="1" applyBorder="1" applyAlignment="1">
      <alignment horizontal="right" vertical="center"/>
    </xf>
    <xf numFmtId="2" fontId="78" fillId="0" borderId="47" xfId="0" applyNumberFormat="1" applyFont="1" applyBorder="1" applyAlignment="1">
      <alignment horizontal="right" vertical="center"/>
    </xf>
    <xf numFmtId="2" fontId="72" fillId="0" borderId="39" xfId="0" applyNumberFormat="1" applyFont="1" applyBorder="1" applyAlignment="1">
      <alignment horizontal="right" vertical="center"/>
    </xf>
    <xf numFmtId="165" fontId="76" fillId="0" borderId="19" xfId="0" applyNumberFormat="1" applyFont="1" applyBorder="1" applyAlignment="1">
      <alignment horizontal="right" vertical="center"/>
    </xf>
    <xf numFmtId="165" fontId="78" fillId="0" borderId="51" xfId="0" applyNumberFormat="1" applyFont="1" applyBorder="1" applyAlignment="1">
      <alignment horizontal="right" vertical="center"/>
    </xf>
    <xf numFmtId="165" fontId="14" fillId="0" borderId="0" xfId="71" applyNumberFormat="1" applyFont="1" applyFill="1" applyBorder="1"/>
    <xf numFmtId="165" fontId="14" fillId="0" borderId="0" xfId="62" applyNumberFormat="1" applyFont="1"/>
    <xf numFmtId="165" fontId="66" fillId="0" borderId="0" xfId="71" applyNumberFormat="1" applyFont="1" applyFill="1" applyBorder="1"/>
    <xf numFmtId="0" fontId="9" fillId="41" borderId="0" xfId="62" applyFont="1" applyFill="1"/>
    <xf numFmtId="0" fontId="3" fillId="36" borderId="17" xfId="62" applyFont="1" applyFill="1" applyBorder="1" applyAlignment="1">
      <alignment vertical="center" wrapText="1"/>
    </xf>
    <xf numFmtId="0" fontId="3" fillId="35" borderId="17" xfId="62" applyFont="1" applyFill="1" applyBorder="1" applyAlignment="1">
      <alignment vertical="center" wrapText="1"/>
    </xf>
    <xf numFmtId="0" fontId="3" fillId="34" borderId="17" xfId="62" applyFont="1" applyFill="1" applyBorder="1" applyAlignment="1">
      <alignment vertical="center" wrapText="1"/>
    </xf>
    <xf numFmtId="0" fontId="3" fillId="0" borderId="0" xfId="62" applyFont="1" applyFill="1" applyBorder="1" applyAlignment="1">
      <alignment horizontal="right" vertical="center" wrapText="1"/>
    </xf>
    <xf numFmtId="0" fontId="6" fillId="0" borderId="0" xfId="62" applyFont="1"/>
    <xf numFmtId="4" fontId="18" fillId="0" borderId="0" xfId="59" applyNumberFormat="1" applyFont="1" applyBorder="1" applyAlignment="1">
      <alignment horizontal="left" vertical="center" wrapText="1"/>
    </xf>
    <xf numFmtId="0" fontId="6" fillId="0" borderId="13" xfId="62" applyFont="1" applyBorder="1" applyAlignment="1">
      <alignment horizontal="center" vertical="center" wrapText="1"/>
    </xf>
    <xf numFmtId="0" fontId="62" fillId="0" borderId="0" xfId="62" applyFont="1" applyAlignment="1">
      <alignment horizontal="left"/>
    </xf>
    <xf numFmtId="0" fontId="36" fillId="0" borderId="0" xfId="62" applyFont="1" applyFill="1" applyBorder="1"/>
    <xf numFmtId="165" fontId="36" fillId="0" borderId="0" xfId="62" applyNumberFormat="1" applyFont="1" applyFill="1" applyBorder="1"/>
    <xf numFmtId="0" fontId="13" fillId="0" borderId="0" xfId="62" applyFont="1" applyFill="1" applyBorder="1"/>
    <xf numFmtId="10" fontId="13" fillId="0" borderId="0" xfId="71" applyNumberFormat="1" applyFont="1" applyFill="1" applyBorder="1"/>
    <xf numFmtId="0" fontId="21" fillId="0" borderId="0" xfId="62" applyFont="1" applyFill="1" applyBorder="1"/>
    <xf numFmtId="165" fontId="21" fillId="0" borderId="0" xfId="62" applyNumberFormat="1" applyFont="1" applyFill="1" applyBorder="1"/>
    <xf numFmtId="0" fontId="80" fillId="0" borderId="0" xfId="62" applyFont="1"/>
    <xf numFmtId="0" fontId="13" fillId="0" borderId="0" xfId="62" applyFont="1"/>
    <xf numFmtId="0" fontId="61" fillId="0" borderId="0" xfId="62" applyFont="1"/>
    <xf numFmtId="0" fontId="81" fillId="0" borderId="0" xfId="32" applyFont="1" applyAlignment="1" applyProtection="1"/>
    <xf numFmtId="2" fontId="5" fillId="0" borderId="0" xfId="62" applyNumberFormat="1" applyFont="1"/>
    <xf numFmtId="14" fontId="5" fillId="0" borderId="70" xfId="62" applyNumberFormat="1" applyBorder="1" applyAlignment="1">
      <alignment horizontal="center"/>
    </xf>
    <xf numFmtId="0" fontId="5" fillId="0" borderId="66" xfId="66" applyFont="1" applyFill="1" applyBorder="1" applyAlignment="1">
      <alignment horizontal="center" vertical="center" wrapText="1"/>
    </xf>
    <xf numFmtId="0" fontId="3" fillId="0" borderId="66" xfId="66" applyFont="1" applyFill="1" applyBorder="1" applyAlignment="1">
      <alignment horizontal="center" vertical="center" wrapText="1"/>
    </xf>
    <xf numFmtId="2" fontId="5" fillId="0" borderId="66" xfId="66" applyNumberFormat="1" applyFont="1" applyFill="1" applyBorder="1" applyAlignment="1">
      <alignment horizontal="center" vertical="center" wrapText="1"/>
    </xf>
    <xf numFmtId="1" fontId="5" fillId="0" borderId="71" xfId="66" applyNumberFormat="1" applyFont="1" applyFill="1" applyBorder="1" applyAlignment="1">
      <alignment horizontal="center" vertical="center" wrapText="1"/>
    </xf>
    <xf numFmtId="14" fontId="5" fillId="0" borderId="68" xfId="62" applyNumberFormat="1" applyBorder="1" applyAlignment="1">
      <alignment horizontal="center" vertical="center"/>
    </xf>
    <xf numFmtId="0" fontId="5" fillId="0" borderId="67" xfId="66" applyFont="1" applyFill="1" applyBorder="1" applyAlignment="1">
      <alignment horizontal="center" vertical="center" wrapText="1"/>
    </xf>
    <xf numFmtId="0" fontId="3" fillId="0" borderId="67" xfId="66" applyFont="1" applyFill="1" applyBorder="1" applyAlignment="1">
      <alignment horizontal="center" vertical="center" wrapText="1"/>
    </xf>
    <xf numFmtId="2" fontId="5" fillId="0" borderId="67" xfId="66" applyNumberFormat="1" applyFont="1" applyFill="1" applyBorder="1" applyAlignment="1">
      <alignment horizontal="center" vertical="center" wrapText="1"/>
    </xf>
    <xf numFmtId="1" fontId="5" fillId="0" borderId="69" xfId="66" applyNumberFormat="1" applyFont="1" applyFill="1" applyBorder="1" applyAlignment="1">
      <alignment horizontal="center" vertical="center" wrapText="1"/>
    </xf>
    <xf numFmtId="14" fontId="5" fillId="0" borderId="68" xfId="62" applyNumberFormat="1" applyFont="1" applyBorder="1" applyAlignment="1">
      <alignment horizontal="center" vertical="center"/>
    </xf>
    <xf numFmtId="49" fontId="18" fillId="0" borderId="68" xfId="62" applyNumberFormat="1" applyFont="1" applyBorder="1" applyAlignment="1">
      <alignment horizontal="center" vertical="center"/>
    </xf>
    <xf numFmtId="0" fontId="18" fillId="0" borderId="67" xfId="66" applyFont="1" applyFill="1" applyBorder="1" applyAlignment="1">
      <alignment horizontal="center" vertical="center" wrapText="1"/>
    </xf>
    <xf numFmtId="2" fontId="18" fillId="0" borderId="67" xfId="66" applyNumberFormat="1" applyFont="1" applyFill="1" applyBorder="1" applyAlignment="1">
      <alignment horizontal="center" vertical="center" wrapText="1"/>
    </xf>
    <xf numFmtId="1" fontId="18" fillId="0" borderId="69" xfId="66" applyNumberFormat="1" applyFont="1" applyFill="1" applyBorder="1" applyAlignment="1">
      <alignment horizontal="center" vertical="center" wrapText="1"/>
    </xf>
    <xf numFmtId="0" fontId="19" fillId="0" borderId="67" xfId="66" applyFont="1" applyFill="1" applyBorder="1" applyAlignment="1">
      <alignment horizontal="center" vertical="center" wrapText="1"/>
    </xf>
    <xf numFmtId="49" fontId="5" fillId="0" borderId="72" xfId="62" applyNumberFormat="1" applyFont="1" applyBorder="1" applyAlignment="1">
      <alignment horizontal="center" vertical="center"/>
    </xf>
    <xf numFmtId="0" fontId="5" fillId="0" borderId="73" xfId="66" applyFont="1" applyFill="1" applyBorder="1" applyAlignment="1">
      <alignment horizontal="center" vertical="center" wrapText="1"/>
    </xf>
    <xf numFmtId="2" fontId="5" fillId="0" borderId="73" xfId="66" applyNumberFormat="1" applyFont="1" applyFill="1" applyBorder="1" applyAlignment="1">
      <alignment horizontal="center" vertical="center" wrapText="1"/>
    </xf>
    <xf numFmtId="1" fontId="5" fillId="0" borderId="74" xfId="66" applyNumberFormat="1" applyFont="1" applyFill="1" applyBorder="1" applyAlignment="1">
      <alignment horizontal="center" vertical="center" wrapText="1"/>
    </xf>
    <xf numFmtId="0" fontId="18" fillId="0" borderId="0" xfId="62" applyFont="1" applyFill="1" applyAlignment="1">
      <alignment vertical="center"/>
    </xf>
    <xf numFmtId="14" fontId="6" fillId="0" borderId="30" xfId="59" applyNumberFormat="1" applyFont="1" applyBorder="1" applyAlignment="1">
      <alignment horizontal="center" vertical="center" wrapText="1"/>
    </xf>
    <xf numFmtId="2" fontId="5" fillId="0" borderId="17" xfId="59" applyNumberFormat="1" applyFont="1" applyFill="1" applyBorder="1" applyAlignment="1">
      <alignment horizontal="left" vertical="center" indent="1"/>
    </xf>
    <xf numFmtId="3" fontId="5" fillId="0" borderId="18" xfId="59" applyNumberFormat="1" applyFont="1" applyFill="1" applyBorder="1" applyAlignment="1">
      <alignment horizontal="right" vertical="center" indent="1"/>
    </xf>
    <xf numFmtId="0" fontId="5" fillId="0" borderId="19" xfId="67" applyBorder="1" applyAlignment="1">
      <alignment horizontal="right" vertical="center" indent="1"/>
    </xf>
    <xf numFmtId="10" fontId="5" fillId="0" borderId="0" xfId="59" applyNumberFormat="1" applyFont="1" applyBorder="1" applyAlignment="1">
      <alignment vertical="center"/>
    </xf>
    <xf numFmtId="10" fontId="5" fillId="0" borderId="17" xfId="85" applyNumberFormat="1" applyFont="1" applyFill="1" applyBorder="1" applyAlignment="1">
      <alignment horizontal="left" vertical="center" indent="1"/>
    </xf>
    <xf numFmtId="0" fontId="5" fillId="0" borderId="17" xfId="59" applyFont="1" applyFill="1" applyBorder="1" applyAlignment="1">
      <alignment horizontal="left" vertical="center" indent="1"/>
    </xf>
    <xf numFmtId="0" fontId="18" fillId="0" borderId="17" xfId="59" applyFont="1" applyFill="1" applyBorder="1" applyAlignment="1">
      <alignment horizontal="left" vertical="center" indent="1"/>
    </xf>
    <xf numFmtId="3" fontId="18" fillId="0" borderId="18" xfId="59" applyNumberFormat="1" applyFont="1" applyFill="1" applyBorder="1" applyAlignment="1">
      <alignment horizontal="right" vertical="center" indent="1"/>
    </xf>
    <xf numFmtId="0" fontId="18" fillId="0" borderId="19" xfId="67" applyFont="1" applyBorder="1" applyAlignment="1">
      <alignment horizontal="right" vertical="center" indent="1"/>
    </xf>
    <xf numFmtId="0" fontId="18" fillId="0" borderId="32" xfId="59" applyFont="1" applyFill="1" applyBorder="1" applyAlignment="1">
      <alignment horizontal="left" vertical="center" indent="1"/>
    </xf>
    <xf numFmtId="3" fontId="18" fillId="0" borderId="35" xfId="59" applyNumberFormat="1" applyFont="1" applyFill="1" applyBorder="1" applyAlignment="1">
      <alignment horizontal="right" vertical="center" indent="1"/>
    </xf>
    <xf numFmtId="0" fontId="18" fillId="0" borderId="37" xfId="67" applyFont="1" applyBorder="1" applyAlignment="1">
      <alignment horizontal="right" vertical="center" indent="1"/>
    </xf>
    <xf numFmtId="0" fontId="6" fillId="0" borderId="75" xfId="65" applyFont="1" applyBorder="1" applyAlignment="1">
      <alignment horizontal="left"/>
    </xf>
    <xf numFmtId="3" fontId="6" fillId="0" borderId="76" xfId="65" applyNumberFormat="1" applyFont="1" applyBorder="1" applyAlignment="1">
      <alignment horizontal="right" indent="1"/>
    </xf>
    <xf numFmtId="1" fontId="5" fillId="0" borderId="77" xfId="65" applyNumberFormat="1" applyFont="1" applyBorder="1" applyAlignment="1">
      <alignment horizontal="right" indent="1"/>
    </xf>
    <xf numFmtId="0" fontId="13" fillId="0" borderId="0" xfId="59" applyFont="1" applyBorder="1" applyAlignment="1">
      <alignment vertical="center"/>
    </xf>
    <xf numFmtId="3" fontId="5" fillId="0" borderId="25" xfId="59" applyNumberFormat="1" applyFont="1" applyFill="1" applyBorder="1" applyAlignment="1">
      <alignment horizontal="right" vertical="center" indent="1"/>
    </xf>
    <xf numFmtId="3" fontId="5" fillId="0" borderId="19" xfId="59" applyNumberFormat="1" applyFont="1" applyFill="1" applyBorder="1" applyAlignment="1">
      <alignment horizontal="right" vertical="center" indent="1"/>
    </xf>
    <xf numFmtId="0" fontId="18" fillId="0" borderId="14" xfId="59" applyFont="1" applyFill="1" applyBorder="1" applyAlignment="1">
      <alignment horizontal="left" vertical="center" indent="1"/>
    </xf>
    <xf numFmtId="3" fontId="18" fillId="0" borderId="13" xfId="59" applyNumberFormat="1" applyFont="1" applyFill="1" applyBorder="1" applyAlignment="1">
      <alignment horizontal="right" vertical="center" indent="1"/>
    </xf>
    <xf numFmtId="0" fontId="6" fillId="0" borderId="45" xfId="65" applyFont="1" applyBorder="1" applyAlignment="1">
      <alignment horizontal="left"/>
    </xf>
    <xf numFmtId="3" fontId="6" fillId="0" borderId="45" xfId="65" applyNumberFormat="1" applyFont="1" applyBorder="1" applyAlignment="1">
      <alignment horizontal="right" indent="1"/>
    </xf>
    <xf numFmtId="1" fontId="6" fillId="0" borderId="45" xfId="65" applyNumberFormat="1" applyFont="1" applyBorder="1" applyAlignment="1">
      <alignment horizontal="right" indent="1"/>
    </xf>
    <xf numFmtId="0" fontId="82" fillId="0" borderId="0" xfId="65" applyFont="1" applyAlignment="1">
      <alignment horizontal="center"/>
    </xf>
    <xf numFmtId="3" fontId="82" fillId="0" borderId="0" xfId="65" applyNumberFormat="1" applyFont="1" applyAlignment="1">
      <alignment horizontal="right" indent="1"/>
    </xf>
    <xf numFmtId="3" fontId="18" fillId="0" borderId="0" xfId="62" applyNumberFormat="1" applyFont="1"/>
    <xf numFmtId="3" fontId="24" fillId="0" borderId="0" xfId="62" applyNumberFormat="1" applyFont="1"/>
    <xf numFmtId="3" fontId="6" fillId="0" borderId="0" xfId="62" applyNumberFormat="1" applyFont="1"/>
    <xf numFmtId="0" fontId="3" fillId="39" borderId="17" xfId="62" applyFont="1" applyFill="1" applyBorder="1" applyAlignment="1">
      <alignment vertical="center" wrapText="1"/>
    </xf>
    <xf numFmtId="10" fontId="6" fillId="0" borderId="0" xfId="62" applyNumberFormat="1" applyFont="1" applyAlignment="1">
      <alignment vertical="center"/>
    </xf>
    <xf numFmtId="3" fontId="72" fillId="0" borderId="0" xfId="62" applyNumberFormat="1" applyFont="1"/>
    <xf numFmtId="0" fontId="6" fillId="0" borderId="15" xfId="63" applyFont="1" applyBorder="1" applyAlignment="1">
      <alignment horizontal="center" vertical="center" wrapText="1"/>
    </xf>
    <xf numFmtId="0" fontId="6" fillId="0" borderId="29" xfId="63" applyFont="1" applyBorder="1" applyAlignment="1">
      <alignment horizontal="center" vertical="center" wrapText="1"/>
    </xf>
    <xf numFmtId="0" fontId="6" fillId="0" borderId="30" xfId="63" applyFont="1" applyBorder="1" applyAlignment="1">
      <alignment horizontal="center" vertical="center" wrapText="1"/>
    </xf>
    <xf numFmtId="3" fontId="30" fillId="0" borderId="19" xfId="58" applyNumberFormat="1" applyFont="1" applyBorder="1" applyAlignment="1">
      <alignment horizontal="right" vertical="center"/>
    </xf>
    <xf numFmtId="165" fontId="31" fillId="0" borderId="19" xfId="58" applyNumberFormat="1" applyFont="1" applyBorder="1" applyAlignment="1">
      <alignment horizontal="right" vertical="center"/>
    </xf>
    <xf numFmtId="3" fontId="19" fillId="0" borderId="19" xfId="58" applyNumberFormat="1" applyFont="1" applyBorder="1" applyAlignment="1">
      <alignment horizontal="right" vertical="center"/>
    </xf>
    <xf numFmtId="165" fontId="18" fillId="0" borderId="19" xfId="58" applyNumberFormat="1" applyFont="1" applyBorder="1" applyAlignment="1">
      <alignment horizontal="right" vertical="center"/>
    </xf>
    <xf numFmtId="3" fontId="32" fillId="0" borderId="13" xfId="58" applyNumberFormat="1" applyFont="1" applyBorder="1" applyAlignment="1">
      <alignment horizontal="right" vertical="center"/>
    </xf>
    <xf numFmtId="165" fontId="6" fillId="0" borderId="13" xfId="58" applyNumberFormat="1" applyFont="1" applyBorder="1" applyAlignment="1">
      <alignment horizontal="right"/>
    </xf>
    <xf numFmtId="0" fontId="8" fillId="0" borderId="0" xfId="58" applyFont="1"/>
    <xf numFmtId="10" fontId="31" fillId="0" borderId="25" xfId="58" applyNumberFormat="1" applyFont="1" applyBorder="1" applyAlignment="1">
      <alignment horizontal="right" vertical="center"/>
    </xf>
    <xf numFmtId="10" fontId="6" fillId="0" borderId="13" xfId="58" applyNumberFormat="1" applyFont="1" applyBorder="1" applyAlignment="1">
      <alignment horizontal="right" vertical="center"/>
    </xf>
    <xf numFmtId="165" fontId="3" fillId="0" borderId="19" xfId="0" applyNumberFormat="1" applyFont="1" applyBorder="1" applyAlignment="1">
      <alignment horizontal="right" vertical="center"/>
    </xf>
    <xf numFmtId="165" fontId="3" fillId="0" borderId="25" xfId="0" applyNumberFormat="1" applyFont="1" applyFill="1" applyBorder="1" applyAlignment="1">
      <alignment horizontal="right" vertical="center"/>
    </xf>
    <xf numFmtId="0" fontId="5" fillId="0" borderId="0" xfId="62" applyFont="1" applyAlignment="1">
      <alignment vertical="center"/>
    </xf>
    <xf numFmtId="0" fontId="61" fillId="0" borderId="0" xfId="45" applyFont="1" applyBorder="1" applyAlignment="1">
      <alignment horizontal="center" vertical="center" wrapText="1"/>
    </xf>
    <xf numFmtId="0" fontId="6" fillId="0" borderId="65" xfId="45" applyFont="1" applyBorder="1" applyAlignment="1">
      <alignment horizontal="center" vertical="center" wrapText="1"/>
    </xf>
    <xf numFmtId="0" fontId="10" fillId="0" borderId="0" xfId="66" applyFont="1" applyFill="1"/>
    <xf numFmtId="0" fontId="10" fillId="0" borderId="0" xfId="66" applyFont="1"/>
    <xf numFmtId="165" fontId="19" fillId="0" borderId="82" xfId="66" applyNumberFormat="1" applyFont="1" applyFill="1" applyBorder="1" applyAlignment="1">
      <alignment horizontal="center" vertical="center" wrapText="1"/>
    </xf>
    <xf numFmtId="165" fontId="25" fillId="0" borderId="82" xfId="66" applyNumberFormat="1" applyFont="1" applyFill="1" applyBorder="1" applyAlignment="1">
      <alignment horizontal="center" vertical="center" wrapText="1"/>
    </xf>
    <xf numFmtId="0" fontId="19" fillId="0" borderId="27" xfId="66" applyFont="1" applyFill="1" applyBorder="1" applyAlignment="1">
      <alignment horizontal="center" vertical="center" wrapText="1"/>
    </xf>
    <xf numFmtId="0" fontId="25" fillId="0" borderId="27" xfId="66" applyFont="1" applyFill="1" applyBorder="1" applyAlignment="1">
      <alignment horizontal="center" vertical="center" wrapText="1"/>
    </xf>
    <xf numFmtId="165" fontId="19" fillId="0" borderId="79" xfId="66" applyNumberFormat="1" applyFont="1" applyFill="1" applyBorder="1" applyAlignment="1">
      <alignment horizontal="center" vertical="center" wrapText="1"/>
    </xf>
    <xf numFmtId="165" fontId="19" fillId="0" borderId="78" xfId="66" applyNumberFormat="1" applyFont="1" applyFill="1" applyBorder="1" applyAlignment="1">
      <alignment horizontal="center" vertical="center" wrapText="1"/>
    </xf>
    <xf numFmtId="165" fontId="19" fillId="0" borderId="78" xfId="66" applyNumberFormat="1" applyFont="1" applyBorder="1" applyAlignment="1">
      <alignment horizontal="center" vertical="center" wrapText="1"/>
    </xf>
    <xf numFmtId="165" fontId="78" fillId="0" borderId="48" xfId="0" applyNumberFormat="1" applyFont="1" applyBorder="1" applyAlignment="1">
      <alignment horizontal="right" vertical="center"/>
    </xf>
    <xf numFmtId="2" fontId="72" fillId="0" borderId="53" xfId="0" applyNumberFormat="1" applyFont="1" applyBorder="1" applyAlignment="1">
      <alignment horizontal="right" vertical="center"/>
    </xf>
    <xf numFmtId="165" fontId="72" fillId="0" borderId="23" xfId="0" applyNumberFormat="1" applyFont="1" applyBorder="1" applyAlignment="1">
      <alignment horizontal="right" vertical="center"/>
    </xf>
    <xf numFmtId="2" fontId="77" fillId="0" borderId="39" xfId="0" applyNumberFormat="1" applyFont="1" applyBorder="1" applyAlignment="1">
      <alignment horizontal="right" vertical="center"/>
    </xf>
    <xf numFmtId="2" fontId="75" fillId="0" borderId="83" xfId="0" applyNumberFormat="1" applyFont="1" applyBorder="1" applyAlignment="1">
      <alignment horizontal="right" vertical="center"/>
    </xf>
    <xf numFmtId="165" fontId="75" fillId="0" borderId="84" xfId="0" applyNumberFormat="1" applyFont="1" applyBorder="1" applyAlignment="1">
      <alignment horizontal="right" vertical="center"/>
    </xf>
    <xf numFmtId="2" fontId="72" fillId="0" borderId="85" xfId="0" applyNumberFormat="1" applyFont="1" applyBorder="1" applyAlignment="1">
      <alignment horizontal="right" vertical="center"/>
    </xf>
    <xf numFmtId="165" fontId="72" fillId="0" borderId="86" xfId="0" applyNumberFormat="1" applyFont="1" applyBorder="1" applyAlignment="1">
      <alignment horizontal="right" vertical="center"/>
    </xf>
    <xf numFmtId="2" fontId="75" fillId="0" borderId="87" xfId="0" applyNumberFormat="1" applyFont="1" applyBorder="1" applyAlignment="1">
      <alignment horizontal="right" vertical="center"/>
    </xf>
    <xf numFmtId="165" fontId="75" fillId="0" borderId="69" xfId="0" applyNumberFormat="1" applyFont="1" applyBorder="1" applyAlignment="1">
      <alignment horizontal="right" vertical="center"/>
    </xf>
    <xf numFmtId="2" fontId="3" fillId="0" borderId="87" xfId="0" applyNumberFormat="1" applyFont="1" applyBorder="1" applyAlignment="1">
      <alignment horizontal="right" vertical="center"/>
    </xf>
    <xf numFmtId="2" fontId="3" fillId="0" borderId="69" xfId="0" applyNumberFormat="1" applyFont="1" applyBorder="1" applyAlignment="1">
      <alignment horizontal="right" vertical="center"/>
    </xf>
    <xf numFmtId="2" fontId="77" fillId="0" borderId="88" xfId="0" applyNumberFormat="1" applyFont="1" applyBorder="1" applyAlignment="1">
      <alignment horizontal="right" vertical="center"/>
    </xf>
    <xf numFmtId="165" fontId="77" fillId="0" borderId="89" xfId="0" applyNumberFormat="1" applyFont="1" applyBorder="1" applyAlignment="1">
      <alignment horizontal="right" vertical="center"/>
    </xf>
    <xf numFmtId="0" fontId="6" fillId="0" borderId="65" xfId="45" applyFont="1" applyBorder="1" applyAlignment="1">
      <alignment horizontal="center" vertical="center"/>
    </xf>
    <xf numFmtId="1" fontId="25" fillId="0" borderId="34" xfId="66" applyNumberFormat="1" applyFont="1" applyFill="1" applyBorder="1" applyAlignment="1">
      <alignment horizontal="center" vertical="center" wrapText="1"/>
    </xf>
    <xf numFmtId="165" fontId="25" fillId="0" borderId="13" xfId="66" applyNumberFormat="1" applyFont="1" applyFill="1" applyBorder="1" applyAlignment="1">
      <alignment horizontal="center" vertical="center" wrapText="1"/>
    </xf>
    <xf numFmtId="165" fontId="25" fillId="0" borderId="79" xfId="66" applyNumberFormat="1" applyFont="1" applyBorder="1" applyAlignment="1">
      <alignment horizontal="center" vertical="center" wrapText="1"/>
    </xf>
    <xf numFmtId="10" fontId="3" fillId="0" borderId="18" xfId="62" applyNumberFormat="1" applyFont="1" applyFill="1" applyBorder="1" applyAlignment="1" applyProtection="1"/>
    <xf numFmtId="10" fontId="3" fillId="0" borderId="19" xfId="62" applyNumberFormat="1" applyFont="1" applyFill="1" applyBorder="1" applyAlignment="1" applyProtection="1"/>
    <xf numFmtId="10" fontId="8" fillId="0" borderId="12" xfId="62" applyNumberFormat="1" applyFont="1" applyFill="1" applyBorder="1" applyAlignment="1" applyProtection="1"/>
    <xf numFmtId="0" fontId="10" fillId="0" borderId="0" xfId="66"/>
    <xf numFmtId="10" fontId="8" fillId="0" borderId="13" xfId="62" applyNumberFormat="1" applyFont="1" applyFill="1" applyBorder="1" applyAlignment="1" applyProtection="1"/>
    <xf numFmtId="0" fontId="5" fillId="0" borderId="0" xfId="59"/>
    <xf numFmtId="10" fontId="3" fillId="0" borderId="24" xfId="62" applyNumberFormat="1" applyFont="1" applyFill="1" applyBorder="1" applyAlignment="1" applyProtection="1"/>
    <xf numFmtId="10" fontId="3" fillId="0" borderId="25" xfId="62" applyNumberFormat="1" applyFont="1" applyFill="1" applyBorder="1" applyAlignment="1" applyProtection="1"/>
    <xf numFmtId="10" fontId="25" fillId="0" borderId="22" xfId="62" applyNumberFormat="1" applyFont="1" applyFill="1" applyBorder="1" applyAlignment="1" applyProtection="1"/>
    <xf numFmtId="10" fontId="25" fillId="0" borderId="23" xfId="62" applyNumberFormat="1" applyFont="1" applyFill="1" applyBorder="1" applyAlignment="1" applyProtection="1"/>
    <xf numFmtId="10" fontId="3" fillId="0" borderId="26" xfId="62" applyNumberFormat="1" applyFont="1" applyFill="1" applyBorder="1" applyAlignment="1" applyProtection="1"/>
    <xf numFmtId="10" fontId="3" fillId="0" borderId="27" xfId="62" applyNumberFormat="1" applyFont="1" applyFill="1" applyBorder="1" applyAlignment="1" applyProtection="1"/>
    <xf numFmtId="14" fontId="13" fillId="0" borderId="30" xfId="59" applyNumberFormat="1" applyFont="1" applyFill="1" applyBorder="1" applyAlignment="1">
      <alignment horizontal="center" vertical="center" wrapText="1"/>
    </xf>
    <xf numFmtId="0" fontId="10" fillId="0" borderId="0" xfId="66" applyFill="1"/>
    <xf numFmtId="4" fontId="14" fillId="0" borderId="25" xfId="59" applyNumberFormat="1" applyFont="1" applyFill="1" applyBorder="1" applyAlignment="1">
      <alignment vertical="center"/>
    </xf>
    <xf numFmtId="4" fontId="14" fillId="0" borderId="19" xfId="59" applyNumberFormat="1" applyFont="1" applyFill="1" applyBorder="1" applyAlignment="1">
      <alignment vertical="center"/>
    </xf>
    <xf numFmtId="4" fontId="13" fillId="0" borderId="13" xfId="59" applyNumberFormat="1" applyFont="1" applyFill="1" applyBorder="1" applyAlignment="1">
      <alignment vertical="center"/>
    </xf>
    <xf numFmtId="10" fontId="22" fillId="0" borderId="36" xfId="74" applyNumberFormat="1" applyFont="1" applyFill="1" applyBorder="1" applyAlignment="1">
      <alignment horizontal="right" vertical="center"/>
    </xf>
    <xf numFmtId="0" fontId="6" fillId="0" borderId="31" xfId="59" applyFont="1" applyBorder="1" applyAlignment="1">
      <alignment horizontal="center" vertical="center" wrapText="1"/>
    </xf>
    <xf numFmtId="4" fontId="36" fillId="0" borderId="19" xfId="59" applyNumberFormat="1" applyFont="1" applyFill="1" applyBorder="1" applyAlignment="1">
      <alignment vertical="center"/>
    </xf>
    <xf numFmtId="10" fontId="36" fillId="0" borderId="36" xfId="74" applyNumberFormat="1" applyFont="1" applyFill="1" applyBorder="1" applyAlignment="1">
      <alignment horizontal="right" vertical="center"/>
    </xf>
    <xf numFmtId="10" fontId="14" fillId="0" borderId="27" xfId="74" applyNumberFormat="1" applyFont="1" applyFill="1" applyBorder="1" applyAlignment="1">
      <alignment horizontal="right" vertical="center"/>
    </xf>
    <xf numFmtId="10" fontId="13" fillId="0" borderId="30" xfId="60" applyNumberFormat="1" applyFont="1" applyFill="1" applyBorder="1" applyAlignment="1">
      <alignment horizontal="center" vertical="center" wrapText="1"/>
    </xf>
    <xf numFmtId="10" fontId="14" fillId="0" borderId="27" xfId="74" applyNumberFormat="1" applyFont="1" applyFill="1" applyBorder="1" applyAlignment="1">
      <alignment vertical="center"/>
    </xf>
    <xf numFmtId="10" fontId="22" fillId="0" borderId="27" xfId="74" applyNumberFormat="1" applyFont="1" applyFill="1" applyBorder="1" applyAlignment="1">
      <alignment vertical="center"/>
    </xf>
    <xf numFmtId="10" fontId="36" fillId="0" borderId="27" xfId="74" applyNumberFormat="1" applyFont="1" applyFill="1" applyBorder="1" applyAlignment="1">
      <alignment vertical="center"/>
    </xf>
    <xf numFmtId="10" fontId="14" fillId="0" borderId="26" xfId="74" applyNumberFormat="1" applyFont="1" applyFill="1" applyBorder="1" applyAlignment="1">
      <alignment vertical="center"/>
    </xf>
    <xf numFmtId="10" fontId="13" fillId="0" borderId="50" xfId="74" applyNumberFormat="1" applyFont="1" applyFill="1" applyBorder="1" applyAlignment="1">
      <alignment vertical="center"/>
    </xf>
    <xf numFmtId="0" fontId="5" fillId="0" borderId="0" xfId="62" applyFont="1" applyFill="1"/>
    <xf numFmtId="167" fontId="5" fillId="0" borderId="0" xfId="62" applyNumberFormat="1"/>
    <xf numFmtId="0" fontId="10" fillId="0" borderId="18" xfId="66" applyFill="1" applyBorder="1" applyAlignment="1">
      <alignment horizontal="center" vertical="center"/>
    </xf>
    <xf numFmtId="0" fontId="10" fillId="0" borderId="19" xfId="66" applyFill="1" applyBorder="1" applyAlignment="1">
      <alignment horizontal="center" vertical="center"/>
    </xf>
    <xf numFmtId="0" fontId="10" fillId="0" borderId="19" xfId="66" applyFont="1" applyFill="1" applyBorder="1" applyAlignment="1">
      <alignment horizontal="center" vertical="center"/>
    </xf>
    <xf numFmtId="0" fontId="10" fillId="0" borderId="0" xfId="66" applyAlignment="1"/>
    <xf numFmtId="49" fontId="34" fillId="0" borderId="0" xfId="66" applyNumberFormat="1" applyFont="1" applyAlignment="1">
      <alignment horizontal="center"/>
    </xf>
    <xf numFmtId="0" fontId="28" fillId="0" borderId="0" xfId="0" applyFont="1" applyBorder="1" applyAlignment="1">
      <alignment wrapText="1"/>
    </xf>
    <xf numFmtId="0" fontId="8" fillId="0" borderId="31" xfId="59" applyFont="1" applyBorder="1" applyAlignment="1">
      <alignment horizontal="center" vertical="center" wrapText="1"/>
    </xf>
    <xf numFmtId="0" fontId="69" fillId="27" borderId="0" xfId="59" applyFont="1" applyFill="1" applyBorder="1" applyAlignment="1">
      <alignment horizontal="left" vertical="center"/>
    </xf>
    <xf numFmtId="0" fontId="69" fillId="27" borderId="54" xfId="59" applyFont="1" applyFill="1" applyBorder="1" applyAlignment="1">
      <alignment horizontal="left" vertical="center"/>
    </xf>
    <xf numFmtId="0" fontId="69" fillId="28" borderId="0" xfId="62" applyFont="1" applyFill="1" applyBorder="1" applyAlignment="1">
      <alignment horizontal="left" vertical="center"/>
    </xf>
    <xf numFmtId="0" fontId="69" fillId="28" borderId="54" xfId="62" applyFont="1" applyFill="1" applyBorder="1" applyAlignment="1">
      <alignment horizontal="left" vertical="center"/>
    </xf>
    <xf numFmtId="0" fontId="62" fillId="0" borderId="31" xfId="62" applyFont="1" applyBorder="1" applyAlignment="1">
      <alignment horizontal="left" vertical="center" wrapText="1"/>
    </xf>
    <xf numFmtId="0" fontId="63" fillId="0" borderId="31" xfId="61" applyFont="1" applyFill="1" applyBorder="1" applyAlignment="1">
      <alignment horizontal="left" vertical="center" wrapText="1"/>
    </xf>
    <xf numFmtId="0" fontId="19" fillId="0" borderId="81" xfId="66" applyFont="1" applyFill="1" applyBorder="1" applyAlignment="1">
      <alignment horizontal="center" vertical="center" wrapText="1"/>
    </xf>
    <xf numFmtId="0" fontId="19" fillId="0" borderId="80" xfId="66" applyFont="1" applyFill="1" applyBorder="1" applyAlignment="1">
      <alignment horizontal="center" vertical="center" wrapText="1"/>
    </xf>
    <xf numFmtId="0" fontId="20" fillId="0" borderId="0" xfId="52" applyFont="1" applyBorder="1" applyAlignment="1">
      <alignment horizontal="center" vertical="center" wrapText="1"/>
    </xf>
    <xf numFmtId="0" fontId="19" fillId="0" borderId="55" xfId="66" applyFont="1" applyFill="1" applyBorder="1" applyAlignment="1">
      <alignment horizontal="center" vertical="center" wrapText="1"/>
    </xf>
    <xf numFmtId="0" fontId="19" fillId="0" borderId="14" xfId="66" applyFont="1" applyFill="1" applyBorder="1" applyAlignment="1">
      <alignment horizontal="center" vertical="center" wrapText="1"/>
    </xf>
    <xf numFmtId="0" fontId="6" fillId="0" borderId="25" xfId="45" applyFont="1" applyBorder="1" applyAlignment="1">
      <alignment horizontal="center" vertical="center" wrapText="1"/>
    </xf>
    <xf numFmtId="0" fontId="6" fillId="0" borderId="42" xfId="45" applyFont="1" applyBorder="1" applyAlignment="1">
      <alignment horizontal="center" vertical="center" wrapText="1"/>
    </xf>
    <xf numFmtId="0" fontId="79" fillId="0" borderId="31" xfId="66" applyFont="1" applyBorder="1" applyAlignment="1">
      <alignment horizontal="left"/>
    </xf>
    <xf numFmtId="0" fontId="37" fillId="0" borderId="0" xfId="32" applyFont="1" applyBorder="1" applyAlignment="1" applyProtection="1">
      <alignment horizontal="left"/>
    </xf>
    <xf numFmtId="0" fontId="35" fillId="0" borderId="0" xfId="66" applyFont="1" applyBorder="1" applyAlignment="1">
      <alignment horizontal="left"/>
    </xf>
    <xf numFmtId="0" fontId="23" fillId="25" borderId="0" xfId="52" applyFont="1" applyFill="1" applyBorder="1" applyAlignment="1">
      <alignment horizontal="left" vertical="center" wrapText="1"/>
    </xf>
    <xf numFmtId="0" fontId="23" fillId="25" borderId="54" xfId="52" applyFont="1" applyFill="1" applyBorder="1" applyAlignment="1">
      <alignment horizontal="left" vertical="center" wrapText="1"/>
    </xf>
    <xf numFmtId="0" fontId="61" fillId="0" borderId="0" xfId="45" applyFont="1" applyBorder="1" applyAlignment="1">
      <alignment horizontal="center" vertical="center" wrapText="1"/>
    </xf>
    <xf numFmtId="0" fontId="79" fillId="0" borderId="0" xfId="66" applyFont="1" applyBorder="1" applyAlignment="1">
      <alignment horizontal="left"/>
    </xf>
    <xf numFmtId="0" fontId="69" fillId="26" borderId="0" xfId="52" applyFont="1" applyFill="1" applyBorder="1" applyAlignment="1">
      <alignment horizontal="left" vertical="center" wrapText="1"/>
    </xf>
    <xf numFmtId="0" fontId="69" fillId="26" borderId="54" xfId="52" applyFont="1" applyFill="1" applyBorder="1" applyAlignment="1">
      <alignment horizontal="left" vertical="center" wrapText="1"/>
    </xf>
    <xf numFmtId="0" fontId="23" fillId="29" borderId="0" xfId="45" applyFont="1" applyFill="1" applyBorder="1" applyAlignment="1">
      <alignment horizontal="left"/>
    </xf>
    <xf numFmtId="0" fontId="8" fillId="0" borderId="20" xfId="66" applyFont="1" applyBorder="1" applyAlignment="1">
      <alignment horizontal="center" vertical="center" wrapText="1"/>
    </xf>
    <xf numFmtId="0" fontId="8" fillId="0" borderId="63" xfId="66" applyFont="1" applyBorder="1" applyAlignment="1">
      <alignment horizontal="center" vertical="center" wrapText="1"/>
    </xf>
    <xf numFmtId="0" fontId="6" fillId="0" borderId="65" xfId="45" applyFont="1" applyBorder="1" applyAlignment="1">
      <alignment horizontal="center" vertical="center" wrapText="1"/>
    </xf>
    <xf numFmtId="0" fontId="6" fillId="0" borderId="24" xfId="45" applyFont="1" applyBorder="1" applyAlignment="1">
      <alignment horizontal="center" vertical="center" wrapText="1"/>
    </xf>
    <xf numFmtId="0" fontId="8" fillId="0" borderId="14" xfId="66" applyFont="1" applyBorder="1" applyAlignment="1">
      <alignment horizontal="center" vertical="center" wrapText="1"/>
    </xf>
    <xf numFmtId="0" fontId="8" fillId="0" borderId="24" xfId="66" applyFont="1" applyBorder="1" applyAlignment="1">
      <alignment horizontal="center" vertical="center" wrapText="1"/>
    </xf>
    <xf numFmtId="0" fontId="8" fillId="0" borderId="12" xfId="66" applyFont="1" applyBorder="1" applyAlignment="1">
      <alignment horizontal="center" vertical="center" wrapText="1"/>
    </xf>
    <xf numFmtId="0" fontId="8" fillId="0" borderId="25" xfId="66" applyFont="1" applyBorder="1" applyAlignment="1">
      <alignment horizontal="center" vertical="center" wrapText="1"/>
    </xf>
    <xf numFmtId="0" fontId="8" fillId="0" borderId="42" xfId="66" applyFont="1" applyBorder="1" applyAlignment="1">
      <alignment horizontal="center" vertical="center" wrapText="1"/>
    </xf>
    <xf numFmtId="0" fontId="69" fillId="25" borderId="0" xfId="62" applyFont="1" applyFill="1" applyAlignment="1">
      <alignment horizontal="left" vertical="center"/>
    </xf>
    <xf numFmtId="14" fontId="6" fillId="29" borderId="0" xfId="62" applyNumberFormat="1" applyFont="1" applyFill="1" applyBorder="1" applyAlignment="1">
      <alignment horizontal="left"/>
    </xf>
    <xf numFmtId="14" fontId="6" fillId="41" borderId="0" xfId="62" applyNumberFormat="1" applyFont="1" applyFill="1" applyBorder="1" applyAlignment="1">
      <alignment horizontal="left"/>
    </xf>
    <xf numFmtId="0" fontId="11" fillId="0" borderId="0" xfId="62" applyFont="1" applyFill="1" applyBorder="1" applyAlignment="1">
      <alignment horizontal="center" vertical="center" wrapText="1"/>
    </xf>
    <xf numFmtId="0" fontId="23" fillId="25" borderId="0" xfId="59" applyFont="1" applyFill="1" applyBorder="1" applyAlignment="1">
      <alignment horizontal="left"/>
    </xf>
    <xf numFmtId="0" fontId="23" fillId="37" borderId="0" xfId="59" applyFont="1" applyFill="1" applyBorder="1" applyAlignment="1">
      <alignment horizontal="left"/>
    </xf>
    <xf numFmtId="0" fontId="23" fillId="37" borderId="54" xfId="59" applyFont="1" applyFill="1" applyBorder="1" applyAlignment="1">
      <alignment horizontal="left"/>
    </xf>
    <xf numFmtId="0" fontId="26" fillId="26" borderId="0" xfId="59" applyFont="1" applyFill="1" applyAlignment="1">
      <alignment horizontal="left" vertical="center"/>
    </xf>
    <xf numFmtId="0" fontId="23" fillId="26" borderId="0" xfId="59" applyFont="1" applyFill="1" applyBorder="1" applyAlignment="1">
      <alignment horizontal="left"/>
    </xf>
    <xf numFmtId="0" fontId="23" fillId="38" borderId="0" xfId="59" applyFont="1" applyFill="1" applyBorder="1" applyAlignment="1">
      <alignment horizontal="left"/>
    </xf>
    <xf numFmtId="0" fontId="26" fillId="25" borderId="0" xfId="59" applyFont="1" applyFill="1" applyAlignment="1">
      <alignment horizontal="left" vertical="center"/>
    </xf>
    <xf numFmtId="0" fontId="62" fillId="0" borderId="31" xfId="59" applyFont="1" applyBorder="1" applyAlignment="1">
      <alignment horizontal="left" vertical="center" wrapText="1"/>
    </xf>
    <xf numFmtId="0" fontId="13" fillId="27" borderId="54" xfId="59" applyFont="1" applyFill="1" applyBorder="1" applyAlignment="1">
      <alignment horizontal="left" vertical="center"/>
    </xf>
    <xf numFmtId="0" fontId="13" fillId="29" borderId="0" xfId="62" applyFont="1" applyFill="1" applyBorder="1" applyAlignment="1">
      <alignment horizontal="left" vertical="center"/>
    </xf>
    <xf numFmtId="0" fontId="26" fillId="30" borderId="0" xfId="84" applyFont="1" applyFill="1" applyBorder="1" applyAlignment="1">
      <alignment horizontal="left" vertical="center"/>
    </xf>
    <xf numFmtId="0" fontId="26" fillId="30" borderId="54" xfId="84" applyFont="1" applyFill="1" applyBorder="1" applyAlignment="1">
      <alignment horizontal="left" vertical="center"/>
    </xf>
    <xf numFmtId="0" fontId="6" fillId="0" borderId="56" xfId="62" applyFont="1" applyBorder="1" applyAlignment="1">
      <alignment horizontal="center" vertical="center" wrapText="1"/>
    </xf>
    <xf numFmtId="0" fontId="6" fillId="0" borderId="57" xfId="62" applyFont="1" applyBorder="1" applyAlignment="1">
      <alignment horizontal="center" vertical="center" wrapText="1"/>
    </xf>
    <xf numFmtId="0" fontId="6" fillId="0" borderId="25" xfId="62" applyFont="1" applyBorder="1" applyAlignment="1">
      <alignment horizontal="center" vertical="center"/>
    </xf>
    <xf numFmtId="0" fontId="6" fillId="0" borderId="42" xfId="62" applyFont="1" applyBorder="1" applyAlignment="1">
      <alignment horizontal="center" vertical="center"/>
    </xf>
    <xf numFmtId="0" fontId="6" fillId="0" borderId="20" xfId="62" applyFont="1" applyBorder="1" applyAlignment="1">
      <alignment horizontal="center" vertical="center"/>
    </xf>
    <xf numFmtId="0" fontId="6" fillId="0" borderId="31" xfId="62" applyFont="1" applyBorder="1" applyAlignment="1">
      <alignment horizontal="center" vertical="center" wrapText="1"/>
    </xf>
    <xf numFmtId="0" fontId="6" fillId="0" borderId="54" xfId="62" applyFont="1" applyBorder="1" applyAlignment="1">
      <alignment horizontal="center" vertical="center" wrapText="1"/>
    </xf>
    <xf numFmtId="0" fontId="6" fillId="0" borderId="13" xfId="62" applyFont="1" applyBorder="1" applyAlignment="1">
      <alignment horizontal="center" vertical="center" wrapText="1"/>
    </xf>
    <xf numFmtId="0" fontId="6" fillId="0" borderId="14" xfId="62" applyFont="1" applyBorder="1" applyAlignment="1">
      <alignment horizontal="center" vertical="center" wrapText="1"/>
    </xf>
    <xf numFmtId="0" fontId="6" fillId="0" borderId="49" xfId="62" applyFont="1" applyBorder="1" applyAlignment="1">
      <alignment horizontal="center" vertical="center" wrapText="1"/>
    </xf>
    <xf numFmtId="0" fontId="6" fillId="0" borderId="28" xfId="62" applyFont="1" applyBorder="1" applyAlignment="1">
      <alignment horizontal="center" vertical="center"/>
    </xf>
    <xf numFmtId="0" fontId="29" fillId="30" borderId="54" xfId="84" applyFont="1" applyFill="1" applyBorder="1" applyAlignment="1">
      <alignment horizontal="left" vertical="center"/>
    </xf>
    <xf numFmtId="0" fontId="29" fillId="30" borderId="28" xfId="84" applyFont="1" applyFill="1" applyBorder="1" applyAlignment="1">
      <alignment horizontal="left" vertical="center"/>
    </xf>
    <xf numFmtId="0" fontId="12" fillId="0" borderId="28" xfId="62" applyFont="1" applyBorder="1" applyAlignment="1">
      <alignment horizontal="center" vertical="center" wrapText="1"/>
    </xf>
    <xf numFmtId="0" fontId="12" fillId="31" borderId="0" xfId="62" applyFont="1" applyFill="1" applyAlignment="1">
      <alignment horizontal="left" vertical="center"/>
    </xf>
    <xf numFmtId="0" fontId="69" fillId="24" borderId="0" xfId="62" applyFont="1" applyFill="1" applyAlignment="1">
      <alignment horizontal="left" vertical="center"/>
    </xf>
    <xf numFmtId="0" fontId="12" fillId="37" borderId="28" xfId="62" applyFont="1" applyFill="1" applyBorder="1" applyAlignment="1">
      <alignment horizontal="center" vertical="center" wrapText="1"/>
    </xf>
    <xf numFmtId="0" fontId="62" fillId="0" borderId="0" xfId="62" applyFont="1" applyAlignment="1">
      <alignment horizontal="left"/>
    </xf>
    <xf numFmtId="0" fontId="6" fillId="0" borderId="52" xfId="64" applyFont="1" applyFill="1" applyBorder="1" applyAlignment="1">
      <alignment horizontal="center" vertical="center"/>
    </xf>
    <xf numFmtId="0" fontId="6" fillId="0" borderId="58" xfId="64" applyFont="1" applyFill="1" applyBorder="1" applyAlignment="1">
      <alignment horizontal="center" vertical="center"/>
    </xf>
    <xf numFmtId="0" fontId="6" fillId="0" borderId="24" xfId="64" applyFont="1" applyFill="1" applyBorder="1" applyAlignment="1">
      <alignment horizontal="center" vertical="center"/>
    </xf>
    <xf numFmtId="0" fontId="6" fillId="0" borderId="25" xfId="64" applyFont="1" applyFill="1" applyBorder="1" applyAlignment="1">
      <alignment horizontal="center" vertical="center"/>
    </xf>
    <xf numFmtId="0" fontId="6" fillId="0" borderId="31" xfId="64" applyFont="1" applyFill="1" applyBorder="1" applyAlignment="1">
      <alignment horizontal="center" vertical="center" wrapText="1"/>
    </xf>
    <xf numFmtId="0" fontId="6" fillId="0" borderId="54" xfId="64" applyFont="1" applyFill="1" applyBorder="1" applyAlignment="1">
      <alignment horizontal="center" vertical="center" wrapText="1"/>
    </xf>
    <xf numFmtId="0" fontId="7" fillId="0" borderId="59" xfId="58" applyBorder="1" applyAlignment="1">
      <alignment horizontal="center"/>
    </xf>
    <xf numFmtId="0" fontId="21" fillId="27" borderId="54" xfId="60" applyFont="1" applyFill="1" applyBorder="1" applyAlignment="1">
      <alignment horizontal="center" vertical="center" wrapText="1"/>
    </xf>
    <xf numFmtId="0" fontId="26" fillId="25" borderId="54" xfId="60" applyFont="1" applyFill="1" applyBorder="1" applyAlignment="1">
      <alignment horizontal="left" vertical="center" wrapText="1"/>
    </xf>
    <xf numFmtId="0" fontId="26" fillId="30" borderId="0" xfId="0" applyFont="1" applyFill="1" applyAlignment="1">
      <alignment horizontal="left" vertical="center"/>
    </xf>
  </cellXfs>
  <cellStyles count="93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Normal_AEOF1_2003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" xfId="32" builtinId="8"/>
    <cellStyle name="Гиперссылка 2" xfId="33"/>
    <cellStyle name="Гиперссылка 3" xfId="34"/>
    <cellStyle name="Гиперссылка 4" xfId="86"/>
    <cellStyle name="Заголовки до таблиць в бюлетень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44"/>
    <cellStyle name="Обычный 2 2" xfId="45"/>
    <cellStyle name="Обычный 2 3" xfId="46"/>
    <cellStyle name="Обычный 2 4" xfId="47"/>
    <cellStyle name="Обычный 2 5" xfId="48"/>
    <cellStyle name="Обычный 2 5 2" xfId="83"/>
    <cellStyle name="Обычный 2 5 3" xfId="87"/>
    <cellStyle name="Обычный 2_2013_PR" xfId="49"/>
    <cellStyle name="Обычный 3" xfId="50"/>
    <cellStyle name="Обычный 4" xfId="51"/>
    <cellStyle name="Обычный 5" xfId="52"/>
    <cellStyle name="Обычный 5 2" xfId="53"/>
    <cellStyle name="Обычный 5 2 2" xfId="84"/>
    <cellStyle name="Обычный 5_РОБОЧИЙ_Q4_2013" xfId="88"/>
    <cellStyle name="Обычный 6" xfId="54"/>
    <cellStyle name="Обычный 7" xfId="55"/>
    <cellStyle name="Обычный 7 2" xfId="56"/>
    <cellStyle name="Обычный 7 2 2" xfId="90"/>
    <cellStyle name="Обычный 7 3" xfId="89"/>
    <cellStyle name="Обычный 8" xfId="57"/>
    <cellStyle name="Обычный_2009_PR" xfId="58"/>
    <cellStyle name="Обычный_Q1 2010" xfId="59"/>
    <cellStyle name="Обычный_Q1 2010 2" xfId="60"/>
    <cellStyle name="Обычный_Q1 2011_PR" xfId="61"/>
    <cellStyle name="Обычный_Аналіз_3q_09" xfId="62"/>
    <cellStyle name="Обычный_Аналіз_3q_09 2" xfId="63"/>
    <cellStyle name="Обычный_Исходники_Q2_2010" xfId="64"/>
    <cellStyle name="Обычный_Исходники_Q4_2011" xfId="65"/>
    <cellStyle name="Обычный_Книга1" xfId="66"/>
    <cellStyle name="Обычный_Лист1" xfId="67"/>
    <cellStyle name="Плохой 2" xfId="68"/>
    <cellStyle name="Пояснение 2" xfId="69"/>
    <cellStyle name="Примечание 2" xfId="70"/>
    <cellStyle name="Процентный" xfId="71" builtinId="5"/>
    <cellStyle name="Процентный 2" xfId="72"/>
    <cellStyle name="Процентный 2 2" xfId="73"/>
    <cellStyle name="Процентный 2 3" xfId="85"/>
    <cellStyle name="Процентный 3" xfId="74"/>
    <cellStyle name="Процентный 4" xfId="75"/>
    <cellStyle name="Процентный 4 2" xfId="91"/>
    <cellStyle name="Связанная ячейка 2" xfId="76"/>
    <cellStyle name="Текст предупреждения 2" xfId="77"/>
    <cellStyle name="Тысячи [0]_MM95 (3)" xfId="78"/>
    <cellStyle name="Тысячи_MM95 (3)" xfId="79"/>
    <cellStyle name="Финансовый 2" xfId="80"/>
    <cellStyle name="Финансовый 2 2" xfId="92"/>
    <cellStyle name="Хороший 2" xfId="81"/>
    <cellStyle name="Шапка" xfId="82"/>
  </cellStyles>
  <dxfs count="0"/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817005545286505E-2"/>
          <c:y val="2.209785253974365E-2"/>
          <c:w val="0.94639556377079481"/>
          <c:h val="0.6830541484270433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'КУА та ІСІ'!$F$2</c:f>
              <c:strCache>
                <c:ptCount val="1"/>
                <c:pt idx="0">
                  <c:v>Кількість зареєстрованих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16144400619067E-2"/>
                  <c:y val="-3.49080233383833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533686523935002E-2"/>
                  <c:y val="-3.1489557983092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429192019524256E-2"/>
                  <c:y val="-3.52145924638002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044362292051761E-2"/>
                  <c:y val="-2.8462700500732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186021802727454E-2"/>
                  <c:y val="-2.8008373015146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479252477913449E-2"/>
                  <c:y val="-3.64132437931177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696794601229328E-2"/>
                  <c:y val="-3.2372299044189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7838454111905076E-2"/>
                  <c:y val="-3.70763120656295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8055899204836E-2"/>
                  <c:y val="-3.27736687070042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5500701044532033E-2"/>
                  <c:y val="-3.66776930558921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8490789390697631E-2"/>
                  <c:y val="-3.59115043233937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5935591230393776E-2"/>
                  <c:y val="-3.45954451545232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 та ІСІ'!$A$3:$A$16</c:f>
              <c:strCache>
                <c:ptCount val="5"/>
                <c:pt idx="0">
                  <c:v>30.06.2017</c:v>
                </c:pt>
                <c:pt idx="1">
                  <c:v>30.09.2017</c:v>
                </c:pt>
                <c:pt idx="2">
                  <c:v>31.12.2017</c:v>
                </c:pt>
                <c:pt idx="3">
                  <c:v>31.03.2018</c:v>
                </c:pt>
                <c:pt idx="4">
                  <c:v>30.06.2018</c:v>
                </c:pt>
              </c:strCache>
            </c:strRef>
          </c:cat>
          <c:val>
            <c:numRef>
              <c:f>'КУА та ІСІ'!$F$12:$F$16</c:f>
            </c:numRef>
          </c:val>
        </c:ser>
        <c:ser>
          <c:idx val="1"/>
          <c:order val="0"/>
          <c:tx>
            <c:strRef>
              <c:f>'КУА та ІСІ'!$B$2</c:f>
              <c:strCache>
                <c:ptCount val="1"/>
                <c:pt idx="0">
                  <c:v>Кількість КУА (усіх)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105096820901222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629677953156823E-2"/>
                  <c:y val="8.36319994468434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208387697301483E-2"/>
                  <c:y val="4.18159997234209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629677953156823E-2"/>
                  <c:y val="-7.6661780556175717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208387697301426E-2"/>
                  <c:y val="-7.6661780556175717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 та ІСІ'!$A$3:$A$16</c:f>
              <c:strCache>
                <c:ptCount val="5"/>
                <c:pt idx="0">
                  <c:v>30.06.2017</c:v>
                </c:pt>
                <c:pt idx="1">
                  <c:v>30.09.2017</c:v>
                </c:pt>
                <c:pt idx="2">
                  <c:v>31.12.2017</c:v>
                </c:pt>
                <c:pt idx="3">
                  <c:v>31.03.2018</c:v>
                </c:pt>
                <c:pt idx="4">
                  <c:v>30.06.2018</c:v>
                </c:pt>
              </c:strCache>
            </c:strRef>
          </c:cat>
          <c:val>
            <c:numRef>
              <c:f>'КУА та ІСІ'!$B$3:$B$16</c:f>
              <c:numCache>
                <c:formatCode>General</c:formatCode>
                <c:ptCount val="5"/>
                <c:pt idx="0">
                  <c:v>299</c:v>
                </c:pt>
                <c:pt idx="1">
                  <c:v>300</c:v>
                </c:pt>
                <c:pt idx="2">
                  <c:v>296</c:v>
                </c:pt>
                <c:pt idx="3">
                  <c:v>296</c:v>
                </c:pt>
                <c:pt idx="4">
                  <c:v>291</c:v>
                </c:pt>
              </c:numCache>
            </c:numRef>
          </c:val>
        </c:ser>
        <c:ser>
          <c:idx val="4"/>
          <c:order val="4"/>
          <c:tx>
            <c:strRef>
              <c:f>'КУА та ІСІ'!$C$2</c:f>
              <c:strCache>
                <c:ptCount val="1"/>
                <c:pt idx="0">
                  <c:v>Кількість КУА з ІСІ в управлінні</c:v>
                </c:pt>
              </c:strCache>
            </c:strRef>
          </c:tx>
          <c:invertIfNegative val="0"/>
          <c:cat>
            <c:strRef>
              <c:f>'КУА та ІСІ'!$A$3:$A$16</c:f>
              <c:strCache>
                <c:ptCount val="5"/>
                <c:pt idx="0">
                  <c:v>30.06.2017</c:v>
                </c:pt>
                <c:pt idx="1">
                  <c:v>30.09.2017</c:v>
                </c:pt>
                <c:pt idx="2">
                  <c:v>31.12.2017</c:v>
                </c:pt>
                <c:pt idx="3">
                  <c:v>31.03.2018</c:v>
                </c:pt>
                <c:pt idx="4">
                  <c:v>30.06.2018</c:v>
                </c:pt>
              </c:strCache>
            </c:strRef>
          </c:cat>
          <c:val>
            <c:numRef>
              <c:f>'КУА та ІСІ'!$C$3:$C$16</c:f>
              <c:numCache>
                <c:formatCode>General</c:formatCode>
                <c:ptCount val="5"/>
                <c:pt idx="0">
                  <c:v>287</c:v>
                </c:pt>
                <c:pt idx="1">
                  <c:v>287</c:v>
                </c:pt>
                <c:pt idx="2">
                  <c:v>284</c:v>
                </c:pt>
                <c:pt idx="3">
                  <c:v>284</c:v>
                </c:pt>
                <c:pt idx="4">
                  <c:v>278</c:v>
                </c:pt>
              </c:numCache>
            </c:numRef>
          </c:val>
        </c:ser>
        <c:ser>
          <c:idx val="3"/>
          <c:order val="3"/>
          <c:tx>
            <c:strRef>
              <c:f>'КУА та ІСІ'!$G$2</c:f>
              <c:strCache>
                <c:ptCount val="1"/>
                <c:pt idx="0">
                  <c:v>Кількість сформованих ІСІ (таких, що досягли нормативу мін. обсягу активів)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'КУА та ІСІ'!$A$3:$A$16</c:f>
              <c:strCache>
                <c:ptCount val="5"/>
                <c:pt idx="0">
                  <c:v>30.06.2017</c:v>
                </c:pt>
                <c:pt idx="1">
                  <c:v>30.09.2017</c:v>
                </c:pt>
                <c:pt idx="2">
                  <c:v>31.12.2017</c:v>
                </c:pt>
                <c:pt idx="3">
                  <c:v>31.03.2018</c:v>
                </c:pt>
                <c:pt idx="4">
                  <c:v>30.06.2018</c:v>
                </c:pt>
              </c:strCache>
            </c:strRef>
          </c:cat>
          <c:val>
            <c:numRef>
              <c:f>'КУА та ІСІ'!$G$3:$G$16</c:f>
              <c:numCache>
                <c:formatCode>0</c:formatCode>
                <c:ptCount val="5"/>
                <c:pt idx="0">
                  <c:v>1157</c:v>
                </c:pt>
                <c:pt idx="1">
                  <c:v>1153</c:v>
                </c:pt>
                <c:pt idx="2">
                  <c:v>1160</c:v>
                </c:pt>
                <c:pt idx="3">
                  <c:v>1166</c:v>
                </c:pt>
                <c:pt idx="4">
                  <c:v>1203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4681360"/>
        <c:axId val="664684720"/>
      </c:barChart>
      <c:barChart>
        <c:barDir val="col"/>
        <c:grouping val="clustered"/>
        <c:varyColors val="0"/>
        <c:ser>
          <c:idx val="2"/>
          <c:order val="2"/>
          <c:tx>
            <c:strRef>
              <c:f>'КУА та ІСІ'!$E$2</c:f>
              <c:strCache>
                <c:ptCount val="1"/>
                <c:pt idx="0">
                  <c:v>Кількість ІСІ в управлінні (зареєстрованих) 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'КУА та ІСІ'!$A$3:$A$16</c:f>
              <c:strCache>
                <c:ptCount val="5"/>
                <c:pt idx="0">
                  <c:v>30.06.2017</c:v>
                </c:pt>
                <c:pt idx="1">
                  <c:v>30.09.2017</c:v>
                </c:pt>
                <c:pt idx="2">
                  <c:v>31.12.2017</c:v>
                </c:pt>
                <c:pt idx="3">
                  <c:v>31.03.2018</c:v>
                </c:pt>
                <c:pt idx="4">
                  <c:v>30.06.2018</c:v>
                </c:pt>
              </c:strCache>
            </c:strRef>
          </c:cat>
          <c:val>
            <c:numRef>
              <c:f>'КУА та ІСІ'!$E$3:$E$16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3"/>
        <c:axId val="664681360"/>
        <c:axId val="664684720"/>
      </c:barChart>
      <c:catAx>
        <c:axId val="66468136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468472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664684720"/>
        <c:scaling>
          <c:orientation val="minMax"/>
          <c:max val="175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4681360"/>
        <c:crosses val="autoZero"/>
        <c:crossBetween val="between"/>
        <c:majorUnit val="25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7324414823812861E-2"/>
          <c:y val="0.81509788071903766"/>
          <c:w val="0.96226039802102636"/>
          <c:h val="0.166456653765168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400"/>
              <a:t>Активи ІСІ</a:t>
            </a:r>
          </a:p>
        </c:rich>
      </c:tx>
      <c:layout>
        <c:manualLayout>
          <c:xMode val="edge"/>
          <c:yMode val="edge"/>
          <c:x val="0.42808194767733238"/>
          <c:y val="4.8653253176257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39711162631015E-2"/>
          <c:y val="0.22412714710304832"/>
          <c:w val="0.73273786763230586"/>
          <c:h val="0.68952187330112036"/>
        </c:manualLayout>
      </c:layout>
      <c:ofPieChart>
        <c:ofPieType val="bar"/>
        <c:varyColors val="1"/>
        <c:ser>
          <c:idx val="0"/>
          <c:order val="0"/>
          <c:tx>
            <c:strRef>
              <c:f>'Активи та ВЧА'!$B$24</c:f>
              <c:strCache>
                <c:ptCount val="1"/>
                <c:pt idx="0">
                  <c:v>30.06.2018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80808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33691601151710154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ctr"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2417934612235544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114110621549074E-3"/>
                  <c:y val="0.12333363194004783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976985435302673E-3"/>
                  <c:y val="0.23637506211187417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49886069592497"/>
                  <c:y val="-0.29404373548276486"/>
                </c:manualLayout>
              </c:layout>
              <c:tx>
                <c:rich>
                  <a:bodyPr anchorCtr="0"/>
                  <a:lstStyle/>
                  <a:p>
                    <a:pPr algn="ctr">
                      <a:defRPr sz="120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200"/>
                      <a:t>Крім венчурних
3.14%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'Активи та ВЧА'!$A$25:$A$28</c:f>
              <c:strCache>
                <c:ptCount val="4"/>
                <c:pt idx="0">
                  <c:v>Венчурні</c:v>
                </c:pt>
                <c:pt idx="1">
                  <c:v>Відкриті</c:v>
                </c:pt>
                <c:pt idx="2">
                  <c:v>Інтервальні</c:v>
                </c:pt>
                <c:pt idx="3">
                  <c:v>Закриті (крім венчурних)</c:v>
                </c:pt>
              </c:strCache>
            </c:strRef>
          </c:cat>
          <c:val>
            <c:numRef>
              <c:f>'Активи та ВЧА'!$B$25:$B$28</c:f>
              <c:numCache>
                <c:formatCode>0.00%</c:formatCode>
                <c:ptCount val="4"/>
                <c:pt idx="0">
                  <c:v>0.96862654622311339</c:v>
                </c:pt>
                <c:pt idx="1">
                  <c:v>3.1581094204860143E-4</c:v>
                </c:pt>
                <c:pt idx="2">
                  <c:v>3.0544974203506692E-4</c:v>
                </c:pt>
                <c:pt idx="3">
                  <c:v>3.0752193092802943E-2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07679831324613"/>
          <c:y val="0.11946072574347781"/>
          <c:w val="0.88082531368622807"/>
          <c:h val="0.64274814855003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'Активи та ВЧА'!$A$10</c:f>
              <c:strCache>
                <c:ptCount val="1"/>
                <c:pt idx="0">
                  <c:v>Венчурні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та ВЧА'!$B$3:$E$3</c:f>
              <c:strCache>
                <c:ptCount val="4"/>
                <c:pt idx="0">
                  <c:v>30.06.2017</c:v>
                </c:pt>
                <c:pt idx="1">
                  <c:v>31.12.2017</c:v>
                </c:pt>
                <c:pt idx="2">
                  <c:v>31.03.2018</c:v>
                </c:pt>
                <c:pt idx="3">
                  <c:v>30.06.2018</c:v>
                </c:pt>
              </c:strCache>
            </c:strRef>
          </c:cat>
          <c:val>
            <c:numRef>
              <c:f>'Активи та ВЧА'!$B$10:$E$10</c:f>
              <c:numCache>
                <c:formatCode>#,##0.00</c:formatCode>
                <c:ptCount val="4"/>
                <c:pt idx="0">
                  <c:v>234376.57526222963</c:v>
                </c:pt>
                <c:pt idx="1">
                  <c:v>254957.86264659188</c:v>
                </c:pt>
                <c:pt idx="2">
                  <c:v>252508.21654045035</c:v>
                </c:pt>
                <c:pt idx="3">
                  <c:v>257881.45867737904</c:v>
                </c:pt>
              </c:numCache>
            </c:numRef>
          </c:val>
        </c:ser>
        <c:ser>
          <c:idx val="0"/>
          <c:order val="1"/>
          <c:tx>
            <c:strRef>
              <c:f>'Активи та ВЧА'!$A$9</c:f>
              <c:strCache>
                <c:ptCount val="1"/>
                <c:pt idx="0">
                  <c:v>Усі (крім венчурних)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713950567473259E-17"/>
                  <c:y val="-4.697984922057844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697984922057841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855802269893036E-16"/>
                  <c:y val="-4.697984922057842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5.872481152572300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та ВЧА'!$B$3:$E$3</c:f>
              <c:strCache>
                <c:ptCount val="4"/>
                <c:pt idx="0">
                  <c:v>30.06.2017</c:v>
                </c:pt>
                <c:pt idx="1">
                  <c:v>31.12.2017</c:v>
                </c:pt>
                <c:pt idx="2">
                  <c:v>31.03.2018</c:v>
                </c:pt>
                <c:pt idx="3">
                  <c:v>30.06.2018</c:v>
                </c:pt>
              </c:strCache>
            </c:strRef>
          </c:cat>
          <c:val>
            <c:numRef>
              <c:f>'Активи та ВЧА'!$B$9:$E$9</c:f>
              <c:numCache>
                <c:formatCode>#,##0.00</c:formatCode>
                <c:ptCount val="4"/>
                <c:pt idx="0">
                  <c:v>7650.8778017375007</c:v>
                </c:pt>
                <c:pt idx="1">
                  <c:v>8521.5197069821006</c:v>
                </c:pt>
                <c:pt idx="2">
                  <c:v>8680.5203639475003</c:v>
                </c:pt>
                <c:pt idx="3">
                  <c:v>8352.6845875513009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100"/>
        <c:axId val="663039200"/>
        <c:axId val="663041440"/>
      </c:barChart>
      <c:catAx>
        <c:axId val="66303920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6304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041440"/>
        <c:scaling>
          <c:orientation val="minMax"/>
          <c:max val="275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uk-UA"/>
                  <a:t>млн. грн.</a:t>
                </a:r>
              </a:p>
            </c:rich>
          </c:tx>
          <c:layout>
            <c:manualLayout>
              <c:xMode val="edge"/>
              <c:yMode val="edge"/>
              <c:x val="5.6157591396079187E-5"/>
              <c:y val="1.53529160799323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63039200"/>
        <c:crosses val="autoZero"/>
        <c:crossBetween val="between"/>
        <c:majorUnit val="25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183564502980833"/>
          <c:y val="0.91588405466645761"/>
          <c:w val="0.4631448341684562"/>
          <c:h val="7.28689695392464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400"/>
              <a:t>ВЧА ІСІ</a:t>
            </a:r>
          </a:p>
        </c:rich>
      </c:tx>
      <c:layout>
        <c:manualLayout>
          <c:xMode val="edge"/>
          <c:yMode val="edge"/>
          <c:x val="0.43629607862777336"/>
          <c:y val="2.3003603047555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66729946161503"/>
          <c:y val="0.25644535361874604"/>
          <c:w val="0.70831526939303258"/>
          <c:h val="0.69567857191614235"/>
        </c:manualLayout>
      </c:layout>
      <c:ofPieChart>
        <c:ofPieType val="bar"/>
        <c:varyColors val="1"/>
        <c:ser>
          <c:idx val="0"/>
          <c:order val="0"/>
          <c:tx>
            <c:strRef>
              <c:f>'Активи та ВЧА'!$B$69</c:f>
              <c:strCache>
                <c:ptCount val="1"/>
                <c:pt idx="0">
                  <c:v>30.06.2018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80808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33254151820132927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ctr"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323749607636478E-3"/>
                  <c:y val="-2.9035975854668154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826373085451403E-3"/>
                  <c:y val="0.1088956808030575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4597760172988294E-3"/>
                  <c:y val="0.22326037921311537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743026682429249"/>
                  <c:y val="-0.28709657486065993"/>
                </c:manualLayout>
              </c:layout>
              <c:tx>
                <c:rich>
                  <a:bodyPr anchorCtr="0"/>
                  <a:lstStyle/>
                  <a:p>
                    <a:pPr algn="ctr">
                      <a:defRPr sz="120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200"/>
                      <a:t>Крім венчурних
3.82%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'Активи та ВЧА'!$A$70:$A$73</c:f>
              <c:strCache>
                <c:ptCount val="4"/>
                <c:pt idx="0">
                  <c:v>Венчурні</c:v>
                </c:pt>
                <c:pt idx="1">
                  <c:v>Відкриті</c:v>
                </c:pt>
                <c:pt idx="2">
                  <c:v>Інтервальні</c:v>
                </c:pt>
                <c:pt idx="3">
                  <c:v>Закриті (крім венчурних)</c:v>
                </c:pt>
              </c:strCache>
            </c:strRef>
          </c:cat>
          <c:val>
            <c:numRef>
              <c:f>'Активи та ВЧА'!$B$70:$B$73</c:f>
              <c:numCache>
                <c:formatCode>0.00%</c:formatCode>
                <c:ptCount val="4"/>
                <c:pt idx="0">
                  <c:v>0.96183677184251481</c:v>
                </c:pt>
                <c:pt idx="1">
                  <c:v>3.9483815186530712E-4</c:v>
                </c:pt>
                <c:pt idx="2">
                  <c:v>3.7909698898426947E-4</c:v>
                </c:pt>
                <c:pt idx="3">
                  <c:v>3.7389293016635607E-2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50980791822882E-2"/>
          <c:y val="4.1343608762316887E-2"/>
          <c:w val="0.90784557907845576"/>
          <c:h val="0.700260164981440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'Активи та ВЧА'!$A$53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7.7028395596157748E-2"/>
                  <c:y val="-4.942940603048860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6389008468075156E-2"/>
                  <c:y val="-3.91354728029414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9193768872098419E-2"/>
                  <c:y val="-3.327520102464464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306486282075976E-2"/>
                  <c:y val="-3.89558924591305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1399058323333006E-2"/>
                  <c:y val="-3.330227742578853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та ВЧА'!$B$52:$E$52</c:f>
              <c:strCache>
                <c:ptCount val="4"/>
                <c:pt idx="0">
                  <c:v>30.06.2017</c:v>
                </c:pt>
                <c:pt idx="1">
                  <c:v>31.12.2017</c:v>
                </c:pt>
                <c:pt idx="2">
                  <c:v>31.03.2018</c:v>
                </c:pt>
                <c:pt idx="3">
                  <c:v>30.06.2018</c:v>
                </c:pt>
              </c:strCache>
            </c:strRef>
          </c:cat>
          <c:val>
            <c:numRef>
              <c:f>'Активи та ВЧА'!$B$53:$E$53</c:f>
              <c:numCache>
                <c:formatCode>0.00%</c:formatCode>
                <c:ptCount val="4"/>
                <c:pt idx="0">
                  <c:v>8.5353090263718175E-3</c:v>
                </c:pt>
                <c:pt idx="1">
                  <c:v>9.0623294415851791E-3</c:v>
                </c:pt>
                <c:pt idx="2">
                  <c:v>9.9706871352370531E-3</c:v>
                </c:pt>
                <c:pt idx="3">
                  <c:v>1.0346036510222869E-2</c:v>
                </c:pt>
              </c:numCache>
            </c:numRef>
          </c:val>
        </c:ser>
        <c:ser>
          <c:idx val="1"/>
          <c:order val="1"/>
          <c:tx>
            <c:strRef>
              <c:f>'Активи та ВЧА'!$A$54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7.837804971975755E-2"/>
                  <c:y val="-5.351895542427946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9634398707129794E-2"/>
                  <c:y val="-4.698584258127507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6622471534258135E-2"/>
                  <c:y val="-5.699050765724566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2888597258676006E-2"/>
                  <c:y val="-4.670526919494826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6869972511219358E-2"/>
                  <c:y val="-8.236157626326635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та ВЧА'!$B$52:$E$52</c:f>
              <c:strCache>
                <c:ptCount val="4"/>
                <c:pt idx="0">
                  <c:v>30.06.2017</c:v>
                </c:pt>
                <c:pt idx="1">
                  <c:v>31.12.2017</c:v>
                </c:pt>
                <c:pt idx="2">
                  <c:v>31.03.2018</c:v>
                </c:pt>
                <c:pt idx="3">
                  <c:v>30.06.2018</c:v>
                </c:pt>
              </c:strCache>
            </c:strRef>
          </c:cat>
          <c:val>
            <c:numRef>
              <c:f>'Активи та ВЧА'!$B$54:$E$54</c:f>
              <c:numCache>
                <c:formatCode>0.00%</c:formatCode>
                <c:ptCount val="4"/>
                <c:pt idx="0">
                  <c:v>8.9418577864164798E-3</c:v>
                </c:pt>
                <c:pt idx="1">
                  <c:v>9.4907989658100846E-3</c:v>
                </c:pt>
                <c:pt idx="2">
                  <c:v>9.72525745826152E-3</c:v>
                </c:pt>
                <c:pt idx="3">
                  <c:v>9.9335671348314628E-3</c:v>
                </c:pt>
              </c:numCache>
            </c:numRef>
          </c:val>
        </c:ser>
        <c:ser>
          <c:idx val="2"/>
          <c:order val="2"/>
          <c:tx>
            <c:strRef>
              <c:f>'Активи та ВЧА'!$A$55</c:f>
              <c:strCache>
                <c:ptCount val="1"/>
                <c:pt idx="0">
                  <c:v>Закриті (крім венчурних), у т. ч.: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та ВЧА'!$B$52:$E$52</c:f>
              <c:strCache>
                <c:ptCount val="4"/>
                <c:pt idx="0">
                  <c:v>30.06.2017</c:v>
                </c:pt>
                <c:pt idx="1">
                  <c:v>31.12.2017</c:v>
                </c:pt>
                <c:pt idx="2">
                  <c:v>31.03.2018</c:v>
                </c:pt>
                <c:pt idx="3">
                  <c:v>30.06.2018</c:v>
                </c:pt>
              </c:strCache>
            </c:strRef>
          </c:cat>
          <c:val>
            <c:numRef>
              <c:f>'Активи та ВЧА'!$B$55:$E$55</c:f>
              <c:numCache>
                <c:formatCode>0.00%</c:formatCode>
                <c:ptCount val="4"/>
                <c:pt idx="0">
                  <c:v>0.98252283318721179</c:v>
                </c:pt>
                <c:pt idx="1">
                  <c:v>0.9814468715926048</c:v>
                </c:pt>
                <c:pt idx="2">
                  <c:v>0.98030405540650156</c:v>
                </c:pt>
                <c:pt idx="3">
                  <c:v>0.97972039635494568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3034160"/>
        <c:axId val="663025760"/>
      </c:barChart>
      <c:catAx>
        <c:axId val="66303416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6302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02576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63034160"/>
        <c:crosses val="autoZero"/>
        <c:crossBetween val="between"/>
        <c:minorUnit val="0.0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7812746316927103"/>
          <c:y val="0.85290684084336787"/>
          <c:w val="0.69205352813870391"/>
          <c:h val="0.108745901037179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58119252147032E-2"/>
          <c:y val="0.13475223969497899"/>
          <c:w val="0.87644023869040344"/>
          <c:h val="0.73049898360962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 відкритих ІСІ'!$B$2</c:f>
              <c:strCache>
                <c:ptCount val="1"/>
                <c:pt idx="0">
                  <c:v>Чистий притік/відтік за період, тис. грн. (ліва шкала)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strRef>
              <c:f>'Притік-відтік відкритих ІСІ'!$A$3:$A$15</c:f>
              <c:strCache>
                <c:ptCount val="13"/>
                <c:pt idx="0">
                  <c:v>червень '17</c:v>
                </c:pt>
                <c:pt idx="1">
                  <c:v>липень '17</c:v>
                </c:pt>
                <c:pt idx="2">
                  <c:v>серпень '17</c:v>
                </c:pt>
                <c:pt idx="3">
                  <c:v>вересень '17</c:v>
                </c:pt>
                <c:pt idx="4">
                  <c:v>жовтень '17</c:v>
                </c:pt>
                <c:pt idx="5">
                  <c:v>листопад '17</c:v>
                </c:pt>
                <c:pt idx="6">
                  <c:v>грудень '17</c:v>
                </c:pt>
                <c:pt idx="7">
                  <c:v>січень '18</c:v>
                </c:pt>
                <c:pt idx="8">
                  <c:v>лютий  '18</c:v>
                </c:pt>
                <c:pt idx="9">
                  <c:v>березень '18</c:v>
                </c:pt>
                <c:pt idx="10">
                  <c:v>квітень '18</c:v>
                </c:pt>
                <c:pt idx="11">
                  <c:v>травень  '18</c:v>
                </c:pt>
                <c:pt idx="12">
                  <c:v>червень '18</c:v>
                </c:pt>
              </c:strCache>
            </c:strRef>
          </c:cat>
          <c:val>
            <c:numRef>
              <c:f>'Притік-відтік відкритих ІСІ'!$B$3:$B$15</c:f>
              <c:numCache>
                <c:formatCode>#,##0</c:formatCode>
                <c:ptCount val="13"/>
                <c:pt idx="0">
                  <c:v>625.56772004000004</c:v>
                </c:pt>
                <c:pt idx="1">
                  <c:v>1545.9942526</c:v>
                </c:pt>
                <c:pt idx="2">
                  <c:v>-564.22174462999999</c:v>
                </c:pt>
                <c:pt idx="3">
                  <c:v>1554.7161294099999</c:v>
                </c:pt>
                <c:pt idx="4">
                  <c:v>1098.91831318</c:v>
                </c:pt>
                <c:pt idx="5">
                  <c:v>-1250.6450334000001</c:v>
                </c:pt>
                <c:pt idx="6">
                  <c:v>314.24897535000002</c:v>
                </c:pt>
                <c:pt idx="7">
                  <c:v>1782.9667985599999</c:v>
                </c:pt>
                <c:pt idx="8">
                  <c:v>1586.6355764499999</c:v>
                </c:pt>
                <c:pt idx="9">
                  <c:v>-1224.3879933149999</c:v>
                </c:pt>
                <c:pt idx="10">
                  <c:v>1868.19474747</c:v>
                </c:pt>
                <c:pt idx="11">
                  <c:v>407.2953321</c:v>
                </c:pt>
                <c:pt idx="12">
                  <c:v>494.61597842999998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031360"/>
        <c:axId val="663029120"/>
      </c:barChart>
      <c:lineChart>
        <c:grouping val="standard"/>
        <c:varyColors val="0"/>
        <c:ser>
          <c:idx val="0"/>
          <c:order val="1"/>
          <c:tx>
            <c:strRef>
              <c:f>'Притік-відтік відкритих ІСІ'!$C$2</c:f>
              <c:strCache>
                <c:ptCount val="1"/>
                <c:pt idx="0">
                  <c:v>Кіл-ть фондів, щодо яких наявні дані за період**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'Притік-відтік відкритих ІСІ'!$A$3:$A$15</c:f>
              <c:strCache>
                <c:ptCount val="13"/>
                <c:pt idx="0">
                  <c:v>червень '17</c:v>
                </c:pt>
                <c:pt idx="1">
                  <c:v>липень '17</c:v>
                </c:pt>
                <c:pt idx="2">
                  <c:v>серпень '17</c:v>
                </c:pt>
                <c:pt idx="3">
                  <c:v>вересень '17</c:v>
                </c:pt>
                <c:pt idx="4">
                  <c:v>жовтень '17</c:v>
                </c:pt>
                <c:pt idx="5">
                  <c:v>листопад '17</c:v>
                </c:pt>
                <c:pt idx="6">
                  <c:v>грудень '17</c:v>
                </c:pt>
                <c:pt idx="7">
                  <c:v>січень '18</c:v>
                </c:pt>
                <c:pt idx="8">
                  <c:v>лютий  '18</c:v>
                </c:pt>
                <c:pt idx="9">
                  <c:v>березень '18</c:v>
                </c:pt>
                <c:pt idx="10">
                  <c:v>квітень '18</c:v>
                </c:pt>
                <c:pt idx="11">
                  <c:v>травень  '18</c:v>
                </c:pt>
                <c:pt idx="12">
                  <c:v>червень '18</c:v>
                </c:pt>
              </c:strCache>
            </c:strRef>
          </c:cat>
          <c:val>
            <c:numRef>
              <c:f>'Притік-відтік відкритих ІСІ'!$C$3:$C$15</c:f>
              <c:numCache>
                <c:formatCode>General</c:formatCod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036400"/>
        <c:axId val="663026880"/>
      </c:lineChart>
      <c:catAx>
        <c:axId val="663031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302912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663029120"/>
        <c:scaling>
          <c:orientation val="minMax"/>
          <c:max val="2000"/>
          <c:min val="-15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uk-UA" sz="1100"/>
                  <a:t>тис. грн.</a:t>
                </a:r>
              </a:p>
            </c:rich>
          </c:tx>
          <c:layout>
            <c:manualLayout>
              <c:xMode val="edge"/>
              <c:yMode val="edge"/>
              <c:x val="1.3612590705573569E-2"/>
              <c:y val="1.712346052897233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3031360"/>
        <c:crosses val="autoZero"/>
        <c:crossBetween val="between"/>
        <c:majorUnit val="250"/>
      </c:valAx>
      <c:catAx>
        <c:axId val="663036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3026880"/>
        <c:crosses val="autoZero"/>
        <c:auto val="0"/>
        <c:lblAlgn val="ctr"/>
        <c:lblOffset val="100"/>
        <c:noMultiLvlLbl val="0"/>
      </c:catAx>
      <c:valAx>
        <c:axId val="663026880"/>
        <c:scaling>
          <c:orientation val="minMax"/>
          <c:max val="19"/>
          <c:min val="15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3036400"/>
        <c:crosses val="max"/>
        <c:crossBetween val="between"/>
        <c:majorUnit val="1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3730364716390277E-2"/>
          <c:y val="0.90662405180121708"/>
          <c:w val="0.96856317963235672"/>
          <c:h val="5.769411035159066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159421432921888E-2"/>
          <c:y val="0.22737507890627595"/>
          <c:w val="0.97084881124832068"/>
          <c:h val="0.73150893717399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 відкритих ІСІ'!$A$18:$C$18</c:f>
              <c:strCache>
                <c:ptCount val="1"/>
                <c:pt idx="0">
                  <c:v>Чистий притік/відтік капіталу у 2-му кв. 2017-2018 рр., тис. грн.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1.5179113539769277E-3"/>
                  <c:y val="1.020653362811728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2.551633407029325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'Притік-відтік відкритих ІСІ'!$A$19:$A$23</c:f>
              <c:strCache>
                <c:ptCount val="5"/>
                <c:pt idx="0">
                  <c:v>2 кв. '17</c:v>
                </c:pt>
                <c:pt idx="1">
                  <c:v>3 кв. '17</c:v>
                </c:pt>
                <c:pt idx="2">
                  <c:v>4 кв. '17</c:v>
                </c:pt>
                <c:pt idx="3">
                  <c:v>1 кв. '18</c:v>
                </c:pt>
                <c:pt idx="4">
                  <c:v>2 кв. '18</c:v>
                </c:pt>
              </c:strCache>
            </c:strRef>
          </c:cat>
          <c:val>
            <c:numRef>
              <c:f>'Притік-відтік відкритих ІСІ'!$B$19:$B$23</c:f>
              <c:numCache>
                <c:formatCode>#,##0</c:formatCode>
                <c:ptCount val="5"/>
                <c:pt idx="0">
                  <c:v>903.57120462</c:v>
                </c:pt>
                <c:pt idx="1">
                  <c:v>2536.48863738</c:v>
                </c:pt>
                <c:pt idx="2">
                  <c:v>162.52225512999996</c:v>
                </c:pt>
                <c:pt idx="3">
                  <c:v>2145.2143816950002</c:v>
                </c:pt>
                <c:pt idx="4">
                  <c:v>2770.1060579999998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221845120"/>
        <c:axId val="221847920"/>
      </c:barChart>
      <c:catAx>
        <c:axId val="221845120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218479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21847920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uk-UA" sz="1100"/>
                  <a:t>тис. грн.</a:t>
                </a:r>
              </a:p>
            </c:rich>
          </c:tx>
          <c:layout>
            <c:manualLayout>
              <c:xMode val="edge"/>
              <c:yMode val="edge"/>
              <c:x val="9.3348932385121305E-3"/>
              <c:y val="1.92307383595399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crossAx val="221845120"/>
        <c:crosses val="autoZero"/>
        <c:crossBetween val="between"/>
        <c:majorUnit val="25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89657242790996E-2"/>
          <c:y val="3.9343387010277085E-2"/>
          <c:w val="0.96896633297946944"/>
          <c:h val="0.656001708337782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Інвестори!$B$14:$B$15</c:f>
              <c:strCache>
                <c:ptCount val="2"/>
                <c:pt idx="0">
                  <c:v>Юридичні особи </c:v>
                </c:pt>
                <c:pt idx="1">
                  <c:v>резиденти  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(Інвестори!$A$16:$A$20,Інвестори!$A$22)</c:f>
              <c:strCache>
                <c:ptCount val="6"/>
                <c:pt idx="0">
                  <c:v>Відкриті</c:v>
                </c:pt>
                <c:pt idx="1">
                  <c:v>Інтервальні</c:v>
                </c:pt>
                <c:pt idx="2">
                  <c:v>Закриті (крім венчурних), у т. ч.:</c:v>
                </c:pt>
                <c:pt idx="3">
                  <c:v>з публічною емісією</c:v>
                </c:pt>
                <c:pt idx="4">
                  <c:v>з приватною емісією</c:v>
                </c:pt>
                <c:pt idx="5">
                  <c:v>Венчурні</c:v>
                </c:pt>
              </c:strCache>
            </c:strRef>
          </c:cat>
          <c:val>
            <c:numRef>
              <c:f>(Інвестори!$B$16:$B$20,Інвестори!$B$22)</c:f>
              <c:numCache>
                <c:formatCode>0.00%</c:formatCode>
                <c:ptCount val="6"/>
                <c:pt idx="0">
                  <c:v>9.2745605803586803E-2</c:v>
                </c:pt>
                <c:pt idx="1">
                  <c:v>0.18142418527153872</c:v>
                </c:pt>
                <c:pt idx="2">
                  <c:v>0.32377163374972995</c:v>
                </c:pt>
                <c:pt idx="3">
                  <c:v>0.36894334505162912</c:v>
                </c:pt>
                <c:pt idx="4">
                  <c:v>0.29962480306097611</c:v>
                </c:pt>
                <c:pt idx="5">
                  <c:v>0.64495270325236198</c:v>
                </c:pt>
              </c:numCache>
            </c:numRef>
          </c:val>
        </c:ser>
        <c:ser>
          <c:idx val="1"/>
          <c:order val="1"/>
          <c:tx>
            <c:strRef>
              <c:f>Інвестори!$C$14:$C$15</c:f>
              <c:strCache>
                <c:ptCount val="2"/>
                <c:pt idx="0">
                  <c:v>Юридичні особи </c:v>
                </c:pt>
                <c:pt idx="1">
                  <c:v>нерезиденти  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6.2116173934359302E-2"/>
                  <c:y val="-4.459503121371433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660066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9095302996643714E-2"/>
                  <c:y val="-5.444847045281686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660066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(Інвестори!$A$16:$A$20,Інвестори!$A$22)</c:f>
              <c:strCache>
                <c:ptCount val="6"/>
                <c:pt idx="0">
                  <c:v>Відкриті</c:v>
                </c:pt>
                <c:pt idx="1">
                  <c:v>Інтервальні</c:v>
                </c:pt>
                <c:pt idx="2">
                  <c:v>Закриті (крім венчурних), у т. ч.:</c:v>
                </c:pt>
                <c:pt idx="3">
                  <c:v>з публічною емісією</c:v>
                </c:pt>
                <c:pt idx="4">
                  <c:v>з приватною емісією</c:v>
                </c:pt>
                <c:pt idx="5">
                  <c:v>Венчурні</c:v>
                </c:pt>
              </c:strCache>
            </c:strRef>
          </c:cat>
          <c:val>
            <c:numRef>
              <c:f>(Інвестори!$C$16:$C$20,Інвестори!$C$22)</c:f>
              <c:numCache>
                <c:formatCode>0.00%</c:formatCode>
                <c:ptCount val="6"/>
                <c:pt idx="0">
                  <c:v>0.130686904659013</c:v>
                </c:pt>
                <c:pt idx="1">
                  <c:v>1.6549304873779282E-2</c:v>
                </c:pt>
                <c:pt idx="2">
                  <c:v>0.14833760524535325</c:v>
                </c:pt>
                <c:pt idx="3">
                  <c:v>0.41360117881122477</c:v>
                </c:pt>
                <c:pt idx="4">
                  <c:v>6.5392448516076772E-3</c:v>
                </c:pt>
                <c:pt idx="5">
                  <c:v>0.25068385577218388</c:v>
                </c:pt>
              </c:numCache>
            </c:numRef>
          </c:val>
        </c:ser>
        <c:ser>
          <c:idx val="2"/>
          <c:order val="2"/>
          <c:tx>
            <c:strRef>
              <c:f>Інвестори!$D$14:$D$15</c:f>
              <c:strCache>
                <c:ptCount val="2"/>
                <c:pt idx="0">
                  <c:v>Фізичні особи </c:v>
                </c:pt>
                <c:pt idx="1">
                  <c:v>резиденти  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-1.534046219521644E-3"/>
                  <c:y val="-3.730913096197176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99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333399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(Інвестори!$A$16:$A$20,Інвестори!$A$22)</c:f>
              <c:strCache>
                <c:ptCount val="6"/>
                <c:pt idx="0">
                  <c:v>Відкриті</c:v>
                </c:pt>
                <c:pt idx="1">
                  <c:v>Інтервальні</c:v>
                </c:pt>
                <c:pt idx="2">
                  <c:v>Закриті (крім венчурних), у т. ч.:</c:v>
                </c:pt>
                <c:pt idx="3">
                  <c:v>з публічною емісією</c:v>
                </c:pt>
                <c:pt idx="4">
                  <c:v>з приватною емісією</c:v>
                </c:pt>
                <c:pt idx="5">
                  <c:v>Венчурні</c:v>
                </c:pt>
              </c:strCache>
            </c:strRef>
          </c:cat>
          <c:val>
            <c:numRef>
              <c:f>(Інвестори!$D$16:$D$20,Інвестори!$D$22)</c:f>
              <c:numCache>
                <c:formatCode>0.00%</c:formatCode>
                <c:ptCount val="6"/>
                <c:pt idx="0">
                  <c:v>0.77445244975622862</c:v>
                </c:pt>
                <c:pt idx="1">
                  <c:v>0.80169518093725389</c:v>
                </c:pt>
                <c:pt idx="2">
                  <c:v>0.52151645915807376</c:v>
                </c:pt>
                <c:pt idx="3">
                  <c:v>0.19915670575494146</c:v>
                </c:pt>
                <c:pt idx="4">
                  <c:v>0.69383595208741622</c:v>
                </c:pt>
                <c:pt idx="5">
                  <c:v>0.10342746719215294</c:v>
                </c:pt>
              </c:numCache>
            </c:numRef>
          </c:val>
        </c:ser>
        <c:ser>
          <c:idx val="3"/>
          <c:order val="3"/>
          <c:tx>
            <c:strRef>
              <c:f>Інвестори!$E$14:$E$15</c:f>
              <c:strCache>
                <c:ptCount val="2"/>
                <c:pt idx="0">
                  <c:v>Фізичні особи </c:v>
                </c:pt>
                <c:pt idx="1">
                  <c:v>нерезиденти  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6.867300384911286E-2"/>
                  <c:y val="8.913859132482640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chemeClr val="accent4">
                          <a:lumMod val="75000"/>
                        </a:schemeClr>
                      </a:solidFill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(Інвестори!$A$16:$A$20,Інвестори!$A$22)</c:f>
              <c:strCache>
                <c:ptCount val="6"/>
                <c:pt idx="0">
                  <c:v>Відкриті</c:v>
                </c:pt>
                <c:pt idx="1">
                  <c:v>Інтервальні</c:v>
                </c:pt>
                <c:pt idx="2">
                  <c:v>Закриті (крім венчурних), у т. ч.:</c:v>
                </c:pt>
                <c:pt idx="3">
                  <c:v>з публічною емісією</c:v>
                </c:pt>
                <c:pt idx="4">
                  <c:v>з приватною емісією</c:v>
                </c:pt>
                <c:pt idx="5">
                  <c:v>Венчурні</c:v>
                </c:pt>
              </c:strCache>
            </c:strRef>
          </c:cat>
          <c:val>
            <c:numRef>
              <c:f>(Інвестори!$E$16:$E$20,Інвестори!$E$22)</c:f>
              <c:numCache>
                <c:formatCode>0.00%</c:formatCode>
                <c:ptCount val="6"/>
                <c:pt idx="0">
                  <c:v>2.1150397811717475E-3</c:v>
                </c:pt>
                <c:pt idx="1">
                  <c:v>3.3132891742795038E-4</c:v>
                </c:pt>
                <c:pt idx="2">
                  <c:v>6.3743018468429636E-3</c:v>
                </c:pt>
                <c:pt idx="3">
                  <c:v>1.8298770382204673E-2</c:v>
                </c:pt>
                <c:pt idx="4">
                  <c:v>0</c:v>
                </c:pt>
                <c:pt idx="5">
                  <c:v>9.3597378330121165E-4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842880"/>
        <c:axId val="221844560"/>
      </c:barChart>
      <c:catAx>
        <c:axId val="22184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2184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8445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218428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3333768776614593"/>
          <c:y val="0.85284308211473558"/>
          <c:w val="0.78367267878700519"/>
          <c:h val="0.136368110236220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600"/>
              <a:t>Інтервальні ІСІ</a:t>
            </a:r>
          </a:p>
        </c:rich>
      </c:tx>
      <c:layout>
        <c:manualLayout>
          <c:xMode val="edge"/>
          <c:yMode val="edge"/>
          <c:x val="0.43305533374076882"/>
          <c:y val="1.3543918008675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16700687373689"/>
          <c:y val="0.16567439443089638"/>
          <c:w val="0.65864166494581566"/>
          <c:h val="0.70294047253028735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rgbClr val="00808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14053786839155369"/>
                  <c:y val="0.2391502834052673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392220069041427"/>
                  <c:y val="-0.2057637945746868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4859253370288235E-4"/>
                  <c:y val="-1.3715844521570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91770350935448E-3"/>
                  <c:y val="-4.257726343340529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795019002779464E-3"/>
                  <c:y val="4.5727402406693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7526303669863003"/>
                  <c:y val="-1.2540837618780463E-3"/>
                </c:manualLayout>
              </c:layout>
              <c:tx>
                <c:rich>
                  <a:bodyPr/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i="1"/>
                      <a:t>Цінні папери
85.6%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7724480203774268"/>
                  <c:y val="3.244837758112093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активів_типи ІСІ'!$D$4:$D$10</c:f>
              <c:strCache>
                <c:ptCount val="6"/>
                <c:pt idx="0">
                  <c:v>Інші активи (у т. ч. ДЗ)</c:v>
                </c:pt>
                <c:pt idx="1">
                  <c:v>Грошові кошти та банківські депозити</c:v>
                </c:pt>
                <c:pt idx="2">
                  <c:v>Банківські метали</c:v>
                </c:pt>
                <c:pt idx="3">
                  <c:v>Облігації державні </c:v>
                </c:pt>
                <c:pt idx="4">
                  <c:v>Акції</c:v>
                </c:pt>
                <c:pt idx="5">
                  <c:v>Облігації підприємств</c:v>
                </c:pt>
              </c:strCache>
            </c:strRef>
          </c:cat>
          <c:val>
            <c:numRef>
              <c:f>'Структура активів_типи ІСІ'!$E$4:$E$10</c:f>
              <c:numCache>
                <c:formatCode>0.0%</c:formatCode>
                <c:ptCount val="7"/>
                <c:pt idx="0">
                  <c:v>5.4535214261126112E-2</c:v>
                </c:pt>
                <c:pt idx="1">
                  <c:v>8.9432517443596468E-2</c:v>
                </c:pt>
                <c:pt idx="2">
                  <c:v>0</c:v>
                </c:pt>
                <c:pt idx="3">
                  <c:v>0.38540508793448675</c:v>
                </c:pt>
                <c:pt idx="4">
                  <c:v>0.46665484058588919</c:v>
                </c:pt>
                <c:pt idx="5">
                  <c:v>3.9723397749016594E-3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600"/>
              <a:t>Закриті ІСІ з публічною пропозицією</a:t>
            </a:r>
          </a:p>
        </c:rich>
      </c:tx>
      <c:layout>
        <c:manualLayout>
          <c:xMode val="edge"/>
          <c:yMode val="edge"/>
          <c:x val="0.20275263828535958"/>
          <c:y val="4.07504384918392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231898881501127E-2"/>
          <c:y val="0.24093113565386978"/>
          <c:w val="0.66144487771478189"/>
          <c:h val="0.62803244111670986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5"/>
          <c:dPt>
            <c:idx val="0"/>
            <c:bubble3D val="0"/>
            <c:spPr>
              <a:solidFill>
                <a:srgbClr val="00808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3314425815431009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4806436188264344E-2"/>
                  <c:y val="5.108874483979141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1969577678213997E-3"/>
                  <c:y val="-7.07563866300673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916641651741626E-3"/>
                  <c:y val="-8.817587449686638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6701935216288161E-3"/>
                  <c:y val="-3.62312116877370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022269353128317E-3"/>
                  <c:y val="7.364975450081832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6762565999504575"/>
                  <c:y val="2.1689412391372519E-2"/>
                </c:manualLayout>
              </c:layout>
              <c:tx>
                <c:rich>
                  <a:bodyPr/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24.8%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9597855227881987E-2"/>
                  <c:y val="3.74956575104520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28496768403758688"/>
                  <c:y val="0.448851774530271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активів_типи ІСІ'!$G$4:$G$11</c:f>
              <c:strCache>
                <c:ptCount val="8"/>
                <c:pt idx="0">
                  <c:v>Інші активи (у т. ч. ДЗ)</c:v>
                </c:pt>
                <c:pt idx="1">
                  <c:v>Нерухомість</c:v>
                </c:pt>
                <c:pt idx="2">
                  <c:v>Грошові кошти та банківські депозити</c:v>
                </c:pt>
                <c:pt idx="3">
                  <c:v>Банківські метали</c:v>
                </c:pt>
                <c:pt idx="4">
                  <c:v>Облігації державні </c:v>
                </c:pt>
                <c:pt idx="5">
                  <c:v>Акції</c:v>
                </c:pt>
                <c:pt idx="6">
                  <c:v>Облігації підприємств</c:v>
                </c:pt>
                <c:pt idx="7">
                  <c:v>Інші ЦП</c:v>
                </c:pt>
              </c:strCache>
            </c:strRef>
          </c:cat>
          <c:val>
            <c:numRef>
              <c:f>'Структура активів_типи ІСІ'!$H$4:$H$11</c:f>
              <c:numCache>
                <c:formatCode>0.0%</c:formatCode>
                <c:ptCount val="8"/>
                <c:pt idx="0">
                  <c:v>0.73062279011172782</c:v>
                </c:pt>
                <c:pt idx="1">
                  <c:v>8.2970570982712083E-4</c:v>
                </c:pt>
                <c:pt idx="2">
                  <c:v>1.9396080280673186E-2</c:v>
                </c:pt>
                <c:pt idx="3">
                  <c:v>1.1525546220137598E-3</c:v>
                </c:pt>
                <c:pt idx="4">
                  <c:v>8.3922548769112107E-2</c:v>
                </c:pt>
                <c:pt idx="5">
                  <c:v>9.460315004439647E-2</c:v>
                </c:pt>
                <c:pt idx="6">
                  <c:v>5.9315493538965015E-2</c:v>
                </c:pt>
                <c:pt idx="7">
                  <c:v>1.0157676923284613E-2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600"/>
              <a:t>Відкриті ІСІ</a:t>
            </a:r>
          </a:p>
        </c:rich>
      </c:tx>
      <c:layout>
        <c:manualLayout>
          <c:xMode val="edge"/>
          <c:yMode val="edge"/>
          <c:x val="0.42515789041994745"/>
          <c:y val="1.0941010161036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1693550442117"/>
          <c:y val="0.16803407905894821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rgbClr val="00808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6.5117145410519585E-3"/>
                  <c:y val="4.21452763914900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892612464726023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3450007404169187"/>
                  <c:y val="-1.55962565845142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6431624065649755E-3"/>
                  <c:y val="-5.71965837848417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114322281259889E-3"/>
                  <c:y val="-1.37368280864181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107986559309415E-3"/>
                  <c:y val="4.677975725415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871400163635083"/>
                  <c:y val="-9.0342445438734778E-3"/>
                </c:manualLayout>
              </c:layout>
              <c:tx>
                <c:rich>
                  <a:bodyPr/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400"/>
                      <a:t>Цінні папери
71.3%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активів_типи ІСІ'!$A$4:$A$11</c:f>
              <c:strCache>
                <c:ptCount val="6"/>
                <c:pt idx="0">
                  <c:v>Інші активи (у т. ч. ДЗ*)</c:v>
                </c:pt>
                <c:pt idx="1">
                  <c:v>Грошові кошти та банківські депозити</c:v>
                </c:pt>
                <c:pt idx="2">
                  <c:v>Банківські метали</c:v>
                </c:pt>
                <c:pt idx="3">
                  <c:v>Облігації державні </c:v>
                </c:pt>
                <c:pt idx="4">
                  <c:v>Акції</c:v>
                </c:pt>
                <c:pt idx="5">
                  <c:v>Облігації підприємств</c:v>
                </c:pt>
              </c:strCache>
            </c:strRef>
          </c:cat>
          <c:val>
            <c:numRef>
              <c:f>'Структура активів_типи ІСІ'!$B$4:$B$11</c:f>
              <c:numCache>
                <c:formatCode>0.0%</c:formatCode>
                <c:ptCount val="8"/>
                <c:pt idx="0">
                  <c:v>4.1581960052840879E-2</c:v>
                </c:pt>
                <c:pt idx="1">
                  <c:v>0.23551305260526223</c:v>
                </c:pt>
                <c:pt idx="2">
                  <c:v>1.0216261400839546E-2</c:v>
                </c:pt>
                <c:pt idx="3">
                  <c:v>0.24902723962264026</c:v>
                </c:pt>
                <c:pt idx="4">
                  <c:v>0.45565102332027774</c:v>
                </c:pt>
                <c:pt idx="5">
                  <c:v>8.0104629981394039E-3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uk-UA" b="1"/>
              <a:t>Кількість КУА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16026338468958"/>
          <c:y val="0.22442382478629111"/>
          <c:w val="0.56005495805460648"/>
          <c:h val="0.66282807664636934"/>
        </c:manualLayout>
      </c:layout>
      <c:pieChart>
        <c:varyColors val="1"/>
        <c:ser>
          <c:idx val="0"/>
          <c:order val="0"/>
          <c:tx>
            <c:strRef>
              <c:f>'КУА та ІСІ'!$C$2</c:f>
              <c:strCache>
                <c:ptCount val="1"/>
                <c:pt idx="0">
                  <c:v>Кількість КУА з ІСІ в управлінні</c:v>
                </c:pt>
              </c:strCache>
            </c:strRef>
          </c:tx>
          <c:explosion val="14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6.8709571327707553E-2"/>
                  <c:y val="0.11934964421040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0501832335255E-3"/>
                  <c:y val="-2.7023656906510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0273628803031896"/>
                  <c:y val="-6.26934221030909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171430625966275"/>
                  <c:y val="0.11111145557866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57730932617612"/>
                  <c:y val="-5.34091571886847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6590106767291458"/>
                  <c:y val="0.64745869878624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3524966933382222"/>
                  <c:y val="0.54915345132655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0651398339092317"/>
                  <c:y val="0.65423837102484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'КУА та ІСІ'!$C$2:$D$2</c:f>
              <c:strCache>
                <c:ptCount val="1"/>
                <c:pt idx="0">
                  <c:v>Кількість КУА з ІСІ в управлінні</c:v>
                </c:pt>
              </c:strCache>
            </c:strRef>
          </c:cat>
          <c:val>
            <c:numRef>
              <c:f>'КУА та ІСІ'!$C$16:$D$16</c:f>
              <c:numCache>
                <c:formatCode>General</c:formatCode>
                <c:ptCount val="1"/>
                <c:pt idx="0">
                  <c:v>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i="0"/>
              <a:t>Закриті ІСІ з приватним розміщенням </a:t>
            </a:r>
            <a:r>
              <a:rPr lang="uk-UA" sz="1600" b="1" i="0" u="none" strike="noStrike" baseline="0">
                <a:effectLst/>
              </a:rPr>
              <a:t>(крім венчурних) </a:t>
            </a:r>
            <a:endParaRPr lang="uk-UA" i="0"/>
          </a:p>
        </c:rich>
      </c:tx>
      <c:layout>
        <c:manualLayout>
          <c:xMode val="edge"/>
          <c:yMode val="edge"/>
          <c:x val="0.15726597707126233"/>
          <c:y val="2.71399132459008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97580203413536"/>
          <c:y val="0.27040189851256796"/>
          <c:w val="0.65202544010808783"/>
          <c:h val="0.6269137963843958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5"/>
          <c:dPt>
            <c:idx val="0"/>
            <c:bubble3D val="0"/>
            <c:spPr>
              <a:solidFill>
                <a:srgbClr val="00808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9.3320396162343056E-2"/>
                  <c:y val="0.149637700228310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3677805842397902E-3"/>
                  <c:y val="2.57961669158624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7888234006001895E-2"/>
                  <c:y val="4.38685333695799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637248910530243E-2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8240513707820859E-3"/>
                  <c:y val="-1.328929979313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5860451344874485E-3"/>
                  <c:y val="-1.31399671424631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9863769966474519E-3"/>
                  <c:y val="6.70816763176997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8310062464409835"/>
                  <c:y val="1.639863718393102E-2"/>
                </c:manualLayout>
              </c:layout>
              <c:tx>
                <c:rich>
                  <a:bodyPr anchorCtr="0"/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400" b="0" i="1" u="none" strike="noStrike" kern="1200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28.6%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0671697030820618"/>
                  <c:y val="1.565811811159579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i="1"/>
                      <a:t>Цінні папери</a:t>
                    </a:r>
                    <a:r>
                      <a:rPr lang="uk-UA" i="1" baseline="0"/>
                      <a:t>
28.0%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5563339458708475"/>
                  <c:y val="-9.4641614474599671E-3"/>
                </c:manualLayout>
              </c:layout>
              <c:tx>
                <c:rich>
                  <a:bodyPr/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32.32%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6845421434339061"/>
                  <c:y val="8.35088730418233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активів_типи ІСІ'!$J$4:$J$10</c:f>
              <c:strCache>
                <c:ptCount val="7"/>
                <c:pt idx="0">
                  <c:v>Інші активи (у т. ч. ДЗ)</c:v>
                </c:pt>
                <c:pt idx="1">
                  <c:v>Нерухомість</c:v>
                </c:pt>
                <c:pt idx="2">
                  <c:v>Грошові кошти та банківські депозити</c:v>
                </c:pt>
                <c:pt idx="3">
                  <c:v>Облігації державні </c:v>
                </c:pt>
                <c:pt idx="4">
                  <c:v>Акцiї</c:v>
                </c:pt>
                <c:pt idx="5">
                  <c:v>Облігації підприємств</c:v>
                </c:pt>
                <c:pt idx="6">
                  <c:v>Інші ЦП</c:v>
                </c:pt>
              </c:strCache>
            </c:strRef>
          </c:cat>
          <c:val>
            <c:numRef>
              <c:f>'Структура активів_типи ІСІ'!$K$4:$K$10</c:f>
              <c:numCache>
                <c:formatCode>0.0%</c:formatCode>
                <c:ptCount val="7"/>
                <c:pt idx="0">
                  <c:v>0.55492004157374197</c:v>
                </c:pt>
                <c:pt idx="1">
                  <c:v>3.2939621746616706E-3</c:v>
                </c:pt>
                <c:pt idx="2">
                  <c:v>0.15568624233253756</c:v>
                </c:pt>
                <c:pt idx="3">
                  <c:v>1.678628597100092E-2</c:v>
                </c:pt>
                <c:pt idx="4">
                  <c:v>0.21125502978897545</c:v>
                </c:pt>
                <c:pt idx="5">
                  <c:v>4.9845227675707801E-2</c:v>
                </c:pt>
                <c:pt idx="6">
                  <c:v>8.2132104833745872E-3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Венчурні  ІСІ</a:t>
            </a:r>
          </a:p>
        </c:rich>
      </c:tx>
      <c:layout>
        <c:manualLayout>
          <c:xMode val="edge"/>
          <c:yMode val="edge"/>
          <c:x val="0.41153371882301759"/>
          <c:y val="1.1337710845584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4066711609044"/>
          <c:y val="0.19685173588836338"/>
          <c:w val="0.727362716186431"/>
          <c:h val="0.7245952775017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6"/>
          <c:dPt>
            <c:idx val="0"/>
            <c:bubble3D val="0"/>
            <c:spPr>
              <a:solidFill>
                <a:srgbClr val="00808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90435450949090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479606760786294"/>
                  <c:y val="-0.1579421862185361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87491584290322E-2"/>
                  <c:y val="-0.1019256120022720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4998633404838189E-3"/>
                  <c:y val="-8.69444840676758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568324170748787E-3"/>
                  <c:y val="-6.108440434749913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9646577693184414E-3"/>
                  <c:y val="2.260837790202602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3663025215413899E-3"/>
                  <c:y val="7.129629889531564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4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7963175870313466"/>
                  <c:y val="1.767938516782184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i="1"/>
                      <a:t>Цінні папери</a:t>
                    </a:r>
                    <a:r>
                      <a:rPr lang="uk-UA" i="1" baseline="0"/>
                      <a:t>
12.2%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1"/>
              <c:layout>
                <c:manualLayout>
                  <c:x val="-0.17105711741288845"/>
                  <c:y val="1.3618760052360082E-2"/>
                </c:manualLayout>
              </c:layout>
              <c:tx>
                <c:rich>
                  <a:bodyPr/>
                  <a:lstStyle/>
                  <a:p>
                    <a:pPr>
                      <a:defRPr sz="1400" b="0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 21.49%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активів_типи ІСІ'!$A$71:$A$80</c:f>
              <c:strCache>
                <c:ptCount val="10"/>
                <c:pt idx="0">
                  <c:v>Інші активи (у т. ч. ДЗ)</c:v>
                </c:pt>
                <c:pt idx="1">
                  <c:v>Нерухомість</c:v>
                </c:pt>
                <c:pt idx="2">
                  <c:v>Грошові кошти та банківські депозити</c:v>
                </c:pt>
                <c:pt idx="3">
                  <c:v>Банківські метали</c:v>
                </c:pt>
                <c:pt idx="4">
                  <c:v>Облігації державні </c:v>
                </c:pt>
                <c:pt idx="5">
                  <c:v>Акції</c:v>
                </c:pt>
                <c:pt idx="6">
                  <c:v>Облігації підприємств</c:v>
                </c:pt>
                <c:pt idx="7">
                  <c:v>Векселі</c:v>
                </c:pt>
                <c:pt idx="8">
                  <c:v>Заставні</c:v>
                </c:pt>
                <c:pt idx="9">
                  <c:v>Інші ЦП</c:v>
                </c:pt>
              </c:strCache>
            </c:strRef>
          </c:cat>
          <c:val>
            <c:numRef>
              <c:f>'Структура активів_типи ІСІ'!$B$71:$B$80</c:f>
              <c:numCache>
                <c:formatCode>0.0%</c:formatCode>
                <c:ptCount val="10"/>
                <c:pt idx="0">
                  <c:v>0.83060401496278946</c:v>
                </c:pt>
                <c:pt idx="1">
                  <c:v>3.5289341751783034E-2</c:v>
                </c:pt>
                <c:pt idx="2">
                  <c:v>1.2487779863590264E-2</c:v>
                </c:pt>
                <c:pt idx="3">
                  <c:v>9.4280572290850609E-6</c:v>
                </c:pt>
                <c:pt idx="4">
                  <c:v>5.1234318243158401E-4</c:v>
                </c:pt>
                <c:pt idx="5">
                  <c:v>4.5639750151954615E-2</c:v>
                </c:pt>
                <c:pt idx="6">
                  <c:v>3.1939677561966008E-2</c:v>
                </c:pt>
                <c:pt idx="7">
                  <c:v>3.9759199981292168E-2</c:v>
                </c:pt>
                <c:pt idx="8">
                  <c:v>1.2823848973827014E-5</c:v>
                </c:pt>
                <c:pt idx="9">
                  <c:v>3.7456406379897229E-3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7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'Доходність ІСІ'!#REF!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'Доходність ІСІ'!#REF!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'Доходність ІСІ'!#REF!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'Доходність ІСІ'!#REF!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422320"/>
        <c:axId val="478426240"/>
      </c:barChart>
      <c:catAx>
        <c:axId val="47842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82000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7842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42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78422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'Доходність ІСІ'!#REF!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'Доходність ІСІ'!#REF!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5141008"/>
        <c:axId val="675140448"/>
      </c:barChart>
      <c:catAx>
        <c:axId val="67514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7514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14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75141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'Доходність ІСІ'!#REF!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'Доходність ІСІ'!#REF!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237408"/>
        <c:axId val="175236848"/>
      </c:barChart>
      <c:catAx>
        <c:axId val="1752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75236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23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75237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01.10.2008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6"/>
          <c:dPt>
            <c:idx val="0"/>
            <c:bubble3D val="0"/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50" b="0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інтервальні
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'Доходність ІСІ'!#REF!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'Доходність ІСІ'!#REF!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31.12.2008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6"/>
          <c:dPt>
            <c:idx val="0"/>
            <c:bubble3D val="0"/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50" b="0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інтервальні
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'Доходність ІСІ'!#REF!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'Доходність ІСІ'!#REF!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'[1]Доходність (2)'!#REF!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'[1]Доходність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74224"/>
        <c:axId val="519291360"/>
      </c:barChart>
      <c:catAx>
        <c:axId val="44317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1929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9291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43174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811541714382833"/>
          <c:y val="1.4749305025422385E-2"/>
          <c:w val="0.49103928844574113"/>
          <c:h val="0.8669478683615874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'Доходність ІСІ'!$I$2</c:f>
              <c:strCache>
                <c:ptCount val="1"/>
                <c:pt idx="0">
                  <c:v>2-й квартал 2018 року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914114033186772E-3"/>
                  <c:y val="4.9761450589935094E-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5914114033186772E-3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286954994212725E-17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328410350084901E-3"/>
                  <c:y val="-2.771800098649994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2.598672835274835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5.1132874375722235E-3"/>
                  <c:y val="2.598726281466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6.085339458922207E-3"/>
                  <c:y val="2.598672835274835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33CCCC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33CCCC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'Доходність ІСІ'!$H$3:$H$19</c:f>
              <c:strCache>
                <c:ptCount val="17"/>
                <c:pt idx="0">
                  <c:v>"Золотий" депозит (за оф. курсом золота)</c:v>
                </c:pt>
                <c:pt idx="1">
                  <c:v>Індекс УБ</c:v>
                </c:pt>
                <c:pt idx="2">
                  <c:v>Депозити у євро</c:v>
                </c:pt>
                <c:pt idx="3">
                  <c:v>Нерухомість у Києві (у дол. США)***</c:v>
                </c:pt>
                <c:pt idx="4">
                  <c:v>Фонди змішаних інвестицій</c:v>
                </c:pt>
                <c:pt idx="5">
                  <c:v>Інтервальні ІСІ</c:v>
                </c:pt>
                <c:pt idx="6">
                  <c:v>Фонди акцій</c:v>
                </c:pt>
                <c:pt idx="7">
                  <c:v>Закриті (невенчурні) ІСІ з приватною емісією</c:v>
                </c:pt>
                <c:pt idx="8">
                  <c:v>Відкриті ІСІ</c:v>
                </c:pt>
                <c:pt idx="9">
                  <c:v>Закриті (невенчурні) ІСІ з публічною емісією</c:v>
                </c:pt>
                <c:pt idx="10">
                  <c:v>Нерухомість у Києві (у грн.)***</c:v>
                </c:pt>
                <c:pt idx="11">
                  <c:v>Депозити у дол. США</c:v>
                </c:pt>
                <c:pt idx="12">
                  <c:v>Інфляція (індекс споживчих цін)**</c:v>
                </c:pt>
                <c:pt idx="13">
                  <c:v>Фонди облігацій</c:v>
                </c:pt>
                <c:pt idx="14">
                  <c:v>Інші (диверсиф. та спеціаліз. публічні) фонди</c:v>
                </c:pt>
                <c:pt idx="15">
                  <c:v>Депозити (грн.)</c:v>
                </c:pt>
                <c:pt idx="16">
                  <c:v>Індекс ПФТС</c:v>
                </c:pt>
              </c:strCache>
            </c:strRef>
          </c:cat>
          <c:val>
            <c:numRef>
              <c:f>'Доходність ІСІ'!$I$3:$I$19</c:f>
              <c:numCache>
                <c:formatCode>0.0%</c:formatCode>
                <c:ptCount val="17"/>
                <c:pt idx="0">
                  <c:v>-4.4990130725807709E-2</c:v>
                </c:pt>
                <c:pt idx="1">
                  <c:v>-4.4758888311311584E-2</c:v>
                </c:pt>
                <c:pt idx="2">
                  <c:v>-3.8675841999378457E-2</c:v>
                </c:pt>
                <c:pt idx="3">
                  <c:v>-3.3928128720935126E-2</c:v>
                </c:pt>
                <c:pt idx="4">
                  <c:v>-2.9774627250470084E-2</c:v>
                </c:pt>
                <c:pt idx="5">
                  <c:v>-2.3426731158316571E-2</c:v>
                </c:pt>
                <c:pt idx="6">
                  <c:v>-1.9645106684977445E-2</c:v>
                </c:pt>
                <c:pt idx="7">
                  <c:v>-1.7832301097185279E-2</c:v>
                </c:pt>
                <c:pt idx="8">
                  <c:v>-1.6195008705889972E-2</c:v>
                </c:pt>
                <c:pt idx="9">
                  <c:v>-1.2685381871027215E-2</c:v>
                </c:pt>
                <c:pt idx="10">
                  <c:v>1.426799007444135E-3</c:v>
                </c:pt>
                <c:pt idx="11">
                  <c:v>7.1540251121742227E-3</c:v>
                </c:pt>
                <c:pt idx="12">
                  <c:v>8.0000000000000071E-3</c:v>
                </c:pt>
                <c:pt idx="13">
                  <c:v>9.1470432330189918E-3</c:v>
                </c:pt>
                <c:pt idx="14">
                  <c:v>1.6866089696585946E-2</c:v>
                </c:pt>
                <c:pt idx="15">
                  <c:v>3.4904109589041096E-2</c:v>
                </c:pt>
                <c:pt idx="16">
                  <c:v>0.29535782282450418</c:v>
                </c:pt>
              </c:numCache>
            </c:numRef>
          </c:val>
        </c:ser>
        <c:ser>
          <c:idx val="2"/>
          <c:order val="1"/>
          <c:tx>
            <c:strRef>
              <c:f>'Доходність ІСІ'!$J$2</c:f>
              <c:strCache>
                <c:ptCount val="1"/>
                <c:pt idx="0">
                  <c:v>Рік (12 міс. до 30.06.2018)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val>
            <c:numRef>
              <c:f>'Доходність ІСІ'!$J$3:$J$19</c:f>
              <c:numCache>
                <c:formatCode>0.0%</c:formatCode>
                <c:ptCount val="17"/>
                <c:pt idx="0">
                  <c:v>3.8003218677974848E-2</c:v>
                </c:pt>
                <c:pt idx="1">
                  <c:v>0.50830326977037155</c:v>
                </c:pt>
                <c:pt idx="2">
                  <c:v>5.4607744619656229E-2</c:v>
                </c:pt>
                <c:pt idx="3">
                  <c:v>7.2434966227274966E-3</c:v>
                </c:pt>
                <c:pt idx="4">
                  <c:v>6.4038769971494602E-2</c:v>
                </c:pt>
                <c:pt idx="5">
                  <c:v>6.6018106593398462E-2</c:v>
                </c:pt>
                <c:pt idx="6">
                  <c:v>0.19081198530111898</c:v>
                </c:pt>
                <c:pt idx="7">
                  <c:v>2.5540051819244125E-2</c:v>
                </c:pt>
                <c:pt idx="8">
                  <c:v>0.1764460515780919</c:v>
                </c:pt>
                <c:pt idx="9">
                  <c:v>0.20954433851581311</c:v>
                </c:pt>
                <c:pt idx="10">
                  <c:v>-1.2146987730624392E-2</c:v>
                </c:pt>
                <c:pt idx="11">
                  <c:v>4.1476327464121665E-2</c:v>
                </c:pt>
                <c:pt idx="12">
                  <c:v>9.8994022386485581E-2</c:v>
                </c:pt>
                <c:pt idx="13">
                  <c:v>9.1575166994320556E-2</c:v>
                </c:pt>
                <c:pt idx="14">
                  <c:v>0.12093956536158124</c:v>
                </c:pt>
                <c:pt idx="15">
                  <c:v>0.15775524731418678</c:v>
                </c:pt>
                <c:pt idx="16">
                  <c:v>0.61630100614868644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787813808"/>
        <c:axId val="787814368"/>
      </c:barChart>
      <c:catAx>
        <c:axId val="7878138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7878143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787814368"/>
        <c:scaling>
          <c:orientation val="minMax"/>
          <c:max val="0.65000000000000013"/>
          <c:min val="-0.1500000000000000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787813808"/>
        <c:crosses val="autoZero"/>
        <c:crossBetween val="between"/>
        <c:majorUnit val="0.15000000000000002"/>
        <c:minorUnit val="0.0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234755887502316E-2"/>
          <c:y val="0.94677641831046799"/>
          <c:w val="0.91920778626740152"/>
          <c:h val="5.10477757265987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543169485482191"/>
          <c:y val="6.1249111215259493E-2"/>
          <c:w val="0.4132374620837066"/>
          <c:h val="0.82758284229189527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00808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33CC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9.1614917194897359E-3"/>
                  <c:y val="9.82431874731426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8114327897332951E-2"/>
                  <c:y val="2.9233823007538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804437203251846E-2"/>
                  <c:y val="-0.2091516236620651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238562282228609E-3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('Типи_види_класи фондів'!$C$34:$E$34,'Типи_види_класи фондів'!$G$34)</c:f>
              <c:strCache>
                <c:ptCount val="4"/>
                <c:pt idx="0">
                  <c:v>Фонди акцій</c:v>
                </c:pt>
                <c:pt idx="1">
                  <c:v>Фонди облігацій</c:v>
                </c:pt>
                <c:pt idx="2">
                  <c:v>Фонди змішаних інвестицій*</c:v>
                </c:pt>
                <c:pt idx="3">
                  <c:v>Інші фонди</c:v>
                </c:pt>
              </c:strCache>
            </c:strRef>
          </c:cat>
          <c:val>
            <c:numRef>
              <c:f>('Типи_види_класи фондів'!$C$39:$E$39,'Типи_види_класи фондів'!$G$39)</c:f>
              <c:numCache>
                <c:formatCode>General</c:formatCode>
                <c:ptCount val="4"/>
                <c:pt idx="0">
                  <c:v>7</c:v>
                </c:pt>
                <c:pt idx="1">
                  <c:v>2</c:v>
                </c:pt>
                <c:pt idx="2">
                  <c:v>20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3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591571258337218"/>
          <c:y val="0.15228434862211521"/>
          <c:w val="0.3191568302238747"/>
          <c:h val="0.66592284499673193"/>
        </c:manualLayout>
      </c:layout>
      <c:pieChart>
        <c:varyColors val="1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explosion val="8"/>
          <c:dPt>
            <c:idx val="0"/>
            <c:bubble3D val="0"/>
            <c:spPr>
              <a:solidFill>
                <a:srgbClr val="6FCC22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8B64A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8FC85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90BA44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7"/>
            <c:bubble3D val="0"/>
            <c:spPr>
              <a:solidFill>
                <a:srgbClr val="03B921"/>
              </a:solidFill>
            </c:spPr>
          </c:dPt>
          <c:dLbls>
            <c:dLbl>
              <c:idx val="0"/>
              <c:layout>
                <c:manualLayout>
                  <c:x val="-2.2269978964946254E-2"/>
                  <c:y val="-3.197247849331583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6865716387137804E-3"/>
                  <c:y val="-5.77569183277061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6271930024594466E-3"/>
                  <c:y val="4.631852068805039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261734298146477E-2"/>
                  <c:y val="0.1263236956205336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1242839990063589E-2"/>
                  <c:y val="1.5761981855392981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029423284795502E-2"/>
                  <c:y val="-6.121659686323552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3759869183593473"/>
                  <c:y val="-7.876621478267682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3555153331771828E-3"/>
                  <c:y val="-1.059875074463461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'Типи_види_класи фондів'!$O$25:$V$26</c:f>
              <c:strCache>
                <c:ptCount val="8"/>
                <c:pt idx="0">
                  <c:v>Відкриті диверсифіковані</c:v>
                </c:pt>
                <c:pt idx="1">
                  <c:v>Відкриті спеціалізовані</c:v>
                </c:pt>
                <c:pt idx="2">
                  <c:v>Інтервальні диверсифіковані</c:v>
                </c:pt>
                <c:pt idx="3">
                  <c:v>Інтервальні спеціалізовані</c:v>
                </c:pt>
                <c:pt idx="4">
                  <c:v>Закриті диверсифіковані</c:v>
                </c:pt>
                <c:pt idx="5">
                  <c:v>Закриті недиверсифіковані</c:v>
                </c:pt>
                <c:pt idx="6">
                  <c:v>Закриті спеціалізовані</c:v>
                </c:pt>
                <c:pt idx="7">
                  <c:v>Закриті кваліфікаційні</c:v>
                </c:pt>
              </c:strCache>
            </c:strRef>
          </c:cat>
          <c:val>
            <c:numRef>
              <c:f>'Типи_види_класи фондів'!$O$29:$V$29</c:f>
              <c:numCache>
                <c:formatCode>General</c:formatCode>
                <c:ptCount val="8"/>
                <c:pt idx="0">
                  <c:v>14</c:v>
                </c:pt>
                <c:pt idx="1">
                  <c:v>5</c:v>
                </c:pt>
                <c:pt idx="2">
                  <c:v>19</c:v>
                </c:pt>
                <c:pt idx="3">
                  <c:v>3</c:v>
                </c:pt>
                <c:pt idx="4">
                  <c:v>3</c:v>
                </c:pt>
                <c:pt idx="5">
                  <c:v>50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7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95098431413833"/>
          <c:y val="1.5772870662460567E-2"/>
          <c:w val="0.52788756711232765"/>
          <c:h val="0.82439147252666312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4725760606379622E-4"/>
                  <c:y val="-0.1122910252144165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856721760185285E-2"/>
                  <c:y val="1.199003313083061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0273628803031896"/>
                  <c:y val="-6.26934221030909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171430625966275"/>
                  <c:y val="0.11111145557866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57730932617612"/>
                  <c:y val="-5.34091571886847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6590106767291458"/>
                  <c:y val="0.64745869878624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3524966933382222"/>
                  <c:y val="0.54915345132655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0651398339092317"/>
                  <c:y val="0.65423837102484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'Типи_види_класи фондів'!$R$13:$U$13</c:f>
              <c:strCache>
                <c:ptCount val="4"/>
                <c:pt idx="0">
                  <c:v>Відкриті</c:v>
                </c:pt>
                <c:pt idx="1">
                  <c:v>Інтервальні</c:v>
                </c:pt>
                <c:pt idx="2">
                  <c:v>Закриті (крім венчурних)</c:v>
                </c:pt>
                <c:pt idx="3">
                  <c:v>Венчурні</c:v>
                </c:pt>
              </c:strCache>
            </c:strRef>
          </c:cat>
          <c:val>
            <c:numRef>
              <c:f>'Типи_види_класи фондів'!$R$14:$U$14</c:f>
              <c:numCache>
                <c:formatCode>General</c:formatCode>
                <c:ptCount val="4"/>
                <c:pt idx="0">
                  <c:v>19</c:v>
                </c:pt>
                <c:pt idx="1">
                  <c:v>22</c:v>
                </c:pt>
                <c:pt idx="2">
                  <c:v>87</c:v>
                </c:pt>
                <c:pt idx="3">
                  <c:v>1075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uk-UA" sz="1200"/>
              <a:t>За вартістю активів</a:t>
            </a:r>
            <a:r>
              <a:rPr lang="en-US" sz="1200"/>
              <a:t> </a:t>
            </a:r>
            <a:r>
              <a:rPr lang="uk-UA" sz="1200"/>
              <a:t>в управлінні</a:t>
            </a:r>
          </a:p>
        </c:rich>
      </c:tx>
      <c:layout>
        <c:manualLayout>
          <c:xMode val="edge"/>
          <c:yMode val="edge"/>
          <c:x val="0.12269650186902249"/>
          <c:y val="9.071875237448496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94112627348522"/>
          <c:y val="0.17541684236655611"/>
          <c:w val="0.27578708330683516"/>
          <c:h val="0.6536565937601919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CC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7074972104550334"/>
                  <c:y val="0.1289199062899660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6061586409147592E-2"/>
                  <c:y val="-0.199153997111034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2036630456738642E-2"/>
                  <c:y val="-4.660852932904165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4082867218656306E-3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2509013285636182E-2"/>
                  <c:y val="-0.111204863899991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7112198371857996E-2"/>
                  <c:y val="-0.2678001339060342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4069426869814412"/>
                  <c:y val="0.618768328445747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'Регіональний розподіл'!$E$18:$E$23</c:f>
              <c:strCache>
                <c:ptCount val="6"/>
                <c:pt idx="0">
                  <c:v>м. Київ та Київська область</c:v>
                </c:pt>
                <c:pt idx="1">
                  <c:v>Дніпропетровська область</c:v>
                </c:pt>
                <c:pt idx="2">
                  <c:v>Харківська область</c:v>
                </c:pt>
                <c:pt idx="3">
                  <c:v>Львівська область</c:v>
                </c:pt>
                <c:pt idx="4">
                  <c:v>Запорізька область</c:v>
                </c:pt>
                <c:pt idx="5">
                  <c:v>Інші регіони</c:v>
                </c:pt>
              </c:strCache>
            </c:strRef>
          </c:cat>
          <c:val>
            <c:numRef>
              <c:f>'Регіональний розподіл'!$F$18:$F$23</c:f>
              <c:numCache>
                <c:formatCode>0.00%</c:formatCode>
                <c:ptCount val="6"/>
                <c:pt idx="0">
                  <c:v>0.81533328306187458</c:v>
                </c:pt>
                <c:pt idx="1">
                  <c:v>5.9215757736935035E-2</c:v>
                </c:pt>
                <c:pt idx="2">
                  <c:v>4.6406660121538254E-2</c:v>
                </c:pt>
                <c:pt idx="3">
                  <c:v>3.1077905135302307E-2</c:v>
                </c:pt>
                <c:pt idx="4">
                  <c:v>2.7208445941508896E-2</c:v>
                </c:pt>
                <c:pt idx="5">
                  <c:v>2.0757948002841031E-2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uk-UA" sz="1200"/>
              <a:t>За кількістю ІСІ (усіх)</a:t>
            </a:r>
          </a:p>
        </c:rich>
      </c:tx>
      <c:layout>
        <c:manualLayout>
          <c:xMode val="edge"/>
          <c:yMode val="edge"/>
          <c:x val="0.24761925490271949"/>
          <c:y val="1.4409448818897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481873927801696"/>
          <c:y val="0.16728492060780911"/>
          <c:w val="0.35275590551181102"/>
          <c:h val="0.6455331412103746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CC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9.3693546443884085E-2"/>
                  <c:y val="0.1204772840675016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298069721221271E-2"/>
                  <c:y val="-0.222544651424623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1481742348097227E-2"/>
                  <c:y val="-0.11517412776192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7023228892762572E-2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1353272808481536E-2"/>
                  <c:y val="-3.154026750805192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222068783859476E-2"/>
                  <c:y val="-0.177394498290420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8995073939245198E-2"/>
                  <c:y val="-0.2111022865657642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'Регіональний розподіл'!$H$18:$H$23</c:f>
              <c:strCache>
                <c:ptCount val="6"/>
                <c:pt idx="0">
                  <c:v>м. Київ та Київська область</c:v>
                </c:pt>
                <c:pt idx="1">
                  <c:v>Дніпропетровська область</c:v>
                </c:pt>
                <c:pt idx="2">
                  <c:v>Харківська область</c:v>
                </c:pt>
                <c:pt idx="3">
                  <c:v>Львівська область</c:v>
                </c:pt>
                <c:pt idx="4">
                  <c:v>Iвано-Франкiвська область</c:v>
                </c:pt>
                <c:pt idx="5">
                  <c:v>Інші регіони</c:v>
                </c:pt>
              </c:strCache>
            </c:strRef>
          </c:cat>
          <c:val>
            <c:numRef>
              <c:f>'Регіональний розподіл'!$I$18:$I$23</c:f>
              <c:numCache>
                <c:formatCode>0.00%</c:formatCode>
                <c:ptCount val="6"/>
                <c:pt idx="0">
                  <c:v>0.7264682220434433</c:v>
                </c:pt>
                <c:pt idx="1">
                  <c:v>7.4014481094127116E-2</c:v>
                </c:pt>
                <c:pt idx="2">
                  <c:v>5.9533386967015288E-2</c:v>
                </c:pt>
                <c:pt idx="3">
                  <c:v>4.9879324215607403E-2</c:v>
                </c:pt>
                <c:pt idx="4">
                  <c:v>2.8962188254223652E-2</c:v>
                </c:pt>
                <c:pt idx="5">
                  <c:v>6.114239742558325E-2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13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uk-UA" sz="1200"/>
              <a:t>За кількістю ІСІ (венчурних)</a:t>
            </a:r>
          </a:p>
        </c:rich>
      </c:tx>
      <c:layout>
        <c:manualLayout>
          <c:xMode val="edge"/>
          <c:yMode val="edge"/>
          <c:x val="0.33291912192325152"/>
          <c:y val="1.440961429600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559992914569398"/>
          <c:y val="0.12176658004781107"/>
          <c:w val="0.35275590551181102"/>
          <c:h val="0.6455331412103746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CC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30884675598575007"/>
                  <c:y val="0.1258026525875912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696150769373988E-3"/>
                  <c:y val="-4.5838523716179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726087887854834E-3"/>
                  <c:y val="1.151451203255798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1660263667257253E-2"/>
                  <c:y val="2.11108649897064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131278564840931E-2"/>
                  <c:y val="-0.128515508789300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30687140354616E-2"/>
                  <c:y val="-0.2219121886464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8995073939245198E-2"/>
                  <c:y val="-0.2111022865657642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'Регіональний розподіл'!$K$18:$K$23</c:f>
              <c:strCache>
                <c:ptCount val="6"/>
                <c:pt idx="0">
                  <c:v>м. Київ та Київська область</c:v>
                </c:pt>
                <c:pt idx="1">
                  <c:v>Дніпропетровська область</c:v>
                </c:pt>
                <c:pt idx="2">
                  <c:v>Харківська область</c:v>
                </c:pt>
                <c:pt idx="3">
                  <c:v>Львівська область</c:v>
                </c:pt>
                <c:pt idx="4">
                  <c:v>Iвано-Франкiвська область</c:v>
                </c:pt>
                <c:pt idx="5">
                  <c:v>Інші регіони</c:v>
                </c:pt>
              </c:strCache>
            </c:strRef>
          </c:cat>
          <c:val>
            <c:numRef>
              <c:f>'Регіональний розподіл'!$L$18:$L$23</c:f>
              <c:numCache>
                <c:formatCode>0.00%</c:formatCode>
                <c:ptCount val="6"/>
                <c:pt idx="0">
                  <c:v>0.71787709497206709</c:v>
                </c:pt>
                <c:pt idx="1">
                  <c:v>7.5418994413407825E-2</c:v>
                </c:pt>
                <c:pt idx="2">
                  <c:v>5.8659217877094973E-2</c:v>
                </c:pt>
                <c:pt idx="3">
                  <c:v>5.5865921787709494E-2</c:v>
                </c:pt>
                <c:pt idx="4">
                  <c:v>3.0726256983240222E-2</c:v>
                </c:pt>
                <c:pt idx="5">
                  <c:v>6.1452513966480327E-2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4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uk-UA" sz="1200"/>
              <a:t>За кількістю ІСІ (крім венчурних)</a:t>
            </a:r>
          </a:p>
        </c:rich>
      </c:tx>
      <c:layout>
        <c:manualLayout>
          <c:xMode val="edge"/>
          <c:yMode val="edge"/>
          <c:x val="0.33291912192325152"/>
          <c:y val="1.440961429600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559992914569398"/>
          <c:y val="0.12176658004781107"/>
          <c:w val="0.35275590551181102"/>
          <c:h val="0.6455331412103746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CC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37179644564182779"/>
                  <c:y val="0.1160397526834521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356393940510433"/>
                  <c:y val="-8.488995213104118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429037331450682"/>
                  <c:y val="1.63959063468842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2970507679773686E-4"/>
                  <c:y val="5.52810754257046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131278564840931E-2"/>
                  <c:y val="-0.128515508789300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30687140354616E-2"/>
                  <c:y val="-0.2219121886464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8995073939245198E-2"/>
                  <c:y val="-0.2111022865657642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'Регіональний розподіл'!$N$18:$N$23</c:f>
              <c:strCache>
                <c:ptCount val="6"/>
                <c:pt idx="0">
                  <c:v>м. Київ та Київська область</c:v>
                </c:pt>
                <c:pt idx="1">
                  <c:v>Дніпропетровська область</c:v>
                </c:pt>
                <c:pt idx="2">
                  <c:v>Харківська область</c:v>
                </c:pt>
                <c:pt idx="3">
                  <c:v>Iвано-Франкiвська область</c:v>
                </c:pt>
                <c:pt idx="4">
                  <c:v>Львівська область</c:v>
                </c:pt>
                <c:pt idx="5">
                  <c:v>Інші регіони</c:v>
                </c:pt>
              </c:strCache>
            </c:strRef>
          </c:cat>
          <c:val>
            <c:numRef>
              <c:f>'Регіональний розподіл'!$O$18:$O$23</c:f>
              <c:numCache>
                <c:formatCode>0.00%</c:formatCode>
                <c:ptCount val="6"/>
                <c:pt idx="0">
                  <c:v>0.78106508875739644</c:v>
                </c:pt>
                <c:pt idx="1">
                  <c:v>6.5088757396449703E-2</c:v>
                </c:pt>
                <c:pt idx="2">
                  <c:v>6.5088757396449703E-2</c:v>
                </c:pt>
                <c:pt idx="3">
                  <c:v>1.7751479289940829E-2</c:v>
                </c:pt>
                <c:pt idx="4">
                  <c:v>1.1834319526627219E-2</c:v>
                </c:pt>
                <c:pt idx="5">
                  <c:v>5.9171597633136203E-2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4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1230084</xdr:colOff>
      <xdr:row>1</xdr:row>
      <xdr:rowOff>0</xdr:rowOff>
    </xdr:from>
    <xdr:to>
      <xdr:col>17</xdr:col>
      <xdr:colOff>10885</xdr:colOff>
      <xdr:row>20</xdr:row>
      <xdr:rowOff>10886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10884</xdr:colOff>
      <xdr:row>20</xdr:row>
      <xdr:rowOff>87085</xdr:rowOff>
    </xdr:from>
    <xdr:to>
      <xdr:col>5</xdr:col>
      <xdr:colOff>1371599</xdr:colOff>
      <xdr:row>39</xdr:row>
      <xdr:rowOff>152400</xdr:rowOff>
    </xdr:to>
    <xdr:graphicFrame macro="">
      <xdr:nvGraphicFramePr>
        <xdr:cNvPr id="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2242</xdr:colOff>
      <xdr:row>32</xdr:row>
      <xdr:rowOff>265356</xdr:rowOff>
    </xdr:from>
    <xdr:to>
      <xdr:col>13</xdr:col>
      <xdr:colOff>708213</xdr:colOff>
      <xdr:row>44</xdr:row>
      <xdr:rowOff>206189</xdr:rowOff>
    </xdr:to>
    <xdr:graphicFrame macro="">
      <xdr:nvGraphicFramePr>
        <xdr:cNvPr id="2436219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718456</xdr:colOff>
      <xdr:row>16</xdr:row>
      <xdr:rowOff>261899</xdr:rowOff>
    </xdr:from>
    <xdr:to>
      <xdr:col>22</xdr:col>
      <xdr:colOff>283989</xdr:colOff>
      <xdr:row>31</xdr:row>
      <xdr:rowOff>32403</xdr:rowOff>
    </xdr:to>
    <xdr:graphicFrame macro="">
      <xdr:nvGraphicFramePr>
        <xdr:cNvPr id="4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</xdr:row>
      <xdr:rowOff>10886</xdr:rowOff>
    </xdr:from>
    <xdr:to>
      <xdr:col>22</xdr:col>
      <xdr:colOff>32657</xdr:colOff>
      <xdr:row>14</xdr:row>
      <xdr:rowOff>32658</xdr:rowOff>
    </xdr:to>
    <xdr:graphicFrame macro="">
      <xdr:nvGraphicFramePr>
        <xdr:cNvPr id="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8964</xdr:rowOff>
    </xdr:from>
    <xdr:to>
      <xdr:col>5</xdr:col>
      <xdr:colOff>43543</xdr:colOff>
      <xdr:row>15</xdr:row>
      <xdr:rowOff>12550</xdr:rowOff>
    </xdr:to>
    <xdr:graphicFrame macro="">
      <xdr:nvGraphicFramePr>
        <xdr:cNvPr id="65659" name="Диаграмма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10</xdr:col>
      <xdr:colOff>206188</xdr:colOff>
      <xdr:row>14</xdr:row>
      <xdr:rowOff>170329</xdr:rowOff>
    </xdr:to>
    <xdr:graphicFrame macro="">
      <xdr:nvGraphicFramePr>
        <xdr:cNvPr id="65660" name="Диаграмма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1839685</xdr:colOff>
      <xdr:row>0</xdr:row>
      <xdr:rowOff>304801</xdr:rowOff>
    </xdr:from>
    <xdr:to>
      <xdr:col>13</xdr:col>
      <xdr:colOff>1763485</xdr:colOff>
      <xdr:row>15</xdr:row>
      <xdr:rowOff>1</xdr:rowOff>
    </xdr:to>
    <xdr:graphicFrame macro="">
      <xdr:nvGraphicFramePr>
        <xdr:cNvPr id="4" name="Диаграмма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685800</xdr:colOff>
      <xdr:row>1</xdr:row>
      <xdr:rowOff>0</xdr:rowOff>
    </xdr:from>
    <xdr:to>
      <xdr:col>22</xdr:col>
      <xdr:colOff>43543</xdr:colOff>
      <xdr:row>15</xdr:row>
      <xdr:rowOff>10886</xdr:rowOff>
    </xdr:to>
    <xdr:graphicFrame macro="">
      <xdr:nvGraphicFramePr>
        <xdr:cNvPr id="6" name="Диаграмма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1023256</xdr:colOff>
      <xdr:row>23</xdr:row>
      <xdr:rowOff>10886</xdr:rowOff>
    </xdr:from>
    <xdr:to>
      <xdr:col>6</xdr:col>
      <xdr:colOff>1186543</xdr:colOff>
      <xdr:row>36</xdr:row>
      <xdr:rowOff>0</xdr:rowOff>
    </xdr:to>
    <xdr:graphicFrame macro="">
      <xdr:nvGraphicFramePr>
        <xdr:cNvPr id="5153073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32657</xdr:colOff>
      <xdr:row>1</xdr:row>
      <xdr:rowOff>21770</xdr:rowOff>
    </xdr:from>
    <xdr:to>
      <xdr:col>16</xdr:col>
      <xdr:colOff>104501</xdr:colOff>
      <xdr:row>12</xdr:row>
      <xdr:rowOff>185057</xdr:rowOff>
    </xdr:to>
    <xdr:graphicFrame macro="">
      <xdr:nvGraphicFramePr>
        <xdr:cNvPr id="5153074" name="Диаграмма 16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10884</xdr:colOff>
      <xdr:row>67</xdr:row>
      <xdr:rowOff>210095</xdr:rowOff>
    </xdr:from>
    <xdr:to>
      <xdr:col>7</xdr:col>
      <xdr:colOff>54428</xdr:colOff>
      <xdr:row>79</xdr:row>
      <xdr:rowOff>217715</xdr:rowOff>
    </xdr:to>
    <xdr:graphicFrame macro="">
      <xdr:nvGraphicFramePr>
        <xdr:cNvPr id="5153075" name="Диаграмма 16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1087</xdr:colOff>
      <xdr:row>51</xdr:row>
      <xdr:rowOff>10884</xdr:rowOff>
    </xdr:from>
    <xdr:to>
      <xdr:col>13</xdr:col>
      <xdr:colOff>286293</xdr:colOff>
      <xdr:row>66</xdr:row>
      <xdr:rowOff>18504</xdr:rowOff>
    </xdr:to>
    <xdr:graphicFrame macro="">
      <xdr:nvGraphicFramePr>
        <xdr:cNvPr id="5153076" name="Диаграмма 19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1</xdr:row>
      <xdr:rowOff>3585</xdr:rowOff>
    </xdr:from>
    <xdr:to>
      <xdr:col>15</xdr:col>
      <xdr:colOff>195430</xdr:colOff>
      <xdr:row>15</xdr:row>
      <xdr:rowOff>174170</xdr:rowOff>
    </xdr:to>
    <xdr:graphicFrame macro="">
      <xdr:nvGraphicFramePr>
        <xdr:cNvPr id="2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1089</xdr:colOff>
      <xdr:row>16</xdr:row>
      <xdr:rowOff>54427</xdr:rowOff>
    </xdr:from>
    <xdr:to>
      <xdr:col>14</xdr:col>
      <xdr:colOff>747849</xdr:colOff>
      <xdr:row>30</xdr:row>
      <xdr:rowOff>13061</xdr:rowOff>
    </xdr:to>
    <xdr:graphicFrame macro="">
      <xdr:nvGraphicFramePr>
        <xdr:cNvPr id="3" name="Диаграмма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8965</xdr:colOff>
      <xdr:row>1</xdr:row>
      <xdr:rowOff>8965</xdr:rowOff>
    </xdr:from>
    <xdr:to>
      <xdr:col>19</xdr:col>
      <xdr:colOff>189603</xdr:colOff>
      <xdr:row>21</xdr:row>
      <xdr:rowOff>179294</xdr:rowOff>
    </xdr:to>
    <xdr:graphicFrame macro="">
      <xdr:nvGraphicFramePr>
        <xdr:cNvPr id="2" name="Диаграмма 9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402770</xdr:colOff>
      <xdr:row>15</xdr:row>
      <xdr:rowOff>30480</xdr:rowOff>
    </xdr:from>
    <xdr:to>
      <xdr:col>12</xdr:col>
      <xdr:colOff>327659</xdr:colOff>
      <xdr:row>41</xdr:row>
      <xdr:rowOff>60960</xdr:rowOff>
    </xdr:to>
    <xdr:graphicFrame macro="">
      <xdr:nvGraphicFramePr>
        <xdr:cNvPr id="247090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40</xdr:row>
      <xdr:rowOff>60960</xdr:rowOff>
    </xdr:from>
    <xdr:to>
      <xdr:col>6</xdr:col>
      <xdr:colOff>674914</xdr:colOff>
      <xdr:row>68</xdr:row>
      <xdr:rowOff>144780</xdr:rowOff>
    </xdr:to>
    <xdr:graphicFrame macro="">
      <xdr:nvGraphicFramePr>
        <xdr:cNvPr id="247091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30480</xdr:rowOff>
    </xdr:from>
    <xdr:to>
      <xdr:col>6</xdr:col>
      <xdr:colOff>653143</xdr:colOff>
      <xdr:row>41</xdr:row>
      <xdr:rowOff>106680</xdr:rowOff>
    </xdr:to>
    <xdr:graphicFrame macro="">
      <xdr:nvGraphicFramePr>
        <xdr:cNvPr id="247092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413657</xdr:colOff>
      <xdr:row>41</xdr:row>
      <xdr:rowOff>15240</xdr:rowOff>
    </xdr:from>
    <xdr:to>
      <xdr:col>12</xdr:col>
      <xdr:colOff>320041</xdr:colOff>
      <xdr:row>69</xdr:row>
      <xdr:rowOff>30480</xdr:rowOff>
    </xdr:to>
    <xdr:graphicFrame macro="">
      <xdr:nvGraphicFramePr>
        <xdr:cNvPr id="247093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45719</xdr:colOff>
      <xdr:row>82</xdr:row>
      <xdr:rowOff>7620</xdr:rowOff>
    </xdr:from>
    <xdr:to>
      <xdr:col>6</xdr:col>
      <xdr:colOff>936171</xdr:colOff>
      <xdr:row>106</xdr:row>
      <xdr:rowOff>7620</xdr:rowOff>
    </xdr:to>
    <xdr:graphicFrame macro="">
      <xdr:nvGraphicFramePr>
        <xdr:cNvPr id="247094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0</xdr:rowOff>
    </xdr:from>
    <xdr:to>
      <xdr:col>4</xdr:col>
      <xdr:colOff>129540</xdr:colOff>
      <xdr:row>0</xdr:row>
      <xdr:rowOff>0</xdr:rowOff>
    </xdr:to>
    <xdr:graphicFrame macro="">
      <xdr:nvGraphicFramePr>
        <xdr:cNvPr id="340396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792480</xdr:colOff>
      <xdr:row>0</xdr:row>
      <xdr:rowOff>0</xdr:rowOff>
    </xdr:from>
    <xdr:to>
      <xdr:col>29</xdr:col>
      <xdr:colOff>281940</xdr:colOff>
      <xdr:row>0</xdr:row>
      <xdr:rowOff>0</xdr:rowOff>
    </xdr:to>
    <xdr:graphicFrame macro="">
      <xdr:nvGraphicFramePr>
        <xdr:cNvPr id="340397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480060</xdr:colOff>
      <xdr:row>0</xdr:row>
      <xdr:rowOff>0</xdr:rowOff>
    </xdr:from>
    <xdr:to>
      <xdr:col>16</xdr:col>
      <xdr:colOff>144780</xdr:colOff>
      <xdr:row>0</xdr:row>
      <xdr:rowOff>0</xdr:rowOff>
    </xdr:to>
    <xdr:graphicFrame macro="">
      <xdr:nvGraphicFramePr>
        <xdr:cNvPr id="340398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403860</xdr:colOff>
      <xdr:row>0</xdr:row>
      <xdr:rowOff>0</xdr:rowOff>
    </xdr:from>
    <xdr:to>
      <xdr:col>14</xdr:col>
      <xdr:colOff>182880</xdr:colOff>
      <xdr:row>0</xdr:row>
      <xdr:rowOff>0</xdr:rowOff>
    </xdr:to>
    <xdr:graphicFrame macro="">
      <xdr:nvGraphicFramePr>
        <xdr:cNvPr id="340399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99060</xdr:colOff>
      <xdr:row>0</xdr:row>
      <xdr:rowOff>0</xdr:rowOff>
    </xdr:from>
    <xdr:to>
      <xdr:col>18</xdr:col>
      <xdr:colOff>381000</xdr:colOff>
      <xdr:row>0</xdr:row>
      <xdr:rowOff>0</xdr:rowOff>
    </xdr:to>
    <xdr:graphicFrame macro="">
      <xdr:nvGraphicFramePr>
        <xdr:cNvPr id="340400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792480</xdr:colOff>
      <xdr:row>0</xdr:row>
      <xdr:rowOff>0</xdr:rowOff>
    </xdr:from>
    <xdr:to>
      <xdr:col>18</xdr:col>
      <xdr:colOff>281940</xdr:colOff>
      <xdr:row>0</xdr:row>
      <xdr:rowOff>0</xdr:rowOff>
    </xdr:to>
    <xdr:graphicFrame macro="">
      <xdr:nvGraphicFramePr>
        <xdr:cNvPr id="340401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243265</xdr:colOff>
      <xdr:row>0</xdr:row>
      <xdr:rowOff>301983</xdr:rowOff>
    </xdr:from>
    <xdr:to>
      <xdr:col>12</xdr:col>
      <xdr:colOff>21773</xdr:colOff>
      <xdr:row>20</xdr:row>
      <xdr:rowOff>7043</xdr:rowOff>
    </xdr:to>
    <xdr:graphicFrame macro="">
      <xdr:nvGraphicFramePr>
        <xdr:cNvPr id="340402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aib.com.ua/analituaib/rankings/ici.html" TargetMode="External"/><Relationship Id="rId1" Type="http://schemas.openxmlformats.org/officeDocument/2006/relationships/hyperlink" Target="http://www.uaib.com.ua/analituaib/rankings/kua.htm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aib.com.ua/rankings_/byclas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0"/>
  <sheetViews>
    <sheetView tabSelected="1" zoomScale="70" zoomScaleNormal="70" workbookViewId="0">
      <selection sqref="A1:XFD1"/>
    </sheetView>
  </sheetViews>
  <sheetFormatPr defaultColWidth="9.109375" defaultRowHeight="13.2" outlineLevelRow="1" outlineLevelCol="1"/>
  <cols>
    <col min="1" max="1" width="12.6640625" style="5" customWidth="1"/>
    <col min="2" max="2" width="14" style="1" customWidth="1"/>
    <col min="3" max="3" width="14.21875" style="1" customWidth="1"/>
    <col min="4" max="4" width="15.88671875" style="1" hidden="1" customWidth="1" outlineLevel="1"/>
    <col min="5" max="5" width="19.77734375" style="1" hidden="1" customWidth="1" outlineLevel="1"/>
    <col min="6" max="6" width="19.109375" style="1" hidden="1" customWidth="1" outlineLevel="1"/>
    <col min="7" max="7" width="18" style="1" customWidth="1" collapsed="1"/>
    <col min="8" max="14" width="12.88671875" style="1" customWidth="1"/>
    <col min="15" max="252" width="9.109375" style="1"/>
    <col min="253" max="253" width="10.21875" style="1" customWidth="1"/>
    <col min="254" max="254" width="10.6640625" style="1" customWidth="1"/>
    <col min="255" max="255" width="17.77734375" style="1" customWidth="1"/>
    <col min="256" max="256" width="16" style="1" customWidth="1"/>
    <col min="257" max="257" width="14.44140625" style="1" customWidth="1"/>
    <col min="258" max="270" width="11.6640625" style="1" customWidth="1"/>
    <col min="271" max="508" width="9.109375" style="1"/>
    <col min="509" max="509" width="10.21875" style="1" customWidth="1"/>
    <col min="510" max="510" width="10.6640625" style="1" customWidth="1"/>
    <col min="511" max="511" width="17.77734375" style="1" customWidth="1"/>
    <col min="512" max="512" width="16" style="1" customWidth="1"/>
    <col min="513" max="513" width="14.44140625" style="1" customWidth="1"/>
    <col min="514" max="526" width="11.6640625" style="1" customWidth="1"/>
    <col min="527" max="764" width="9.109375" style="1"/>
    <col min="765" max="765" width="10.21875" style="1" customWidth="1"/>
    <col min="766" max="766" width="10.6640625" style="1" customWidth="1"/>
    <col min="767" max="767" width="17.77734375" style="1" customWidth="1"/>
    <col min="768" max="768" width="16" style="1" customWidth="1"/>
    <col min="769" max="769" width="14.44140625" style="1" customWidth="1"/>
    <col min="770" max="782" width="11.6640625" style="1" customWidth="1"/>
    <col min="783" max="1020" width="9.109375" style="1"/>
    <col min="1021" max="1021" width="10.21875" style="1" customWidth="1"/>
    <col min="1022" max="1022" width="10.6640625" style="1" customWidth="1"/>
    <col min="1023" max="1023" width="17.77734375" style="1" customWidth="1"/>
    <col min="1024" max="1024" width="16" style="1" customWidth="1"/>
    <col min="1025" max="1025" width="14.44140625" style="1" customWidth="1"/>
    <col min="1026" max="1038" width="11.6640625" style="1" customWidth="1"/>
    <col min="1039" max="1276" width="9.109375" style="1"/>
    <col min="1277" max="1277" width="10.21875" style="1" customWidth="1"/>
    <col min="1278" max="1278" width="10.6640625" style="1" customWidth="1"/>
    <col min="1279" max="1279" width="17.77734375" style="1" customWidth="1"/>
    <col min="1280" max="1280" width="16" style="1" customWidth="1"/>
    <col min="1281" max="1281" width="14.44140625" style="1" customWidth="1"/>
    <col min="1282" max="1294" width="11.6640625" style="1" customWidth="1"/>
    <col min="1295" max="1532" width="9.109375" style="1"/>
    <col min="1533" max="1533" width="10.21875" style="1" customWidth="1"/>
    <col min="1534" max="1534" width="10.6640625" style="1" customWidth="1"/>
    <col min="1535" max="1535" width="17.77734375" style="1" customWidth="1"/>
    <col min="1536" max="1536" width="16" style="1" customWidth="1"/>
    <col min="1537" max="1537" width="14.44140625" style="1" customWidth="1"/>
    <col min="1538" max="1550" width="11.6640625" style="1" customWidth="1"/>
    <col min="1551" max="1788" width="9.109375" style="1"/>
    <col min="1789" max="1789" width="10.21875" style="1" customWidth="1"/>
    <col min="1790" max="1790" width="10.6640625" style="1" customWidth="1"/>
    <col min="1791" max="1791" width="17.77734375" style="1" customWidth="1"/>
    <col min="1792" max="1792" width="16" style="1" customWidth="1"/>
    <col min="1793" max="1793" width="14.44140625" style="1" customWidth="1"/>
    <col min="1794" max="1806" width="11.6640625" style="1" customWidth="1"/>
    <col min="1807" max="2044" width="9.109375" style="1"/>
    <col min="2045" max="2045" width="10.21875" style="1" customWidth="1"/>
    <col min="2046" max="2046" width="10.6640625" style="1" customWidth="1"/>
    <col min="2047" max="2047" width="17.77734375" style="1" customWidth="1"/>
    <col min="2048" max="2048" width="16" style="1" customWidth="1"/>
    <col min="2049" max="2049" width="14.44140625" style="1" customWidth="1"/>
    <col min="2050" max="2062" width="11.6640625" style="1" customWidth="1"/>
    <col min="2063" max="2300" width="9.109375" style="1"/>
    <col min="2301" max="2301" width="10.21875" style="1" customWidth="1"/>
    <col min="2302" max="2302" width="10.6640625" style="1" customWidth="1"/>
    <col min="2303" max="2303" width="17.77734375" style="1" customWidth="1"/>
    <col min="2304" max="2304" width="16" style="1" customWidth="1"/>
    <col min="2305" max="2305" width="14.44140625" style="1" customWidth="1"/>
    <col min="2306" max="2318" width="11.6640625" style="1" customWidth="1"/>
    <col min="2319" max="2556" width="9.109375" style="1"/>
    <col min="2557" max="2557" width="10.21875" style="1" customWidth="1"/>
    <col min="2558" max="2558" width="10.6640625" style="1" customWidth="1"/>
    <col min="2559" max="2559" width="17.77734375" style="1" customWidth="1"/>
    <col min="2560" max="2560" width="16" style="1" customWidth="1"/>
    <col min="2561" max="2561" width="14.44140625" style="1" customWidth="1"/>
    <col min="2562" max="2574" width="11.6640625" style="1" customWidth="1"/>
    <col min="2575" max="2812" width="9.109375" style="1"/>
    <col min="2813" max="2813" width="10.21875" style="1" customWidth="1"/>
    <col min="2814" max="2814" width="10.6640625" style="1" customWidth="1"/>
    <col min="2815" max="2815" width="17.77734375" style="1" customWidth="1"/>
    <col min="2816" max="2816" width="16" style="1" customWidth="1"/>
    <col min="2817" max="2817" width="14.44140625" style="1" customWidth="1"/>
    <col min="2818" max="2830" width="11.6640625" style="1" customWidth="1"/>
    <col min="2831" max="3068" width="9.109375" style="1"/>
    <col min="3069" max="3069" width="10.21875" style="1" customWidth="1"/>
    <col min="3070" max="3070" width="10.6640625" style="1" customWidth="1"/>
    <col min="3071" max="3071" width="17.77734375" style="1" customWidth="1"/>
    <col min="3072" max="3072" width="16" style="1" customWidth="1"/>
    <col min="3073" max="3073" width="14.44140625" style="1" customWidth="1"/>
    <col min="3074" max="3086" width="11.6640625" style="1" customWidth="1"/>
    <col min="3087" max="3324" width="9.109375" style="1"/>
    <col min="3325" max="3325" width="10.21875" style="1" customWidth="1"/>
    <col min="3326" max="3326" width="10.6640625" style="1" customWidth="1"/>
    <col min="3327" max="3327" width="17.77734375" style="1" customWidth="1"/>
    <col min="3328" max="3328" width="16" style="1" customWidth="1"/>
    <col min="3329" max="3329" width="14.44140625" style="1" customWidth="1"/>
    <col min="3330" max="3342" width="11.6640625" style="1" customWidth="1"/>
    <col min="3343" max="3580" width="9.109375" style="1"/>
    <col min="3581" max="3581" width="10.21875" style="1" customWidth="1"/>
    <col min="3582" max="3582" width="10.6640625" style="1" customWidth="1"/>
    <col min="3583" max="3583" width="17.77734375" style="1" customWidth="1"/>
    <col min="3584" max="3584" width="16" style="1" customWidth="1"/>
    <col min="3585" max="3585" width="14.44140625" style="1" customWidth="1"/>
    <col min="3586" max="3598" width="11.6640625" style="1" customWidth="1"/>
    <col min="3599" max="3836" width="9.109375" style="1"/>
    <col min="3837" max="3837" width="10.21875" style="1" customWidth="1"/>
    <col min="3838" max="3838" width="10.6640625" style="1" customWidth="1"/>
    <col min="3839" max="3839" width="17.77734375" style="1" customWidth="1"/>
    <col min="3840" max="3840" width="16" style="1" customWidth="1"/>
    <col min="3841" max="3841" width="14.44140625" style="1" customWidth="1"/>
    <col min="3842" max="3854" width="11.6640625" style="1" customWidth="1"/>
    <col min="3855" max="4092" width="9.109375" style="1"/>
    <col min="4093" max="4093" width="10.21875" style="1" customWidth="1"/>
    <col min="4094" max="4094" width="10.6640625" style="1" customWidth="1"/>
    <col min="4095" max="4095" width="17.77734375" style="1" customWidth="1"/>
    <col min="4096" max="4096" width="16" style="1" customWidth="1"/>
    <col min="4097" max="4097" width="14.44140625" style="1" customWidth="1"/>
    <col min="4098" max="4110" width="11.6640625" style="1" customWidth="1"/>
    <col min="4111" max="4348" width="9.109375" style="1"/>
    <col min="4349" max="4349" width="10.21875" style="1" customWidth="1"/>
    <col min="4350" max="4350" width="10.6640625" style="1" customWidth="1"/>
    <col min="4351" max="4351" width="17.77734375" style="1" customWidth="1"/>
    <col min="4352" max="4352" width="16" style="1" customWidth="1"/>
    <col min="4353" max="4353" width="14.44140625" style="1" customWidth="1"/>
    <col min="4354" max="4366" width="11.6640625" style="1" customWidth="1"/>
    <col min="4367" max="4604" width="9.109375" style="1"/>
    <col min="4605" max="4605" width="10.21875" style="1" customWidth="1"/>
    <col min="4606" max="4606" width="10.6640625" style="1" customWidth="1"/>
    <col min="4607" max="4607" width="17.77734375" style="1" customWidth="1"/>
    <col min="4608" max="4608" width="16" style="1" customWidth="1"/>
    <col min="4609" max="4609" width="14.44140625" style="1" customWidth="1"/>
    <col min="4610" max="4622" width="11.6640625" style="1" customWidth="1"/>
    <col min="4623" max="4860" width="9.109375" style="1"/>
    <col min="4861" max="4861" width="10.21875" style="1" customWidth="1"/>
    <col min="4862" max="4862" width="10.6640625" style="1" customWidth="1"/>
    <col min="4863" max="4863" width="17.77734375" style="1" customWidth="1"/>
    <col min="4864" max="4864" width="16" style="1" customWidth="1"/>
    <col min="4865" max="4865" width="14.44140625" style="1" customWidth="1"/>
    <col min="4866" max="4878" width="11.6640625" style="1" customWidth="1"/>
    <col min="4879" max="5116" width="9.109375" style="1"/>
    <col min="5117" max="5117" width="10.21875" style="1" customWidth="1"/>
    <col min="5118" max="5118" width="10.6640625" style="1" customWidth="1"/>
    <col min="5119" max="5119" width="17.77734375" style="1" customWidth="1"/>
    <col min="5120" max="5120" width="16" style="1" customWidth="1"/>
    <col min="5121" max="5121" width="14.44140625" style="1" customWidth="1"/>
    <col min="5122" max="5134" width="11.6640625" style="1" customWidth="1"/>
    <col min="5135" max="5372" width="9.109375" style="1"/>
    <col min="5373" max="5373" width="10.21875" style="1" customWidth="1"/>
    <col min="5374" max="5374" width="10.6640625" style="1" customWidth="1"/>
    <col min="5375" max="5375" width="17.77734375" style="1" customWidth="1"/>
    <col min="5376" max="5376" width="16" style="1" customWidth="1"/>
    <col min="5377" max="5377" width="14.44140625" style="1" customWidth="1"/>
    <col min="5378" max="5390" width="11.6640625" style="1" customWidth="1"/>
    <col min="5391" max="5628" width="9.109375" style="1"/>
    <col min="5629" max="5629" width="10.21875" style="1" customWidth="1"/>
    <col min="5630" max="5630" width="10.6640625" style="1" customWidth="1"/>
    <col min="5631" max="5631" width="17.77734375" style="1" customWidth="1"/>
    <col min="5632" max="5632" width="16" style="1" customWidth="1"/>
    <col min="5633" max="5633" width="14.44140625" style="1" customWidth="1"/>
    <col min="5634" max="5646" width="11.6640625" style="1" customWidth="1"/>
    <col min="5647" max="5884" width="9.109375" style="1"/>
    <col min="5885" max="5885" width="10.21875" style="1" customWidth="1"/>
    <col min="5886" max="5886" width="10.6640625" style="1" customWidth="1"/>
    <col min="5887" max="5887" width="17.77734375" style="1" customWidth="1"/>
    <col min="5888" max="5888" width="16" style="1" customWidth="1"/>
    <col min="5889" max="5889" width="14.44140625" style="1" customWidth="1"/>
    <col min="5890" max="5902" width="11.6640625" style="1" customWidth="1"/>
    <col min="5903" max="6140" width="9.109375" style="1"/>
    <col min="6141" max="6141" width="10.21875" style="1" customWidth="1"/>
    <col min="6142" max="6142" width="10.6640625" style="1" customWidth="1"/>
    <col min="6143" max="6143" width="17.77734375" style="1" customWidth="1"/>
    <col min="6144" max="6144" width="16" style="1" customWidth="1"/>
    <col min="6145" max="6145" width="14.44140625" style="1" customWidth="1"/>
    <col min="6146" max="6158" width="11.6640625" style="1" customWidth="1"/>
    <col min="6159" max="6396" width="9.109375" style="1"/>
    <col min="6397" max="6397" width="10.21875" style="1" customWidth="1"/>
    <col min="6398" max="6398" width="10.6640625" style="1" customWidth="1"/>
    <col min="6399" max="6399" width="17.77734375" style="1" customWidth="1"/>
    <col min="6400" max="6400" width="16" style="1" customWidth="1"/>
    <col min="6401" max="6401" width="14.44140625" style="1" customWidth="1"/>
    <col min="6402" max="6414" width="11.6640625" style="1" customWidth="1"/>
    <col min="6415" max="6652" width="9.109375" style="1"/>
    <col min="6653" max="6653" width="10.21875" style="1" customWidth="1"/>
    <col min="6654" max="6654" width="10.6640625" style="1" customWidth="1"/>
    <col min="6655" max="6655" width="17.77734375" style="1" customWidth="1"/>
    <col min="6656" max="6656" width="16" style="1" customWidth="1"/>
    <col min="6657" max="6657" width="14.44140625" style="1" customWidth="1"/>
    <col min="6658" max="6670" width="11.6640625" style="1" customWidth="1"/>
    <col min="6671" max="6908" width="9.109375" style="1"/>
    <col min="6909" max="6909" width="10.21875" style="1" customWidth="1"/>
    <col min="6910" max="6910" width="10.6640625" style="1" customWidth="1"/>
    <col min="6911" max="6911" width="17.77734375" style="1" customWidth="1"/>
    <col min="6912" max="6912" width="16" style="1" customWidth="1"/>
    <col min="6913" max="6913" width="14.44140625" style="1" customWidth="1"/>
    <col min="6914" max="6926" width="11.6640625" style="1" customWidth="1"/>
    <col min="6927" max="7164" width="9.109375" style="1"/>
    <col min="7165" max="7165" width="10.21875" style="1" customWidth="1"/>
    <col min="7166" max="7166" width="10.6640625" style="1" customWidth="1"/>
    <col min="7167" max="7167" width="17.77734375" style="1" customWidth="1"/>
    <col min="7168" max="7168" width="16" style="1" customWidth="1"/>
    <col min="7169" max="7169" width="14.44140625" style="1" customWidth="1"/>
    <col min="7170" max="7182" width="11.6640625" style="1" customWidth="1"/>
    <col min="7183" max="7420" width="9.109375" style="1"/>
    <col min="7421" max="7421" width="10.21875" style="1" customWidth="1"/>
    <col min="7422" max="7422" width="10.6640625" style="1" customWidth="1"/>
    <col min="7423" max="7423" width="17.77734375" style="1" customWidth="1"/>
    <col min="7424" max="7424" width="16" style="1" customWidth="1"/>
    <col min="7425" max="7425" width="14.44140625" style="1" customWidth="1"/>
    <col min="7426" max="7438" width="11.6640625" style="1" customWidth="1"/>
    <col min="7439" max="7676" width="9.109375" style="1"/>
    <col min="7677" max="7677" width="10.21875" style="1" customWidth="1"/>
    <col min="7678" max="7678" width="10.6640625" style="1" customWidth="1"/>
    <col min="7679" max="7679" width="17.77734375" style="1" customWidth="1"/>
    <col min="7680" max="7680" width="16" style="1" customWidth="1"/>
    <col min="7681" max="7681" width="14.44140625" style="1" customWidth="1"/>
    <col min="7682" max="7694" width="11.6640625" style="1" customWidth="1"/>
    <col min="7695" max="7932" width="9.109375" style="1"/>
    <col min="7933" max="7933" width="10.21875" style="1" customWidth="1"/>
    <col min="7934" max="7934" width="10.6640625" style="1" customWidth="1"/>
    <col min="7935" max="7935" width="17.77734375" style="1" customWidth="1"/>
    <col min="7936" max="7936" width="16" style="1" customWidth="1"/>
    <col min="7937" max="7937" width="14.44140625" style="1" customWidth="1"/>
    <col min="7938" max="7950" width="11.6640625" style="1" customWidth="1"/>
    <col min="7951" max="8188" width="9.109375" style="1"/>
    <col min="8189" max="8189" width="10.21875" style="1" customWidth="1"/>
    <col min="8190" max="8190" width="10.6640625" style="1" customWidth="1"/>
    <col min="8191" max="8191" width="17.77734375" style="1" customWidth="1"/>
    <col min="8192" max="8192" width="16" style="1" customWidth="1"/>
    <col min="8193" max="8193" width="14.44140625" style="1" customWidth="1"/>
    <col min="8194" max="8206" width="11.6640625" style="1" customWidth="1"/>
    <col min="8207" max="8444" width="9.109375" style="1"/>
    <col min="8445" max="8445" width="10.21875" style="1" customWidth="1"/>
    <col min="8446" max="8446" width="10.6640625" style="1" customWidth="1"/>
    <col min="8447" max="8447" width="17.77734375" style="1" customWidth="1"/>
    <col min="8448" max="8448" width="16" style="1" customWidth="1"/>
    <col min="8449" max="8449" width="14.44140625" style="1" customWidth="1"/>
    <col min="8450" max="8462" width="11.6640625" style="1" customWidth="1"/>
    <col min="8463" max="8700" width="9.109375" style="1"/>
    <col min="8701" max="8701" width="10.21875" style="1" customWidth="1"/>
    <col min="8702" max="8702" width="10.6640625" style="1" customWidth="1"/>
    <col min="8703" max="8703" width="17.77734375" style="1" customWidth="1"/>
    <col min="8704" max="8704" width="16" style="1" customWidth="1"/>
    <col min="8705" max="8705" width="14.44140625" style="1" customWidth="1"/>
    <col min="8706" max="8718" width="11.6640625" style="1" customWidth="1"/>
    <col min="8719" max="8956" width="9.109375" style="1"/>
    <col min="8957" max="8957" width="10.21875" style="1" customWidth="1"/>
    <col min="8958" max="8958" width="10.6640625" style="1" customWidth="1"/>
    <col min="8959" max="8959" width="17.77734375" style="1" customWidth="1"/>
    <col min="8960" max="8960" width="16" style="1" customWidth="1"/>
    <col min="8961" max="8961" width="14.44140625" style="1" customWidth="1"/>
    <col min="8962" max="8974" width="11.6640625" style="1" customWidth="1"/>
    <col min="8975" max="9212" width="9.109375" style="1"/>
    <col min="9213" max="9213" width="10.21875" style="1" customWidth="1"/>
    <col min="9214" max="9214" width="10.6640625" style="1" customWidth="1"/>
    <col min="9215" max="9215" width="17.77734375" style="1" customWidth="1"/>
    <col min="9216" max="9216" width="16" style="1" customWidth="1"/>
    <col min="9217" max="9217" width="14.44140625" style="1" customWidth="1"/>
    <col min="9218" max="9230" width="11.6640625" style="1" customWidth="1"/>
    <col min="9231" max="9468" width="9.109375" style="1"/>
    <col min="9469" max="9469" width="10.21875" style="1" customWidth="1"/>
    <col min="9470" max="9470" width="10.6640625" style="1" customWidth="1"/>
    <col min="9471" max="9471" width="17.77734375" style="1" customWidth="1"/>
    <col min="9472" max="9472" width="16" style="1" customWidth="1"/>
    <col min="9473" max="9473" width="14.44140625" style="1" customWidth="1"/>
    <col min="9474" max="9486" width="11.6640625" style="1" customWidth="1"/>
    <col min="9487" max="9724" width="9.109375" style="1"/>
    <col min="9725" max="9725" width="10.21875" style="1" customWidth="1"/>
    <col min="9726" max="9726" width="10.6640625" style="1" customWidth="1"/>
    <col min="9727" max="9727" width="17.77734375" style="1" customWidth="1"/>
    <col min="9728" max="9728" width="16" style="1" customWidth="1"/>
    <col min="9729" max="9729" width="14.44140625" style="1" customWidth="1"/>
    <col min="9730" max="9742" width="11.6640625" style="1" customWidth="1"/>
    <col min="9743" max="9980" width="9.109375" style="1"/>
    <col min="9981" max="9981" width="10.21875" style="1" customWidth="1"/>
    <col min="9982" max="9982" width="10.6640625" style="1" customWidth="1"/>
    <col min="9983" max="9983" width="17.77734375" style="1" customWidth="1"/>
    <col min="9984" max="9984" width="16" style="1" customWidth="1"/>
    <col min="9985" max="9985" width="14.44140625" style="1" customWidth="1"/>
    <col min="9986" max="9998" width="11.6640625" style="1" customWidth="1"/>
    <col min="9999" max="10236" width="9.109375" style="1"/>
    <col min="10237" max="10237" width="10.21875" style="1" customWidth="1"/>
    <col min="10238" max="10238" width="10.6640625" style="1" customWidth="1"/>
    <col min="10239" max="10239" width="17.77734375" style="1" customWidth="1"/>
    <col min="10240" max="10240" width="16" style="1" customWidth="1"/>
    <col min="10241" max="10241" width="14.44140625" style="1" customWidth="1"/>
    <col min="10242" max="10254" width="11.6640625" style="1" customWidth="1"/>
    <col min="10255" max="10492" width="9.109375" style="1"/>
    <col min="10493" max="10493" width="10.21875" style="1" customWidth="1"/>
    <col min="10494" max="10494" width="10.6640625" style="1" customWidth="1"/>
    <col min="10495" max="10495" width="17.77734375" style="1" customWidth="1"/>
    <col min="10496" max="10496" width="16" style="1" customWidth="1"/>
    <col min="10497" max="10497" width="14.44140625" style="1" customWidth="1"/>
    <col min="10498" max="10510" width="11.6640625" style="1" customWidth="1"/>
    <col min="10511" max="10748" width="9.109375" style="1"/>
    <col min="10749" max="10749" width="10.21875" style="1" customWidth="1"/>
    <col min="10750" max="10750" width="10.6640625" style="1" customWidth="1"/>
    <col min="10751" max="10751" width="17.77734375" style="1" customWidth="1"/>
    <col min="10752" max="10752" width="16" style="1" customWidth="1"/>
    <col min="10753" max="10753" width="14.44140625" style="1" customWidth="1"/>
    <col min="10754" max="10766" width="11.6640625" style="1" customWidth="1"/>
    <col min="10767" max="11004" width="9.109375" style="1"/>
    <col min="11005" max="11005" width="10.21875" style="1" customWidth="1"/>
    <col min="11006" max="11006" width="10.6640625" style="1" customWidth="1"/>
    <col min="11007" max="11007" width="17.77734375" style="1" customWidth="1"/>
    <col min="11008" max="11008" width="16" style="1" customWidth="1"/>
    <col min="11009" max="11009" width="14.44140625" style="1" customWidth="1"/>
    <col min="11010" max="11022" width="11.6640625" style="1" customWidth="1"/>
    <col min="11023" max="11260" width="9.109375" style="1"/>
    <col min="11261" max="11261" width="10.21875" style="1" customWidth="1"/>
    <col min="11262" max="11262" width="10.6640625" style="1" customWidth="1"/>
    <col min="11263" max="11263" width="17.77734375" style="1" customWidth="1"/>
    <col min="11264" max="11264" width="16" style="1" customWidth="1"/>
    <col min="11265" max="11265" width="14.44140625" style="1" customWidth="1"/>
    <col min="11266" max="11278" width="11.6640625" style="1" customWidth="1"/>
    <col min="11279" max="11516" width="9.109375" style="1"/>
    <col min="11517" max="11517" width="10.21875" style="1" customWidth="1"/>
    <col min="11518" max="11518" width="10.6640625" style="1" customWidth="1"/>
    <col min="11519" max="11519" width="17.77734375" style="1" customWidth="1"/>
    <col min="11520" max="11520" width="16" style="1" customWidth="1"/>
    <col min="11521" max="11521" width="14.44140625" style="1" customWidth="1"/>
    <col min="11522" max="11534" width="11.6640625" style="1" customWidth="1"/>
    <col min="11535" max="11772" width="9.109375" style="1"/>
    <col min="11773" max="11773" width="10.21875" style="1" customWidth="1"/>
    <col min="11774" max="11774" width="10.6640625" style="1" customWidth="1"/>
    <col min="11775" max="11775" width="17.77734375" style="1" customWidth="1"/>
    <col min="11776" max="11776" width="16" style="1" customWidth="1"/>
    <col min="11777" max="11777" width="14.44140625" style="1" customWidth="1"/>
    <col min="11778" max="11790" width="11.6640625" style="1" customWidth="1"/>
    <col min="11791" max="12028" width="9.109375" style="1"/>
    <col min="12029" max="12029" width="10.21875" style="1" customWidth="1"/>
    <col min="12030" max="12030" width="10.6640625" style="1" customWidth="1"/>
    <col min="12031" max="12031" width="17.77734375" style="1" customWidth="1"/>
    <col min="12032" max="12032" width="16" style="1" customWidth="1"/>
    <col min="12033" max="12033" width="14.44140625" style="1" customWidth="1"/>
    <col min="12034" max="12046" width="11.6640625" style="1" customWidth="1"/>
    <col min="12047" max="12284" width="9.109375" style="1"/>
    <col min="12285" max="12285" width="10.21875" style="1" customWidth="1"/>
    <col min="12286" max="12286" width="10.6640625" style="1" customWidth="1"/>
    <col min="12287" max="12287" width="17.77734375" style="1" customWidth="1"/>
    <col min="12288" max="12288" width="16" style="1" customWidth="1"/>
    <col min="12289" max="12289" width="14.44140625" style="1" customWidth="1"/>
    <col min="12290" max="12302" width="11.6640625" style="1" customWidth="1"/>
    <col min="12303" max="12540" width="9.109375" style="1"/>
    <col min="12541" max="12541" width="10.21875" style="1" customWidth="1"/>
    <col min="12542" max="12542" width="10.6640625" style="1" customWidth="1"/>
    <col min="12543" max="12543" width="17.77734375" style="1" customWidth="1"/>
    <col min="12544" max="12544" width="16" style="1" customWidth="1"/>
    <col min="12545" max="12545" width="14.44140625" style="1" customWidth="1"/>
    <col min="12546" max="12558" width="11.6640625" style="1" customWidth="1"/>
    <col min="12559" max="12796" width="9.109375" style="1"/>
    <col min="12797" max="12797" width="10.21875" style="1" customWidth="1"/>
    <col min="12798" max="12798" width="10.6640625" style="1" customWidth="1"/>
    <col min="12799" max="12799" width="17.77734375" style="1" customWidth="1"/>
    <col min="12800" max="12800" width="16" style="1" customWidth="1"/>
    <col min="12801" max="12801" width="14.44140625" style="1" customWidth="1"/>
    <col min="12802" max="12814" width="11.6640625" style="1" customWidth="1"/>
    <col min="12815" max="13052" width="9.109375" style="1"/>
    <col min="13053" max="13053" width="10.21875" style="1" customWidth="1"/>
    <col min="13054" max="13054" width="10.6640625" style="1" customWidth="1"/>
    <col min="13055" max="13055" width="17.77734375" style="1" customWidth="1"/>
    <col min="13056" max="13056" width="16" style="1" customWidth="1"/>
    <col min="13057" max="13057" width="14.44140625" style="1" customWidth="1"/>
    <col min="13058" max="13070" width="11.6640625" style="1" customWidth="1"/>
    <col min="13071" max="13308" width="9.109375" style="1"/>
    <col min="13309" max="13309" width="10.21875" style="1" customWidth="1"/>
    <col min="13310" max="13310" width="10.6640625" style="1" customWidth="1"/>
    <col min="13311" max="13311" width="17.77734375" style="1" customWidth="1"/>
    <col min="13312" max="13312" width="16" style="1" customWidth="1"/>
    <col min="13313" max="13313" width="14.44140625" style="1" customWidth="1"/>
    <col min="13314" max="13326" width="11.6640625" style="1" customWidth="1"/>
    <col min="13327" max="13564" width="9.109375" style="1"/>
    <col min="13565" max="13565" width="10.21875" style="1" customWidth="1"/>
    <col min="13566" max="13566" width="10.6640625" style="1" customWidth="1"/>
    <col min="13567" max="13567" width="17.77734375" style="1" customWidth="1"/>
    <col min="13568" max="13568" width="16" style="1" customWidth="1"/>
    <col min="13569" max="13569" width="14.44140625" style="1" customWidth="1"/>
    <col min="13570" max="13582" width="11.6640625" style="1" customWidth="1"/>
    <col min="13583" max="13820" width="9.109375" style="1"/>
    <col min="13821" max="13821" width="10.21875" style="1" customWidth="1"/>
    <col min="13822" max="13822" width="10.6640625" style="1" customWidth="1"/>
    <col min="13823" max="13823" width="17.77734375" style="1" customWidth="1"/>
    <col min="13824" max="13824" width="16" style="1" customWidth="1"/>
    <col min="13825" max="13825" width="14.44140625" style="1" customWidth="1"/>
    <col min="13826" max="13838" width="11.6640625" style="1" customWidth="1"/>
    <col min="13839" max="14076" width="9.109375" style="1"/>
    <col min="14077" max="14077" width="10.21875" style="1" customWidth="1"/>
    <col min="14078" max="14078" width="10.6640625" style="1" customWidth="1"/>
    <col min="14079" max="14079" width="17.77734375" style="1" customWidth="1"/>
    <col min="14080" max="14080" width="16" style="1" customWidth="1"/>
    <col min="14081" max="14081" width="14.44140625" style="1" customWidth="1"/>
    <col min="14082" max="14094" width="11.6640625" style="1" customWidth="1"/>
    <col min="14095" max="14332" width="9.109375" style="1"/>
    <col min="14333" max="14333" width="10.21875" style="1" customWidth="1"/>
    <col min="14334" max="14334" width="10.6640625" style="1" customWidth="1"/>
    <col min="14335" max="14335" width="17.77734375" style="1" customWidth="1"/>
    <col min="14336" max="14336" width="16" style="1" customWidth="1"/>
    <col min="14337" max="14337" width="14.44140625" style="1" customWidth="1"/>
    <col min="14338" max="14350" width="11.6640625" style="1" customWidth="1"/>
    <col min="14351" max="14588" width="9.109375" style="1"/>
    <col min="14589" max="14589" width="10.21875" style="1" customWidth="1"/>
    <col min="14590" max="14590" width="10.6640625" style="1" customWidth="1"/>
    <col min="14591" max="14591" width="17.77734375" style="1" customWidth="1"/>
    <col min="14592" max="14592" width="16" style="1" customWidth="1"/>
    <col min="14593" max="14593" width="14.44140625" style="1" customWidth="1"/>
    <col min="14594" max="14606" width="11.6640625" style="1" customWidth="1"/>
    <col min="14607" max="14844" width="9.109375" style="1"/>
    <col min="14845" max="14845" width="10.21875" style="1" customWidth="1"/>
    <col min="14846" max="14846" width="10.6640625" style="1" customWidth="1"/>
    <col min="14847" max="14847" width="17.77734375" style="1" customWidth="1"/>
    <col min="14848" max="14848" width="16" style="1" customWidth="1"/>
    <col min="14849" max="14849" width="14.44140625" style="1" customWidth="1"/>
    <col min="14850" max="14862" width="11.6640625" style="1" customWidth="1"/>
    <col min="14863" max="15100" width="9.109375" style="1"/>
    <col min="15101" max="15101" width="10.21875" style="1" customWidth="1"/>
    <col min="15102" max="15102" width="10.6640625" style="1" customWidth="1"/>
    <col min="15103" max="15103" width="17.77734375" style="1" customWidth="1"/>
    <col min="15104" max="15104" width="16" style="1" customWidth="1"/>
    <col min="15105" max="15105" width="14.44140625" style="1" customWidth="1"/>
    <col min="15106" max="15118" width="11.6640625" style="1" customWidth="1"/>
    <col min="15119" max="15356" width="9.109375" style="1"/>
    <col min="15357" max="15357" width="10.21875" style="1" customWidth="1"/>
    <col min="15358" max="15358" width="10.6640625" style="1" customWidth="1"/>
    <col min="15359" max="15359" width="17.77734375" style="1" customWidth="1"/>
    <col min="15360" max="15360" width="16" style="1" customWidth="1"/>
    <col min="15361" max="15361" width="14.44140625" style="1" customWidth="1"/>
    <col min="15362" max="15374" width="11.6640625" style="1" customWidth="1"/>
    <col min="15375" max="15612" width="9.109375" style="1"/>
    <col min="15613" max="15613" width="10.21875" style="1" customWidth="1"/>
    <col min="15614" max="15614" width="10.6640625" style="1" customWidth="1"/>
    <col min="15615" max="15615" width="17.77734375" style="1" customWidth="1"/>
    <col min="15616" max="15616" width="16" style="1" customWidth="1"/>
    <col min="15617" max="15617" width="14.44140625" style="1" customWidth="1"/>
    <col min="15618" max="15630" width="11.6640625" style="1" customWidth="1"/>
    <col min="15631" max="15868" width="9.109375" style="1"/>
    <col min="15869" max="15869" width="10.21875" style="1" customWidth="1"/>
    <col min="15870" max="15870" width="10.6640625" style="1" customWidth="1"/>
    <col min="15871" max="15871" width="17.77734375" style="1" customWidth="1"/>
    <col min="15872" max="15872" width="16" style="1" customWidth="1"/>
    <col min="15873" max="15873" width="14.44140625" style="1" customWidth="1"/>
    <col min="15874" max="15886" width="11.6640625" style="1" customWidth="1"/>
    <col min="15887" max="16124" width="9.109375" style="1"/>
    <col min="16125" max="16125" width="10.21875" style="1" customWidth="1"/>
    <col min="16126" max="16126" width="10.6640625" style="1" customWidth="1"/>
    <col min="16127" max="16127" width="17.77734375" style="1" customWidth="1"/>
    <col min="16128" max="16128" width="16" style="1" customWidth="1"/>
    <col min="16129" max="16129" width="14.44140625" style="1" customWidth="1"/>
    <col min="16130" max="16142" width="11.6640625" style="1" customWidth="1"/>
    <col min="16143" max="16384" width="9.109375" style="1"/>
  </cols>
  <sheetData>
    <row r="1" spans="1:10" s="514" customFormat="1" ht="24" customHeight="1" thickBot="1">
      <c r="A1" s="513" t="s">
        <v>151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0" ht="82.8" customHeight="1" thickBot="1">
      <c r="A2" s="59" t="s">
        <v>112</v>
      </c>
      <c r="B2" s="285" t="s">
        <v>156</v>
      </c>
      <c r="C2" s="285" t="s">
        <v>157</v>
      </c>
      <c r="D2" s="285" t="s">
        <v>132</v>
      </c>
      <c r="E2" s="285" t="s">
        <v>131</v>
      </c>
      <c r="F2" s="285" t="s">
        <v>85</v>
      </c>
      <c r="G2" s="285" t="s">
        <v>185</v>
      </c>
    </row>
    <row r="3" spans="1:10" ht="14.4" hidden="1" customHeight="1" outlineLevel="1">
      <c r="A3" s="377">
        <v>39629</v>
      </c>
      <c r="B3" s="378">
        <v>394</v>
      </c>
      <c r="C3" s="389" t="s">
        <v>57</v>
      </c>
      <c r="D3" s="383" t="s">
        <v>57</v>
      </c>
      <c r="E3" s="379">
        <v>1103</v>
      </c>
      <c r="F3" s="380">
        <v>2.7994923857868019</v>
      </c>
      <c r="G3" s="381">
        <v>1086</v>
      </c>
    </row>
    <row r="4" spans="1:10" ht="14.4" hidden="1" customHeight="1" outlineLevel="1" collapsed="1">
      <c r="A4" s="382">
        <v>39994</v>
      </c>
      <c r="B4" s="383">
        <v>397</v>
      </c>
      <c r="C4" s="389">
        <v>375</v>
      </c>
      <c r="D4" s="383">
        <v>22</v>
      </c>
      <c r="E4" s="384">
        <v>1258</v>
      </c>
      <c r="F4" s="385">
        <v>3.168765743073048</v>
      </c>
      <c r="G4" s="386">
        <v>727</v>
      </c>
    </row>
    <row r="5" spans="1:10" ht="14.4" hidden="1" customHeight="1" outlineLevel="1">
      <c r="A5" s="382">
        <v>40359</v>
      </c>
      <c r="B5" s="383">
        <v>357</v>
      </c>
      <c r="C5" s="389">
        <v>336</v>
      </c>
      <c r="D5" s="383">
        <v>21</v>
      </c>
      <c r="E5" s="384">
        <v>1242</v>
      </c>
      <c r="F5" s="385">
        <v>3.4789915966386555</v>
      </c>
      <c r="G5" s="386">
        <v>1050</v>
      </c>
    </row>
    <row r="6" spans="1:10" ht="14.4" hidden="1" customHeight="1" outlineLevel="1">
      <c r="A6" s="382">
        <v>40724</v>
      </c>
      <c r="B6" s="383">
        <v>347</v>
      </c>
      <c r="C6" s="389">
        <v>329</v>
      </c>
      <c r="D6" s="383">
        <v>18</v>
      </c>
      <c r="E6" s="384">
        <v>1375</v>
      </c>
      <c r="F6" s="385">
        <v>3.9625360230547551</v>
      </c>
      <c r="G6" s="386">
        <v>1178</v>
      </c>
    </row>
    <row r="7" spans="1:10" ht="14.4" hidden="1" customHeight="1" outlineLevel="1">
      <c r="A7" s="382">
        <v>41090</v>
      </c>
      <c r="B7" s="383">
        <v>340</v>
      </c>
      <c r="C7" s="389">
        <v>324</v>
      </c>
      <c r="D7" s="383">
        <v>16</v>
      </c>
      <c r="E7" s="384">
        <v>1497.0000000000002</v>
      </c>
      <c r="F7" s="385">
        <v>4.4029411764705886</v>
      </c>
      <c r="G7" s="386">
        <v>1179</v>
      </c>
    </row>
    <row r="8" spans="1:10" ht="14.4" hidden="1" customHeight="1" outlineLevel="1">
      <c r="A8" s="382">
        <v>41455</v>
      </c>
      <c r="B8" s="383">
        <v>345</v>
      </c>
      <c r="C8" s="389">
        <v>325</v>
      </c>
      <c r="D8" s="383">
        <v>20</v>
      </c>
      <c r="E8" s="384">
        <v>1580</v>
      </c>
      <c r="F8" s="385">
        <v>4.5797101449275361</v>
      </c>
      <c r="G8" s="386">
        <v>1204</v>
      </c>
    </row>
    <row r="9" spans="1:10" ht="14.4" hidden="1" customHeight="1" outlineLevel="1">
      <c r="A9" s="382">
        <v>41820</v>
      </c>
      <c r="B9" s="383">
        <v>340</v>
      </c>
      <c r="C9" s="389">
        <v>322</v>
      </c>
      <c r="D9" s="383">
        <v>18</v>
      </c>
      <c r="E9" s="384">
        <v>1591</v>
      </c>
      <c r="F9" s="385">
        <v>4.6794117647058826</v>
      </c>
      <c r="G9" s="386">
        <v>1233</v>
      </c>
    </row>
    <row r="10" spans="1:10" ht="14.4" hidden="1" customHeight="1" outlineLevel="1">
      <c r="A10" s="382">
        <v>42185</v>
      </c>
      <c r="B10" s="383">
        <v>326</v>
      </c>
      <c r="C10" s="389">
        <v>309</v>
      </c>
      <c r="D10" s="383">
        <v>17</v>
      </c>
      <c r="E10" s="384">
        <v>1556</v>
      </c>
      <c r="F10" s="385">
        <v>4.7730061349693251</v>
      </c>
      <c r="G10" s="386">
        <v>1171</v>
      </c>
    </row>
    <row r="11" spans="1:10" ht="6.6" hidden="1" customHeight="1" outlineLevel="1">
      <c r="A11" s="387">
        <v>42551</v>
      </c>
      <c r="B11" s="383">
        <v>304</v>
      </c>
      <c r="C11" s="389">
        <v>291</v>
      </c>
      <c r="D11" s="383">
        <v>13</v>
      </c>
      <c r="E11" s="384">
        <v>1572.0000000000002</v>
      </c>
      <c r="F11" s="385">
        <v>5.1710526315789478</v>
      </c>
      <c r="G11" s="386">
        <v>1134</v>
      </c>
    </row>
    <row r="12" spans="1:10" ht="14.4" customHeight="1" collapsed="1">
      <c r="A12" s="388" t="s">
        <v>113</v>
      </c>
      <c r="B12" s="389">
        <v>299</v>
      </c>
      <c r="C12" s="389">
        <v>287</v>
      </c>
      <c r="D12" s="389">
        <v>12</v>
      </c>
      <c r="E12" s="389">
        <v>1661</v>
      </c>
      <c r="F12" s="390">
        <v>5.5551839464882944</v>
      </c>
      <c r="G12" s="391">
        <v>1157</v>
      </c>
      <c r="H12" s="3"/>
    </row>
    <row r="13" spans="1:10" ht="14.4" customHeight="1" outlineLevel="1">
      <c r="A13" s="388" t="s">
        <v>115</v>
      </c>
      <c r="B13" s="389">
        <v>300</v>
      </c>
      <c r="C13" s="389">
        <v>287</v>
      </c>
      <c r="D13" s="389">
        <v>13</v>
      </c>
      <c r="E13" s="389">
        <v>1676</v>
      </c>
      <c r="F13" s="390">
        <v>5.5866666666666669</v>
      </c>
      <c r="G13" s="391">
        <v>1153</v>
      </c>
      <c r="H13" s="3"/>
    </row>
    <row r="14" spans="1:10" ht="14.4" customHeight="1" outlineLevel="1">
      <c r="A14" s="388" t="s">
        <v>150</v>
      </c>
      <c r="B14" s="389">
        <v>296</v>
      </c>
      <c r="C14" s="389">
        <v>284</v>
      </c>
      <c r="D14" s="389">
        <v>12</v>
      </c>
      <c r="E14" s="392">
        <v>1701</v>
      </c>
      <c r="F14" s="390">
        <v>5.7466216216216219</v>
      </c>
      <c r="G14" s="391">
        <v>1160</v>
      </c>
      <c r="H14" s="3"/>
    </row>
    <row r="15" spans="1:10" ht="14.4" customHeight="1" outlineLevel="1">
      <c r="A15" s="388" t="s">
        <v>159</v>
      </c>
      <c r="B15" s="389">
        <v>296</v>
      </c>
      <c r="C15" s="389">
        <v>284</v>
      </c>
      <c r="D15" s="389">
        <v>12</v>
      </c>
      <c r="E15" s="392">
        <v>1713</v>
      </c>
      <c r="F15" s="390">
        <v>5.7871621621621623</v>
      </c>
      <c r="G15" s="391">
        <v>1166</v>
      </c>
      <c r="H15" s="3"/>
    </row>
    <row r="16" spans="1:10" s="83" customFormat="1" ht="14.4" customHeight="1" thickBot="1">
      <c r="A16" s="393" t="s">
        <v>193</v>
      </c>
      <c r="B16" s="394">
        <v>291</v>
      </c>
      <c r="C16" s="394">
        <v>278</v>
      </c>
      <c r="D16" s="394">
        <v>13</v>
      </c>
      <c r="E16" s="394">
        <v>1729</v>
      </c>
      <c r="F16" s="395">
        <v>5.9415807560137459</v>
      </c>
      <c r="G16" s="396">
        <v>1203</v>
      </c>
      <c r="H16" s="376"/>
    </row>
    <row r="17" spans="1:7" s="374" customFormat="1" ht="29.4" customHeight="1" thickBot="1">
      <c r="A17" s="515" t="s">
        <v>80</v>
      </c>
      <c r="B17" s="515"/>
      <c r="C17" s="515"/>
      <c r="D17" s="515"/>
      <c r="E17" s="515"/>
      <c r="F17" s="515"/>
      <c r="G17" s="515"/>
    </row>
    <row r="18" spans="1:7" s="374" customFormat="1" ht="29.4" customHeight="1">
      <c r="A18" s="515" t="s">
        <v>81</v>
      </c>
      <c r="B18" s="515"/>
      <c r="C18" s="515"/>
      <c r="D18" s="515"/>
      <c r="E18" s="515"/>
      <c r="F18" s="515"/>
      <c r="G18" s="515"/>
    </row>
    <row r="19" spans="1:7" s="374" customFormat="1" ht="15" customHeight="1">
      <c r="A19" s="365" t="s">
        <v>82</v>
      </c>
      <c r="B19" s="375" t="s">
        <v>64</v>
      </c>
    </row>
    <row r="20" spans="1:7" s="374" customFormat="1" ht="15" customHeight="1">
      <c r="A20" s="365" t="s">
        <v>83</v>
      </c>
      <c r="B20" s="375" t="s">
        <v>84</v>
      </c>
    </row>
    <row r="22" spans="1:7">
      <c r="A22" s="1"/>
    </row>
    <row r="23" spans="1:7">
      <c r="A23" s="1"/>
    </row>
    <row r="24" spans="1:7">
      <c r="A24" s="1"/>
    </row>
    <row r="25" spans="1:7">
      <c r="A25" s="1"/>
    </row>
    <row r="26" spans="1:7">
      <c r="A26" s="1"/>
    </row>
    <row r="27" spans="1:7">
      <c r="A27" s="1"/>
    </row>
    <row r="28" spans="1:7">
      <c r="A28" s="1"/>
    </row>
    <row r="29" spans="1:7">
      <c r="A29" s="1"/>
    </row>
    <row r="30" spans="1:7">
      <c r="A30" s="1"/>
    </row>
  </sheetData>
  <mergeCells count="3">
    <mergeCell ref="A1:XFD1"/>
    <mergeCell ref="A17:G17"/>
    <mergeCell ref="A18:G18"/>
  </mergeCells>
  <hyperlinks>
    <hyperlink ref="B19" r:id="rId1"/>
    <hyperlink ref="B20" r:id="rId2"/>
  </hyperlinks>
  <pageMargins left="0.75" right="0.75" top="1" bottom="1" header="0.5" footer="0.5"/>
  <pageSetup paperSize="9" orientation="portrait" verticalDpi="12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70C0"/>
  </sheetPr>
  <dimension ref="A1:N23"/>
  <sheetViews>
    <sheetView zoomScale="70" zoomScaleNormal="70" workbookViewId="0">
      <pane ySplit="1" topLeftCell="A2" activePane="bottomLeft" state="frozen"/>
      <selection pane="bottomLeft" sqref="A1:XFD1"/>
    </sheetView>
  </sheetViews>
  <sheetFormatPr defaultColWidth="9.109375" defaultRowHeight="13.2" outlineLevelCol="1"/>
  <cols>
    <col min="1" max="1" width="44" customWidth="1"/>
    <col min="2" max="2" width="14" hidden="1" customWidth="1" outlineLevel="1"/>
    <col min="3" max="3" width="13.6640625" hidden="1" customWidth="1" outlineLevel="1"/>
    <col min="4" max="4" width="13.88671875" customWidth="1" collapsed="1"/>
    <col min="5" max="5" width="13.88671875" style="107" customWidth="1"/>
    <col min="6" max="6" width="14.77734375" style="107" customWidth="1"/>
    <col min="7" max="7" width="3.77734375" style="107" customWidth="1"/>
    <col min="8" max="8" width="39.77734375" style="107" customWidth="1"/>
    <col min="9" max="9" width="14" style="107" customWidth="1"/>
    <col min="10" max="10" width="13.77734375" style="10" customWidth="1"/>
    <col min="11" max="12" width="11.88671875" style="10" customWidth="1"/>
    <col min="13" max="23" width="9.109375" style="10"/>
    <col min="24" max="24" width="16.88671875" style="10" customWidth="1"/>
    <col min="25" max="16384" width="9.109375" style="10"/>
  </cols>
  <sheetData>
    <row r="1" spans="1:14" s="586" customFormat="1" ht="24.6" customHeight="1" thickBot="1">
      <c r="A1" s="586" t="s">
        <v>66</v>
      </c>
    </row>
    <row r="2" spans="1:14" ht="34.799999999999997" customHeight="1" thickBot="1">
      <c r="A2" s="56" t="s">
        <v>38</v>
      </c>
      <c r="B2" s="31" t="s">
        <v>205</v>
      </c>
      <c r="C2" s="31" t="s">
        <v>158</v>
      </c>
      <c r="D2" s="31" t="s">
        <v>189</v>
      </c>
      <c r="E2" s="510" t="s">
        <v>191</v>
      </c>
      <c r="F2" s="58" t="s">
        <v>190</v>
      </c>
      <c r="G2" s="51"/>
      <c r="H2" s="56" t="s">
        <v>38</v>
      </c>
      <c r="I2" s="31" t="s">
        <v>189</v>
      </c>
      <c r="J2" s="492" t="s">
        <v>190</v>
      </c>
    </row>
    <row r="3" spans="1:14" ht="18" customHeight="1">
      <c r="A3" s="194" t="s">
        <v>123</v>
      </c>
      <c r="B3" s="443">
        <v>5.0460567360270048E-2</v>
      </c>
      <c r="C3" s="443">
        <v>0.13362534120485003</v>
      </c>
      <c r="D3" s="443">
        <v>0.29535782282450418</v>
      </c>
      <c r="E3" s="443">
        <v>0.46845045388180018</v>
      </c>
      <c r="F3" s="284">
        <v>0.61630100614868644</v>
      </c>
      <c r="G3" s="105"/>
      <c r="H3" s="194" t="s">
        <v>127</v>
      </c>
      <c r="I3" s="284">
        <v>-4.4990130725807709E-2</v>
      </c>
      <c r="J3" s="284">
        <v>3.8003218677974848E-2</v>
      </c>
    </row>
    <row r="4" spans="1:14" ht="18" customHeight="1">
      <c r="A4" s="195" t="s">
        <v>124</v>
      </c>
      <c r="B4" s="128">
        <v>3.7397260273972603E-2</v>
      </c>
      <c r="C4" s="128">
        <v>3.6986301369863014E-2</v>
      </c>
      <c r="D4" s="128">
        <v>3.4904109589041096E-2</v>
      </c>
      <c r="E4" s="128">
        <v>7.3181384875210975E-2</v>
      </c>
      <c r="F4" s="128">
        <v>0.15775524731418678</v>
      </c>
      <c r="G4" s="105"/>
      <c r="H4" s="195" t="s">
        <v>122</v>
      </c>
      <c r="I4" s="198">
        <v>-4.4758888311311584E-2</v>
      </c>
      <c r="J4" s="198">
        <v>0.50830326977037155</v>
      </c>
    </row>
    <row r="5" spans="1:14" ht="18" customHeight="1">
      <c r="A5" s="69" t="s">
        <v>149</v>
      </c>
      <c r="B5" s="128">
        <v>-3.3506399824377296E-3</v>
      </c>
      <c r="C5" s="128">
        <v>6.1680367629497634E-2</v>
      </c>
      <c r="D5" s="128">
        <v>1.6866089696585946E-2</v>
      </c>
      <c r="E5" s="128">
        <v>7.9586763939041072E-2</v>
      </c>
      <c r="F5" s="128">
        <v>0.12093956536158124</v>
      </c>
      <c r="G5" s="105"/>
      <c r="H5" s="69" t="s">
        <v>126</v>
      </c>
      <c r="I5" s="283">
        <v>-3.8675841999378457E-2</v>
      </c>
      <c r="J5" s="196">
        <v>5.4607744619656229E-2</v>
      </c>
    </row>
    <row r="6" spans="1:14" ht="18" customHeight="1">
      <c r="A6" s="69" t="s">
        <v>47</v>
      </c>
      <c r="B6" s="196">
        <v>1.2033294381365398E-2</v>
      </c>
      <c r="C6" s="196">
        <v>-8.9302215034127164E-3</v>
      </c>
      <c r="D6" s="196">
        <v>9.1470432330189918E-3</v>
      </c>
      <c r="E6" s="196">
        <v>1.3513660743402767E-4</v>
      </c>
      <c r="F6" s="197">
        <v>9.1575166994320556E-2</v>
      </c>
      <c r="G6" s="105"/>
      <c r="H6" s="195" t="s">
        <v>148</v>
      </c>
      <c r="I6" s="196">
        <v>-3.3928128720935126E-2</v>
      </c>
      <c r="J6" s="196">
        <v>7.2434966227274966E-3</v>
      </c>
    </row>
    <row r="7" spans="1:14" ht="18" customHeight="1">
      <c r="A7" s="195" t="s">
        <v>146</v>
      </c>
      <c r="B7" s="198">
        <v>3.8470871999999989E-2</v>
      </c>
      <c r="C7" s="198">
        <v>3.5400484999999815E-2</v>
      </c>
      <c r="D7" s="198">
        <v>8.0000000000000071E-3</v>
      </c>
      <c r="E7" s="198">
        <v>4.3683688879999849E-2</v>
      </c>
      <c r="F7" s="196">
        <v>9.8994022386485581E-2</v>
      </c>
      <c r="G7" s="105"/>
      <c r="H7" s="195" t="s">
        <v>128</v>
      </c>
      <c r="I7" s="196">
        <v>-2.9774627250470084E-2</v>
      </c>
      <c r="J7" s="196">
        <v>6.4038769971494602E-2</v>
      </c>
      <c r="K7" s="11"/>
    </row>
    <row r="8" spans="1:14" ht="18" customHeight="1">
      <c r="A8" s="195" t="s">
        <v>125</v>
      </c>
      <c r="B8" s="196">
        <v>-1.8040132157087552E-2</v>
      </c>
      <c r="C8" s="196">
        <v>-6.0847570974928544E-2</v>
      </c>
      <c r="D8" s="196">
        <v>7.1540251121742227E-3</v>
      </c>
      <c r="E8" s="196">
        <v>-5.4128850913523818E-2</v>
      </c>
      <c r="F8" s="196">
        <v>4.1476327464121665E-2</v>
      </c>
      <c r="G8" s="105"/>
      <c r="H8" s="69" t="s">
        <v>1</v>
      </c>
      <c r="I8" s="128">
        <v>-2.3426731158316571E-2</v>
      </c>
      <c r="J8" s="128">
        <v>6.6018106593398462E-2</v>
      </c>
      <c r="K8" s="11"/>
    </row>
    <row r="9" spans="1:14" ht="18" customHeight="1">
      <c r="A9" s="195" t="s">
        <v>147</v>
      </c>
      <c r="B9" s="198">
        <v>-5.0547598989048037E-2</v>
      </c>
      <c r="C9" s="198">
        <v>-7.5157773952954643E-2</v>
      </c>
      <c r="D9" s="198">
        <v>1.426799007444135E-3</v>
      </c>
      <c r="E9" s="198">
        <v>-7.3838209982788339E-2</v>
      </c>
      <c r="F9" s="196">
        <v>-1.2146987730624392E-2</v>
      </c>
      <c r="G9" s="105"/>
      <c r="H9" s="195" t="s">
        <v>46</v>
      </c>
      <c r="I9" s="198">
        <v>-1.9645106684977445E-2</v>
      </c>
      <c r="J9" s="198">
        <v>0.19081198530111898</v>
      </c>
    </row>
    <row r="10" spans="1:14" ht="18" customHeight="1">
      <c r="A10" s="195" t="s">
        <v>120</v>
      </c>
      <c r="B10" s="196">
        <v>-2.3098893863133928E-2</v>
      </c>
      <c r="C10" s="196">
        <v>3.0820015560870787E-2</v>
      </c>
      <c r="D10" s="196">
        <v>-1.2685381871027215E-2</v>
      </c>
      <c r="E10" s="196">
        <v>1.7743670023183E-2</v>
      </c>
      <c r="F10" s="196">
        <v>0.20954433851581311</v>
      </c>
      <c r="G10" s="105"/>
      <c r="H10" s="195" t="s">
        <v>121</v>
      </c>
      <c r="I10" s="196">
        <v>-1.7832301097185279E-2</v>
      </c>
      <c r="J10" s="196">
        <v>2.5540051819244125E-2</v>
      </c>
    </row>
    <row r="11" spans="1:14" ht="18" customHeight="1">
      <c r="A11" s="195" t="s">
        <v>0</v>
      </c>
      <c r="B11" s="197">
        <v>2.6693136592398883E-2</v>
      </c>
      <c r="C11" s="197">
        <v>6.2723875611443172E-2</v>
      </c>
      <c r="D11" s="197">
        <v>-1.6195008705889972E-2</v>
      </c>
      <c r="E11" s="197">
        <v>4.5513053193958708E-2</v>
      </c>
      <c r="F11" s="198">
        <v>0.1764460515780919</v>
      </c>
      <c r="G11" s="105"/>
      <c r="H11" s="195" t="s">
        <v>0</v>
      </c>
      <c r="I11" s="198">
        <v>-1.6195008705889972E-2</v>
      </c>
      <c r="J11" s="198">
        <v>0.1764460515780919</v>
      </c>
    </row>
    <row r="12" spans="1:14" ht="18" customHeight="1">
      <c r="A12" s="195" t="s">
        <v>121</v>
      </c>
      <c r="B12" s="128">
        <v>6.7628701347307973E-2</v>
      </c>
      <c r="C12" s="128">
        <v>1.844259914928471E-2</v>
      </c>
      <c r="D12" s="128">
        <v>-1.7832301097185279E-2</v>
      </c>
      <c r="E12" s="128">
        <v>2.8142407105469225E-4</v>
      </c>
      <c r="F12" s="128">
        <v>2.5540051819244125E-2</v>
      </c>
      <c r="G12" s="105"/>
      <c r="H12" s="195" t="s">
        <v>120</v>
      </c>
      <c r="I12" s="196">
        <v>-1.2685381871027215E-2</v>
      </c>
      <c r="J12" s="196">
        <v>0.20954433851581311</v>
      </c>
      <c r="L12" s="107"/>
      <c r="M12" s="107"/>
    </row>
    <row r="13" spans="1:14" ht="18" customHeight="1">
      <c r="A13" s="69" t="s">
        <v>46</v>
      </c>
      <c r="B13" s="197">
        <v>3.4533580788439627E-2</v>
      </c>
      <c r="C13" s="197">
        <v>0.11767843564520432</v>
      </c>
      <c r="D13" s="197">
        <v>-1.9645106684977445E-2</v>
      </c>
      <c r="E13" s="197">
        <v>9.5721523537455555E-2</v>
      </c>
      <c r="F13" s="198">
        <v>0.19081198530111898</v>
      </c>
      <c r="G13" s="105"/>
      <c r="H13" s="69" t="s">
        <v>147</v>
      </c>
      <c r="I13" s="128">
        <v>1.426799007444135E-3</v>
      </c>
      <c r="J13" s="128">
        <v>-1.2146987730624392E-2</v>
      </c>
    </row>
    <row r="14" spans="1:14" ht="18" customHeight="1">
      <c r="A14" s="195" t="s">
        <v>1</v>
      </c>
      <c r="B14" s="128">
        <v>-6.1839884910317878E-3</v>
      </c>
      <c r="C14" s="128">
        <v>7.0447576509334905E-2</v>
      </c>
      <c r="D14" s="128">
        <v>-2.3426731158316571E-2</v>
      </c>
      <c r="E14" s="128">
        <v>4.5370488915379203E-2</v>
      </c>
      <c r="F14" s="283">
        <v>6.6018106593398462E-2</v>
      </c>
      <c r="G14" s="105"/>
      <c r="H14" s="195" t="s">
        <v>125</v>
      </c>
      <c r="I14" s="197">
        <v>7.1540251121742227E-3</v>
      </c>
      <c r="J14" s="197">
        <v>4.1476327464121665E-2</v>
      </c>
    </row>
    <row r="15" spans="1:14" ht="18" customHeight="1">
      <c r="A15" s="69" t="s">
        <v>128</v>
      </c>
      <c r="B15" s="196">
        <v>-1.5765758058070456E-2</v>
      </c>
      <c r="C15" s="196">
        <v>2.4377586169546585E-2</v>
      </c>
      <c r="D15" s="196">
        <v>-2.9774627250470084E-2</v>
      </c>
      <c r="E15" s="196">
        <v>-6.1228746223880304E-3</v>
      </c>
      <c r="F15" s="198">
        <v>6.4038769971494602E-2</v>
      </c>
      <c r="G15" s="105"/>
      <c r="H15" s="69" t="s">
        <v>146</v>
      </c>
      <c r="I15" s="128">
        <v>8.0000000000000071E-3</v>
      </c>
      <c r="J15" s="128">
        <v>9.8994022386485581E-2</v>
      </c>
      <c r="K15" s="11"/>
    </row>
    <row r="16" spans="1:14" ht="18" customHeight="1">
      <c r="A16" s="195" t="s">
        <v>148</v>
      </c>
      <c r="B16" s="442">
        <v>-1.5110811296729827E-3</v>
      </c>
      <c r="C16" s="442">
        <v>-1.1909062288611253E-2</v>
      </c>
      <c r="D16" s="198">
        <v>-3.3928128720935126E-2</v>
      </c>
      <c r="E16" s="198">
        <v>-4.5433138811272644E-2</v>
      </c>
      <c r="F16" s="196">
        <v>7.2434966227274966E-3</v>
      </c>
      <c r="G16" s="106"/>
      <c r="H16" s="195" t="s">
        <v>47</v>
      </c>
      <c r="I16" s="198">
        <v>9.1470432330189918E-3</v>
      </c>
      <c r="J16" s="198">
        <v>9.1575166994320556E-2</v>
      </c>
      <c r="L16" s="107"/>
      <c r="M16" s="107"/>
      <c r="N16" s="107"/>
    </row>
    <row r="17" spans="1:14" ht="18" customHeight="1">
      <c r="A17" s="195" t="s">
        <v>126</v>
      </c>
      <c r="B17" s="198">
        <v>3.6092074370434268E-2</v>
      </c>
      <c r="C17" s="198">
        <v>-4.1258056316171077E-2</v>
      </c>
      <c r="D17" s="198">
        <v>-3.8675841999378457E-2</v>
      </c>
      <c r="E17" s="198">
        <v>-7.8338208248263874E-2</v>
      </c>
      <c r="F17" s="198">
        <v>5.4607744619656229E-2</v>
      </c>
      <c r="H17" s="195" t="s">
        <v>149</v>
      </c>
      <c r="I17" s="198">
        <v>1.6866089696585946E-2</v>
      </c>
      <c r="J17" s="198">
        <v>0.12093956536158124</v>
      </c>
      <c r="L17" s="107"/>
      <c r="M17" s="107"/>
      <c r="N17" s="107"/>
    </row>
    <row r="18" spans="1:14" ht="18" customHeight="1">
      <c r="A18" s="195" t="s">
        <v>122</v>
      </c>
      <c r="B18" s="196">
        <v>5.4891273055295287E-3</v>
      </c>
      <c r="C18" s="196">
        <v>0.21377215635637992</v>
      </c>
      <c r="D18" s="196">
        <v>-4.4758888311311584E-2</v>
      </c>
      <c r="E18" s="196">
        <v>0.15944506397464497</v>
      </c>
      <c r="F18" s="197">
        <v>0.50830326977037155</v>
      </c>
      <c r="H18" s="195" t="s">
        <v>124</v>
      </c>
      <c r="I18" s="196">
        <v>3.4904109589041096E-2</v>
      </c>
      <c r="J18" s="196">
        <v>0.15775524731418678</v>
      </c>
      <c r="L18" s="107"/>
      <c r="M18" s="107"/>
      <c r="N18" s="107"/>
    </row>
    <row r="19" spans="1:14" ht="18" customHeight="1">
      <c r="A19" s="195" t="s">
        <v>127</v>
      </c>
      <c r="B19" s="198">
        <v>-3.1064476081761883E-2</v>
      </c>
      <c r="C19" s="198">
        <v>-3.7631679304409915E-2</v>
      </c>
      <c r="D19" s="198">
        <v>-4.4990130725807709E-2</v>
      </c>
      <c r="E19" s="198">
        <v>-8.0928755858880597E-2</v>
      </c>
      <c r="F19" s="196">
        <v>3.8003218677974848E-2</v>
      </c>
      <c r="G19"/>
      <c r="H19" s="195" t="s">
        <v>123</v>
      </c>
      <c r="I19" s="197">
        <v>0.29535782282450418</v>
      </c>
      <c r="J19" s="197">
        <v>0.61630100614868644</v>
      </c>
      <c r="L19" s="107"/>
      <c r="M19" s="107"/>
      <c r="N19" s="107"/>
    </row>
    <row r="20" spans="1:14" ht="18" customHeight="1" thickBot="1">
      <c r="A20" s="122" t="s">
        <v>52</v>
      </c>
      <c r="B20" s="123" t="s">
        <v>53</v>
      </c>
      <c r="C20" s="123" t="s">
        <v>53</v>
      </c>
      <c r="D20" s="124" t="s">
        <v>53</v>
      </c>
      <c r="E20" s="124" t="s">
        <v>53</v>
      </c>
      <c r="F20" s="124" t="s">
        <v>53</v>
      </c>
      <c r="G20"/>
      <c r="H20" s="122" t="s">
        <v>52</v>
      </c>
      <c r="I20" s="123" t="s">
        <v>53</v>
      </c>
      <c r="J20" s="124" t="s">
        <v>53</v>
      </c>
      <c r="L20" s="107"/>
      <c r="M20" s="107"/>
      <c r="N20" s="107"/>
    </row>
    <row r="21" spans="1:14" ht="23.4" customHeight="1">
      <c r="A21" s="509" t="s">
        <v>207</v>
      </c>
      <c r="B21" s="509"/>
      <c r="C21" s="509"/>
      <c r="D21" s="509"/>
      <c r="E21" s="509"/>
      <c r="F21" s="509"/>
      <c r="G21" s="10"/>
      <c r="H21" s="127" t="s">
        <v>206</v>
      </c>
      <c r="I21" s="10"/>
    </row>
    <row r="22" spans="1:14">
      <c r="A22" s="509" t="s">
        <v>144</v>
      </c>
      <c r="B22" s="509"/>
      <c r="C22" s="509"/>
      <c r="D22" s="509"/>
      <c r="E22" s="509"/>
      <c r="F22" s="509"/>
      <c r="J22" s="107"/>
    </row>
    <row r="23" spans="1:14" ht="20.399999999999999" customHeight="1">
      <c r="A23" s="509" t="s">
        <v>145</v>
      </c>
      <c r="B23" s="509"/>
      <c r="C23" s="509"/>
      <c r="D23" s="509"/>
      <c r="E23" s="509"/>
      <c r="F23" s="509"/>
      <c r="H23" s="10"/>
      <c r="I23" s="10"/>
    </row>
  </sheetData>
  <sortState ref="A45:B61">
    <sortCondition descending="1" ref="B45:B61"/>
  </sortState>
  <mergeCells count="1">
    <mergeCell ref="A1:XFD1"/>
  </mergeCells>
  <phoneticPr fontId="0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49"/>
  <sheetViews>
    <sheetView zoomScale="70" zoomScaleNormal="70" workbookViewId="0">
      <selection sqref="A1:XFD1"/>
    </sheetView>
  </sheetViews>
  <sheetFormatPr defaultColWidth="9.109375" defaultRowHeight="13.2" outlineLevelRow="1"/>
  <cols>
    <col min="1" max="1" width="19.5546875" style="4" customWidth="1"/>
    <col min="2" max="2" width="11" style="4" customWidth="1"/>
    <col min="3" max="4" width="10.44140625" style="4" customWidth="1"/>
    <col min="5" max="5" width="11.21875" style="4" customWidth="1"/>
    <col min="6" max="15" width="10.44140625" style="4" customWidth="1"/>
    <col min="16" max="16" width="11.44140625" style="4" customWidth="1"/>
    <col min="17" max="17" width="11.77734375" style="4" bestFit="1" customWidth="1"/>
    <col min="18" max="21" width="9.77734375" style="4" customWidth="1"/>
    <col min="22" max="16384" width="9.109375" style="4"/>
  </cols>
  <sheetData>
    <row r="1" spans="1:22" s="532" customFormat="1" ht="25.2" customHeight="1" thickBot="1">
      <c r="A1" s="531" t="s">
        <v>63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</row>
    <row r="2" spans="1:22" ht="17.25" customHeight="1" outlineLevel="1">
      <c r="A2" s="534" t="s">
        <v>54</v>
      </c>
      <c r="B2" s="539" t="s">
        <v>6</v>
      </c>
      <c r="C2" s="541" t="s">
        <v>55</v>
      </c>
      <c r="D2" s="542"/>
      <c r="E2" s="542"/>
      <c r="F2" s="542"/>
      <c r="G2" s="542"/>
      <c r="H2" s="542"/>
      <c r="I2" s="542"/>
      <c r="J2" s="542"/>
      <c r="K2" s="534"/>
      <c r="L2" s="541" t="s">
        <v>56</v>
      </c>
      <c r="M2" s="542"/>
      <c r="N2" s="542"/>
      <c r="O2" s="542"/>
    </row>
    <row r="3" spans="1:22" ht="17.25" customHeight="1" outlineLevel="1" thickBot="1">
      <c r="A3" s="538"/>
      <c r="B3" s="540"/>
      <c r="C3" s="70" t="s">
        <v>107</v>
      </c>
      <c r="D3" s="70" t="s">
        <v>108</v>
      </c>
      <c r="E3" s="70" t="s">
        <v>109</v>
      </c>
      <c r="F3" s="70" t="s">
        <v>110</v>
      </c>
      <c r="G3" s="70" t="s">
        <v>20</v>
      </c>
      <c r="H3" s="70" t="s">
        <v>21</v>
      </c>
      <c r="I3" s="70" t="s">
        <v>111</v>
      </c>
      <c r="J3" s="70" t="s">
        <v>114</v>
      </c>
      <c r="K3" s="79" t="s">
        <v>22</v>
      </c>
      <c r="L3" s="70" t="s">
        <v>109</v>
      </c>
      <c r="M3" s="70" t="s">
        <v>21</v>
      </c>
      <c r="N3" s="70" t="s">
        <v>114</v>
      </c>
      <c r="O3" s="80" t="s">
        <v>22</v>
      </c>
    </row>
    <row r="4" spans="1:22" ht="18.600000000000001" customHeight="1" outlineLevel="1">
      <c r="A4" s="71">
        <v>42916</v>
      </c>
      <c r="B4" s="72">
        <v>1157</v>
      </c>
      <c r="C4" s="73">
        <v>14</v>
      </c>
      <c r="D4" s="74">
        <v>5</v>
      </c>
      <c r="E4" s="73">
        <v>21</v>
      </c>
      <c r="F4" s="74">
        <v>3</v>
      </c>
      <c r="G4" s="74">
        <v>4</v>
      </c>
      <c r="H4" s="73">
        <v>29</v>
      </c>
      <c r="I4" s="73">
        <v>1</v>
      </c>
      <c r="J4" s="73">
        <v>0</v>
      </c>
      <c r="K4" s="75">
        <v>773</v>
      </c>
      <c r="L4" s="73">
        <v>0</v>
      </c>
      <c r="M4" s="74">
        <v>52</v>
      </c>
      <c r="N4" s="74">
        <v>0</v>
      </c>
      <c r="O4" s="76">
        <v>255</v>
      </c>
    </row>
    <row r="5" spans="1:22" ht="18.600000000000001" customHeight="1" outlineLevel="1">
      <c r="A5" s="286">
        <v>43008</v>
      </c>
      <c r="B5" s="72">
        <v>1153</v>
      </c>
      <c r="C5" s="73">
        <v>14</v>
      </c>
      <c r="D5" s="74">
        <v>5</v>
      </c>
      <c r="E5" s="73">
        <v>21</v>
      </c>
      <c r="F5" s="74">
        <v>3</v>
      </c>
      <c r="G5" s="74">
        <v>4</v>
      </c>
      <c r="H5" s="73">
        <v>31</v>
      </c>
      <c r="I5" s="73">
        <v>1</v>
      </c>
      <c r="J5" s="73">
        <v>1</v>
      </c>
      <c r="K5" s="75">
        <v>765</v>
      </c>
      <c r="L5" s="73">
        <v>0</v>
      </c>
      <c r="M5" s="74">
        <v>52</v>
      </c>
      <c r="N5" s="74">
        <v>0</v>
      </c>
      <c r="O5" s="76">
        <v>256</v>
      </c>
    </row>
    <row r="6" spans="1:22" ht="18.600000000000001" customHeight="1" outlineLevel="1">
      <c r="A6" s="286">
        <v>43100</v>
      </c>
      <c r="B6" s="72">
        <v>1160</v>
      </c>
      <c r="C6" s="73">
        <v>14</v>
      </c>
      <c r="D6" s="74">
        <v>5</v>
      </c>
      <c r="E6" s="73">
        <v>20</v>
      </c>
      <c r="F6" s="74">
        <v>3</v>
      </c>
      <c r="G6" s="74">
        <v>4</v>
      </c>
      <c r="H6" s="73">
        <v>31</v>
      </c>
      <c r="I6" s="73">
        <v>1</v>
      </c>
      <c r="J6" s="73">
        <v>1</v>
      </c>
      <c r="K6" s="75">
        <v>748</v>
      </c>
      <c r="L6" s="73">
        <v>0</v>
      </c>
      <c r="M6" s="74">
        <v>53</v>
      </c>
      <c r="N6" s="74">
        <v>0</v>
      </c>
      <c r="O6" s="76">
        <v>280</v>
      </c>
    </row>
    <row r="7" spans="1:22" ht="18.600000000000001" customHeight="1" outlineLevel="1">
      <c r="A7" s="286">
        <v>43190</v>
      </c>
      <c r="B7" s="81">
        <v>1166</v>
      </c>
      <c r="C7" s="73">
        <v>14</v>
      </c>
      <c r="D7" s="74">
        <v>5</v>
      </c>
      <c r="E7" s="73">
        <v>20</v>
      </c>
      <c r="F7" s="74">
        <v>3</v>
      </c>
      <c r="G7" s="74">
        <v>4</v>
      </c>
      <c r="H7" s="73">
        <v>30</v>
      </c>
      <c r="I7" s="73">
        <v>1</v>
      </c>
      <c r="J7" s="73">
        <v>1</v>
      </c>
      <c r="K7" s="75">
        <v>757</v>
      </c>
      <c r="L7" s="73">
        <v>0</v>
      </c>
      <c r="M7" s="74">
        <v>52</v>
      </c>
      <c r="N7" s="74">
        <v>0</v>
      </c>
      <c r="O7" s="76">
        <v>279</v>
      </c>
    </row>
    <row r="8" spans="1:22" ht="18.600000000000001" customHeight="1" outlineLevel="1" thickBot="1">
      <c r="A8" s="71">
        <v>43281</v>
      </c>
      <c r="B8" s="114">
        <v>1203</v>
      </c>
      <c r="C8" s="82">
        <v>14</v>
      </c>
      <c r="D8" s="115">
        <v>5</v>
      </c>
      <c r="E8" s="82">
        <v>19</v>
      </c>
      <c r="F8" s="115">
        <v>3</v>
      </c>
      <c r="G8" s="115">
        <v>3</v>
      </c>
      <c r="H8" s="82">
        <v>29</v>
      </c>
      <c r="I8" s="82">
        <v>1</v>
      </c>
      <c r="J8" s="82">
        <v>1</v>
      </c>
      <c r="K8" s="116">
        <v>743</v>
      </c>
      <c r="L8" s="82">
        <v>0</v>
      </c>
      <c r="M8" s="115">
        <v>52</v>
      </c>
      <c r="N8" s="115">
        <v>1</v>
      </c>
      <c r="O8" s="117">
        <v>332</v>
      </c>
    </row>
    <row r="9" spans="1:22" ht="18.600000000000001" customHeight="1" outlineLevel="1">
      <c r="A9" s="518" t="s">
        <v>194</v>
      </c>
      <c r="B9" s="268">
        <v>37</v>
      </c>
      <c r="C9" s="118">
        <v>0</v>
      </c>
      <c r="D9" s="118">
        <v>0</v>
      </c>
      <c r="E9" s="118">
        <v>-1</v>
      </c>
      <c r="F9" s="118">
        <v>0</v>
      </c>
      <c r="G9" s="118">
        <v>-1</v>
      </c>
      <c r="H9" s="118">
        <v>-1</v>
      </c>
      <c r="I9" s="118">
        <v>0</v>
      </c>
      <c r="J9" s="118">
        <v>0</v>
      </c>
      <c r="K9" s="118">
        <v>-14</v>
      </c>
      <c r="L9" s="118">
        <v>0</v>
      </c>
      <c r="M9" s="118">
        <v>0</v>
      </c>
      <c r="N9" s="118">
        <v>1</v>
      </c>
      <c r="O9" s="119">
        <v>53</v>
      </c>
    </row>
    <row r="10" spans="1:22" ht="18.600000000000001" customHeight="1" outlineLevel="1">
      <c r="A10" s="517"/>
      <c r="B10" s="269">
        <v>3.1732418524871298E-2</v>
      </c>
      <c r="C10" s="77">
        <v>0</v>
      </c>
      <c r="D10" s="77">
        <v>0</v>
      </c>
      <c r="E10" s="274">
        <v>-5.0000000000000044E-2</v>
      </c>
      <c r="F10" s="274">
        <v>0</v>
      </c>
      <c r="G10" s="274">
        <v>-0.25</v>
      </c>
      <c r="H10" s="274">
        <v>-3.3333333333333326E-2</v>
      </c>
      <c r="I10" s="274">
        <v>0</v>
      </c>
      <c r="J10" s="274">
        <v>0</v>
      </c>
      <c r="K10" s="274">
        <v>-1.8494055482166427E-2</v>
      </c>
      <c r="L10" s="274" t="s">
        <v>57</v>
      </c>
      <c r="M10" s="274">
        <v>0</v>
      </c>
      <c r="N10" s="274" t="s">
        <v>57</v>
      </c>
      <c r="O10" s="275">
        <v>0.1899641577060931</v>
      </c>
    </row>
    <row r="11" spans="1:22" s="477" customFormat="1" ht="18.600000000000001" customHeight="1" outlineLevel="1">
      <c r="A11" s="517" t="s">
        <v>192</v>
      </c>
      <c r="B11" s="270">
        <v>43</v>
      </c>
      <c r="C11" s="278">
        <v>0</v>
      </c>
      <c r="D11" s="278">
        <v>0</v>
      </c>
      <c r="E11" s="278">
        <v>-1</v>
      </c>
      <c r="F11" s="278">
        <v>0</v>
      </c>
      <c r="G11" s="278">
        <v>-1</v>
      </c>
      <c r="H11" s="278">
        <v>-2</v>
      </c>
      <c r="I11" s="278">
        <v>0</v>
      </c>
      <c r="J11" s="278">
        <v>0</v>
      </c>
      <c r="K11" s="278">
        <v>-5</v>
      </c>
      <c r="L11" s="278">
        <v>0</v>
      </c>
      <c r="M11" s="278">
        <v>-1</v>
      </c>
      <c r="N11" s="278">
        <v>1</v>
      </c>
      <c r="O11" s="279">
        <v>52</v>
      </c>
    </row>
    <row r="12" spans="1:22" s="477" customFormat="1" ht="18.600000000000001" customHeight="1" outlineLevel="1">
      <c r="A12" s="517"/>
      <c r="B12" s="473">
        <v>3.706896551724137E-2</v>
      </c>
      <c r="C12" s="455">
        <v>0</v>
      </c>
      <c r="D12" s="455">
        <v>0</v>
      </c>
      <c r="E12" s="454">
        <v>-5.0000000000000044E-2</v>
      </c>
      <c r="F12" s="454">
        <v>0</v>
      </c>
      <c r="G12" s="454">
        <v>-0.25</v>
      </c>
      <c r="H12" s="454">
        <v>-6.4516129032258118E-2</v>
      </c>
      <c r="I12" s="454">
        <v>0</v>
      </c>
      <c r="J12" s="454">
        <v>0</v>
      </c>
      <c r="K12" s="454">
        <v>-6.6844919786096524E-3</v>
      </c>
      <c r="L12" s="454" t="s">
        <v>57</v>
      </c>
      <c r="M12" s="454">
        <v>-1.8867924528301883E-2</v>
      </c>
      <c r="N12" s="454" t="s">
        <v>57</v>
      </c>
      <c r="O12" s="453">
        <v>0.18571428571428572</v>
      </c>
    </row>
    <row r="13" spans="1:22" ht="18.600000000000001" customHeight="1" outlineLevel="1">
      <c r="A13" s="520" t="s">
        <v>99</v>
      </c>
      <c r="B13" s="270">
        <v>46</v>
      </c>
      <c r="C13" s="278">
        <v>0</v>
      </c>
      <c r="D13" s="278">
        <v>0</v>
      </c>
      <c r="E13" s="278">
        <v>-2</v>
      </c>
      <c r="F13" s="278">
        <v>0</v>
      </c>
      <c r="G13" s="278">
        <v>-1</v>
      </c>
      <c r="H13" s="278">
        <v>0</v>
      </c>
      <c r="I13" s="278">
        <v>0</v>
      </c>
      <c r="J13" s="278">
        <v>1</v>
      </c>
      <c r="K13" s="278">
        <v>-30</v>
      </c>
      <c r="L13" s="278">
        <v>0</v>
      </c>
      <c r="M13" s="278">
        <v>0</v>
      </c>
      <c r="N13" s="278">
        <v>1</v>
      </c>
      <c r="O13" s="279">
        <v>77</v>
      </c>
      <c r="Q13" s="54"/>
      <c r="R13" s="508" t="s">
        <v>9</v>
      </c>
      <c r="S13" s="508" t="s">
        <v>2</v>
      </c>
      <c r="T13" s="508" t="s">
        <v>50</v>
      </c>
      <c r="U13" s="508" t="s">
        <v>27</v>
      </c>
    </row>
    <row r="14" spans="1:22" ht="18.600000000000001" customHeight="1" outlineLevel="1" thickBot="1">
      <c r="A14" s="521"/>
      <c r="B14" s="271">
        <v>3.9757994814174635E-2</v>
      </c>
      <c r="C14" s="78">
        <v>0</v>
      </c>
      <c r="D14" s="78">
        <v>0</v>
      </c>
      <c r="E14" s="281">
        <v>-9.5238095238095233E-2</v>
      </c>
      <c r="F14" s="281">
        <v>0</v>
      </c>
      <c r="G14" s="281">
        <v>-0.25</v>
      </c>
      <c r="H14" s="281">
        <v>0</v>
      </c>
      <c r="I14" s="281">
        <v>0</v>
      </c>
      <c r="J14" s="281" t="s">
        <v>57</v>
      </c>
      <c r="K14" s="281">
        <v>-3.8809831824062058E-2</v>
      </c>
      <c r="L14" s="281" t="s">
        <v>57</v>
      </c>
      <c r="M14" s="281">
        <v>0</v>
      </c>
      <c r="N14" s="281" t="s">
        <v>57</v>
      </c>
      <c r="O14" s="282">
        <v>0.30196078431372553</v>
      </c>
      <c r="Q14" s="54">
        <f>A8</f>
        <v>43281</v>
      </c>
      <c r="R14" s="4">
        <f>C8+D8</f>
        <v>19</v>
      </c>
      <c r="S14" s="4">
        <f>F8+L8+E8</f>
        <v>22</v>
      </c>
      <c r="T14" s="4">
        <f>G8+H8+M8+N8+I8+J8</f>
        <v>87</v>
      </c>
      <c r="U14" s="4">
        <f>K8+O8</f>
        <v>1075</v>
      </c>
      <c r="V14" s="4">
        <f>SUM(R14:U14)</f>
        <v>1203</v>
      </c>
    </row>
    <row r="15" spans="1:22" ht="28.8" customHeight="1" outlineLevel="1">
      <c r="A15" s="516" t="s">
        <v>213</v>
      </c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</row>
    <row r="16" spans="1:22" s="519" customFormat="1" ht="13.5" customHeight="1"/>
    <row r="17" spans="1:24" s="533" customFormat="1" ht="21.75" customHeight="1" thickBot="1">
      <c r="A17" s="533" t="s">
        <v>130</v>
      </c>
    </row>
    <row r="18" spans="1:24" ht="18" customHeight="1" outlineLevel="1">
      <c r="A18" s="534" t="s">
        <v>77</v>
      </c>
      <c r="B18" s="522" t="s">
        <v>6</v>
      </c>
      <c r="C18" s="537" t="s">
        <v>9</v>
      </c>
      <c r="D18" s="537"/>
      <c r="E18" s="537"/>
      <c r="F18" s="537" t="s">
        <v>2</v>
      </c>
      <c r="G18" s="537"/>
      <c r="H18" s="537"/>
      <c r="I18" s="522" t="s">
        <v>133</v>
      </c>
      <c r="J18" s="523"/>
      <c r="K18" s="523"/>
      <c r="L18" s="523"/>
      <c r="M18" s="523"/>
    </row>
    <row r="19" spans="1:24" ht="18" customHeight="1" outlineLevel="1" thickBot="1">
      <c r="A19" s="535"/>
      <c r="B19" s="536"/>
      <c r="C19" s="303" t="s">
        <v>134</v>
      </c>
      <c r="D19" s="303" t="s">
        <v>135</v>
      </c>
      <c r="E19" s="302" t="s">
        <v>6</v>
      </c>
      <c r="F19" s="303" t="s">
        <v>134</v>
      </c>
      <c r="G19" s="303" t="s">
        <v>135</v>
      </c>
      <c r="H19" s="302" t="s">
        <v>6</v>
      </c>
      <c r="I19" s="303" t="s">
        <v>134</v>
      </c>
      <c r="J19" s="303" t="s">
        <v>136</v>
      </c>
      <c r="K19" s="303" t="s">
        <v>208</v>
      </c>
      <c r="L19" s="303" t="s">
        <v>135</v>
      </c>
      <c r="M19" s="446" t="s">
        <v>6</v>
      </c>
    </row>
    <row r="20" spans="1:24" ht="18" customHeight="1" outlineLevel="1">
      <c r="A20" s="291">
        <v>42916</v>
      </c>
      <c r="B20" s="295">
        <f>SUM(E20,H20,M20)</f>
        <v>93</v>
      </c>
      <c r="C20" s="293">
        <v>14</v>
      </c>
      <c r="D20" s="294">
        <v>5</v>
      </c>
      <c r="E20" s="292">
        <v>19</v>
      </c>
      <c r="F20" s="293">
        <v>20</v>
      </c>
      <c r="G20" s="294">
        <v>3</v>
      </c>
      <c r="H20" s="292">
        <v>23</v>
      </c>
      <c r="I20" s="293">
        <v>3</v>
      </c>
      <c r="J20" s="293">
        <v>47</v>
      </c>
      <c r="K20" s="294">
        <v>0</v>
      </c>
      <c r="L20" s="294">
        <v>1</v>
      </c>
      <c r="M20" s="295">
        <v>51</v>
      </c>
    </row>
    <row r="21" spans="1:24" ht="18" customHeight="1" outlineLevel="1">
      <c r="A21" s="286">
        <v>43008</v>
      </c>
      <c r="B21" s="290">
        <f>SUM(E21,H21,M21)</f>
        <v>94</v>
      </c>
      <c r="C21" s="287">
        <v>14</v>
      </c>
      <c r="D21" s="288">
        <v>5</v>
      </c>
      <c r="E21" s="289">
        <v>19</v>
      </c>
      <c r="F21" s="287">
        <v>20</v>
      </c>
      <c r="G21" s="288">
        <v>3</v>
      </c>
      <c r="H21" s="289">
        <v>23</v>
      </c>
      <c r="I21" s="287">
        <v>3</v>
      </c>
      <c r="J21" s="287">
        <v>47</v>
      </c>
      <c r="K21" s="288">
        <v>1</v>
      </c>
      <c r="L21" s="288">
        <v>1</v>
      </c>
      <c r="M21" s="290">
        <v>52</v>
      </c>
    </row>
    <row r="22" spans="1:24" ht="18" customHeight="1" outlineLevel="1">
      <c r="A22" s="286">
        <v>43100</v>
      </c>
      <c r="B22" s="290">
        <f>SUM(E22,H22,M22)</f>
        <v>95</v>
      </c>
      <c r="C22" s="287">
        <v>14</v>
      </c>
      <c r="D22" s="288">
        <v>5</v>
      </c>
      <c r="E22" s="289">
        <v>19</v>
      </c>
      <c r="F22" s="287">
        <v>19</v>
      </c>
      <c r="G22" s="288">
        <v>3</v>
      </c>
      <c r="H22" s="289">
        <v>22</v>
      </c>
      <c r="I22" s="287">
        <v>3</v>
      </c>
      <c r="J22" s="287">
        <v>49</v>
      </c>
      <c r="K22" s="288">
        <v>1</v>
      </c>
      <c r="L22" s="288">
        <v>1</v>
      </c>
      <c r="M22" s="290">
        <v>54</v>
      </c>
    </row>
    <row r="23" spans="1:24" ht="18" customHeight="1" outlineLevel="1">
      <c r="A23" s="286">
        <v>43190</v>
      </c>
      <c r="B23" s="290">
        <f>SUM(E23,H23,M23)</f>
        <v>95</v>
      </c>
      <c r="C23" s="287">
        <v>14</v>
      </c>
      <c r="D23" s="288">
        <v>5</v>
      </c>
      <c r="E23" s="289">
        <v>19</v>
      </c>
      <c r="F23" s="287">
        <v>19</v>
      </c>
      <c r="G23" s="288">
        <v>3</v>
      </c>
      <c r="H23" s="289">
        <v>22</v>
      </c>
      <c r="I23" s="287">
        <v>3</v>
      </c>
      <c r="J23" s="287">
        <v>49</v>
      </c>
      <c r="K23" s="288">
        <v>1</v>
      </c>
      <c r="L23" s="288">
        <v>1</v>
      </c>
      <c r="M23" s="290">
        <v>54</v>
      </c>
    </row>
    <row r="24" spans="1:24" ht="18" customHeight="1" outlineLevel="1" thickBot="1">
      <c r="A24" s="71">
        <v>43281</v>
      </c>
      <c r="B24" s="114">
        <f>SUM(E24,H24,M24)</f>
        <v>92</v>
      </c>
      <c r="C24" s="297">
        <v>14</v>
      </c>
      <c r="D24" s="298">
        <v>5</v>
      </c>
      <c r="E24" s="296">
        <v>19</v>
      </c>
      <c r="F24" s="297">
        <v>18</v>
      </c>
      <c r="G24" s="298">
        <v>3</v>
      </c>
      <c r="H24" s="299">
        <v>21</v>
      </c>
      <c r="I24" s="300">
        <v>3</v>
      </c>
      <c r="J24" s="300">
        <v>47</v>
      </c>
      <c r="K24" s="301">
        <v>1</v>
      </c>
      <c r="L24" s="301">
        <v>1</v>
      </c>
      <c r="M24" s="470">
        <v>52</v>
      </c>
    </row>
    <row r="25" spans="1:24" ht="18" customHeight="1" outlineLevel="1">
      <c r="A25" s="518" t="s">
        <v>194</v>
      </c>
      <c r="B25" s="272">
        <f t="shared" ref="B25:M25" si="0">B24-B23</f>
        <v>-3</v>
      </c>
      <c r="C25" s="119">
        <f t="shared" si="0"/>
        <v>0</v>
      </c>
      <c r="D25" s="119">
        <f t="shared" si="0"/>
        <v>0</v>
      </c>
      <c r="E25" s="272">
        <f t="shared" si="0"/>
        <v>0</v>
      </c>
      <c r="F25" s="119">
        <f t="shared" si="0"/>
        <v>-1</v>
      </c>
      <c r="G25" s="119">
        <f t="shared" si="0"/>
        <v>0</v>
      </c>
      <c r="H25" s="272">
        <f t="shared" si="0"/>
        <v>-1</v>
      </c>
      <c r="I25" s="119">
        <f t="shared" si="0"/>
        <v>0</v>
      </c>
      <c r="J25" s="119">
        <f t="shared" si="0"/>
        <v>-2</v>
      </c>
      <c r="K25" s="119">
        <f>K24-K23</f>
        <v>0</v>
      </c>
      <c r="L25" s="119">
        <f t="shared" si="0"/>
        <v>0</v>
      </c>
      <c r="M25" s="272">
        <f t="shared" si="0"/>
        <v>-2</v>
      </c>
      <c r="O25" s="529" t="s">
        <v>137</v>
      </c>
      <c r="P25" s="529" t="s">
        <v>140</v>
      </c>
      <c r="Q25" s="529" t="s">
        <v>138</v>
      </c>
      <c r="R25" s="529" t="s">
        <v>141</v>
      </c>
      <c r="S25" s="529" t="s">
        <v>139</v>
      </c>
      <c r="T25" s="529" t="s">
        <v>143</v>
      </c>
      <c r="U25" s="529" t="s">
        <v>142</v>
      </c>
      <c r="V25" s="529" t="s">
        <v>209</v>
      </c>
      <c r="W25" s="304"/>
      <c r="X25" s="304"/>
    </row>
    <row r="26" spans="1:24" ht="18" customHeight="1" outlineLevel="1">
      <c r="A26" s="517"/>
      <c r="B26" s="450">
        <f t="shared" ref="B26:M26" si="1">B24/B23-1</f>
        <v>-3.157894736842104E-2</v>
      </c>
      <c r="C26" s="449">
        <f t="shared" si="1"/>
        <v>0</v>
      </c>
      <c r="D26" s="449">
        <f t="shared" si="1"/>
        <v>0</v>
      </c>
      <c r="E26" s="450">
        <f t="shared" si="1"/>
        <v>0</v>
      </c>
      <c r="F26" s="449">
        <f t="shared" si="1"/>
        <v>-5.2631578947368474E-2</v>
      </c>
      <c r="G26" s="449">
        <f t="shared" si="1"/>
        <v>0</v>
      </c>
      <c r="H26" s="450">
        <f t="shared" si="1"/>
        <v>-4.5454545454545414E-2</v>
      </c>
      <c r="I26" s="449">
        <f t="shared" si="1"/>
        <v>0</v>
      </c>
      <c r="J26" s="449">
        <f t="shared" si="1"/>
        <v>-4.081632653061229E-2</v>
      </c>
      <c r="K26" s="449">
        <f>K24/K23-1</f>
        <v>0</v>
      </c>
      <c r="L26" s="449">
        <f t="shared" si="1"/>
        <v>0</v>
      </c>
      <c r="M26" s="450">
        <f t="shared" si="1"/>
        <v>-3.703703703703709E-2</v>
      </c>
      <c r="O26" s="529"/>
      <c r="P26" s="529"/>
      <c r="Q26" s="529"/>
      <c r="R26" s="529"/>
      <c r="S26" s="529"/>
      <c r="T26" s="529"/>
      <c r="U26" s="529"/>
      <c r="V26" s="529"/>
    </row>
    <row r="27" spans="1:24" s="477" customFormat="1" ht="18" customHeight="1" outlineLevel="1">
      <c r="A27" s="517" t="s">
        <v>192</v>
      </c>
      <c r="B27" s="452">
        <f>B24-B22</f>
        <v>-3</v>
      </c>
      <c r="C27" s="451">
        <f t="shared" ref="C27:M27" si="2">C24-C22</f>
        <v>0</v>
      </c>
      <c r="D27" s="451">
        <f t="shared" si="2"/>
        <v>0</v>
      </c>
      <c r="E27" s="452">
        <f t="shared" si="2"/>
        <v>0</v>
      </c>
      <c r="F27" s="451">
        <f t="shared" si="2"/>
        <v>-1</v>
      </c>
      <c r="G27" s="451">
        <f t="shared" si="2"/>
        <v>0</v>
      </c>
      <c r="H27" s="452">
        <f t="shared" si="2"/>
        <v>-1</v>
      </c>
      <c r="I27" s="451">
        <f t="shared" si="2"/>
        <v>0</v>
      </c>
      <c r="J27" s="451">
        <f t="shared" si="2"/>
        <v>-2</v>
      </c>
      <c r="K27" s="451">
        <f>K24-K22</f>
        <v>0</v>
      </c>
      <c r="L27" s="451">
        <f t="shared" si="2"/>
        <v>0</v>
      </c>
      <c r="M27" s="452">
        <f t="shared" si="2"/>
        <v>-2</v>
      </c>
      <c r="O27" s="445"/>
      <c r="P27" s="445"/>
      <c r="Q27" s="445"/>
      <c r="R27" s="445"/>
      <c r="S27" s="445"/>
      <c r="T27" s="445"/>
      <c r="U27" s="445"/>
    </row>
    <row r="28" spans="1:24" s="477" customFormat="1" ht="18" customHeight="1" outlineLevel="1">
      <c r="A28" s="517"/>
      <c r="B28" s="273">
        <f>B24/B22-1</f>
        <v>-3.157894736842104E-2</v>
      </c>
      <c r="C28" s="275">
        <f t="shared" ref="C28:M28" si="3">C24/C22-1</f>
        <v>0</v>
      </c>
      <c r="D28" s="275">
        <f t="shared" si="3"/>
        <v>0</v>
      </c>
      <c r="E28" s="273">
        <f t="shared" si="3"/>
        <v>0</v>
      </c>
      <c r="F28" s="275">
        <f t="shared" si="3"/>
        <v>-5.2631578947368474E-2</v>
      </c>
      <c r="G28" s="275">
        <f t="shared" si="3"/>
        <v>0</v>
      </c>
      <c r="H28" s="273">
        <f t="shared" si="3"/>
        <v>-4.5454545454545414E-2</v>
      </c>
      <c r="I28" s="275">
        <f t="shared" si="3"/>
        <v>0</v>
      </c>
      <c r="J28" s="275">
        <f t="shared" si="3"/>
        <v>-4.081632653061229E-2</v>
      </c>
      <c r="K28" s="275">
        <f>K24/K22-1</f>
        <v>0</v>
      </c>
      <c r="L28" s="275">
        <f t="shared" si="3"/>
        <v>0</v>
      </c>
      <c r="M28" s="273">
        <f t="shared" si="3"/>
        <v>-3.703703703703709E-2</v>
      </c>
      <c r="O28" s="445"/>
      <c r="P28" s="445"/>
      <c r="Q28" s="445"/>
      <c r="R28" s="445"/>
      <c r="S28" s="445"/>
      <c r="T28" s="445"/>
      <c r="U28" s="445"/>
    </row>
    <row r="29" spans="1:24" ht="18" customHeight="1" outlineLevel="1" thickBot="1">
      <c r="A29" s="520" t="s">
        <v>99</v>
      </c>
      <c r="B29" s="276">
        <f>B24-B20</f>
        <v>-1</v>
      </c>
      <c r="C29" s="278">
        <f t="shared" ref="C29:M29" si="4">C24-C20</f>
        <v>0</v>
      </c>
      <c r="D29" s="278">
        <f t="shared" si="4"/>
        <v>0</v>
      </c>
      <c r="E29" s="276">
        <f t="shared" si="4"/>
        <v>0</v>
      </c>
      <c r="F29" s="278">
        <f t="shared" si="4"/>
        <v>-2</v>
      </c>
      <c r="G29" s="278">
        <f t="shared" si="4"/>
        <v>0</v>
      </c>
      <c r="H29" s="276">
        <f t="shared" si="4"/>
        <v>-2</v>
      </c>
      <c r="I29" s="278">
        <f t="shared" si="4"/>
        <v>0</v>
      </c>
      <c r="J29" s="278">
        <f t="shared" si="4"/>
        <v>0</v>
      </c>
      <c r="K29" s="278">
        <f>K24-K20</f>
        <v>1</v>
      </c>
      <c r="L29" s="278">
        <f t="shared" si="4"/>
        <v>0</v>
      </c>
      <c r="M29" s="471">
        <f t="shared" si="4"/>
        <v>1</v>
      </c>
      <c r="O29" s="297">
        <v>14</v>
      </c>
      <c r="P29" s="298">
        <v>5</v>
      </c>
      <c r="Q29" s="298">
        <v>19</v>
      </c>
      <c r="R29" s="298">
        <v>3</v>
      </c>
      <c r="S29" s="300">
        <v>3</v>
      </c>
      <c r="T29" s="300">
        <v>50</v>
      </c>
      <c r="U29" s="301">
        <v>1</v>
      </c>
      <c r="V29" s="301">
        <v>1</v>
      </c>
    </row>
    <row r="30" spans="1:24" ht="18" customHeight="1" outlineLevel="1" thickBot="1">
      <c r="A30" s="521"/>
      <c r="B30" s="280">
        <f>B24/B20-1</f>
        <v>-1.0752688172043001E-2</v>
      </c>
      <c r="C30" s="281">
        <f t="shared" ref="C30:M30" si="5">C24/C20-1</f>
        <v>0</v>
      </c>
      <c r="D30" s="281">
        <f t="shared" si="5"/>
        <v>0</v>
      </c>
      <c r="E30" s="280">
        <f t="shared" si="5"/>
        <v>0</v>
      </c>
      <c r="F30" s="281">
        <f t="shared" si="5"/>
        <v>-9.9999999999999978E-2</v>
      </c>
      <c r="G30" s="281">
        <f t="shared" si="5"/>
        <v>0</v>
      </c>
      <c r="H30" s="280">
        <f t="shared" si="5"/>
        <v>-8.6956521739130488E-2</v>
      </c>
      <c r="I30" s="281">
        <f t="shared" si="5"/>
        <v>0</v>
      </c>
      <c r="J30" s="281">
        <f t="shared" si="5"/>
        <v>0</v>
      </c>
      <c r="K30" s="281" t="s">
        <v>57</v>
      </c>
      <c r="L30" s="281">
        <f t="shared" si="5"/>
        <v>0</v>
      </c>
      <c r="M30" s="472">
        <f t="shared" si="5"/>
        <v>1.9607843137254832E-2</v>
      </c>
    </row>
    <row r="31" spans="1:24" outlineLevel="1">
      <c r="A31" s="530" t="s">
        <v>212</v>
      </c>
      <c r="B31" s="530"/>
      <c r="C31" s="530"/>
      <c r="D31" s="530"/>
      <c r="E31" s="530"/>
      <c r="F31" s="530"/>
      <c r="G31" s="530"/>
      <c r="H31" s="530"/>
      <c r="I31" s="530"/>
      <c r="J31" s="530"/>
      <c r="K31" s="530"/>
      <c r="L31" s="530"/>
    </row>
    <row r="33" spans="1:21" s="528" customFormat="1" ht="21.75" customHeight="1" thickBot="1">
      <c r="A33" s="527" t="s">
        <v>129</v>
      </c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7"/>
    </row>
    <row r="34" spans="1:21" ht="43.8" customHeight="1" outlineLevel="1" thickBot="1">
      <c r="A34" s="170" t="s">
        <v>54</v>
      </c>
      <c r="B34" s="52" t="s">
        <v>6</v>
      </c>
      <c r="C34" s="137" t="s">
        <v>46</v>
      </c>
      <c r="D34" s="137" t="s">
        <v>47</v>
      </c>
      <c r="E34" s="137" t="s">
        <v>72</v>
      </c>
      <c r="F34" s="137" t="s">
        <v>52</v>
      </c>
      <c r="G34" s="53" t="s">
        <v>48</v>
      </c>
      <c r="I34" s="103"/>
      <c r="J34" s="35"/>
      <c r="K34" s="34"/>
      <c r="L34" s="36"/>
      <c r="P34" s="448"/>
    </row>
    <row r="35" spans="1:21" ht="18" customHeight="1" outlineLevel="1">
      <c r="A35" s="167">
        <v>42916</v>
      </c>
      <c r="B35" s="134">
        <v>38</v>
      </c>
      <c r="C35" s="135">
        <v>6</v>
      </c>
      <c r="D35" s="135">
        <v>6</v>
      </c>
      <c r="E35" s="135">
        <v>19</v>
      </c>
      <c r="F35" s="136">
        <v>0</v>
      </c>
      <c r="G35" s="136">
        <v>7</v>
      </c>
      <c r="I35" s="103"/>
      <c r="P35" s="448"/>
    </row>
    <row r="36" spans="1:21" ht="18" customHeight="1" outlineLevel="1">
      <c r="A36" s="286">
        <v>43008</v>
      </c>
      <c r="B36" s="134">
        <v>36</v>
      </c>
      <c r="C36" s="135">
        <v>5</v>
      </c>
      <c r="D36" s="135">
        <v>3</v>
      </c>
      <c r="E36" s="135">
        <v>26</v>
      </c>
      <c r="F36" s="136">
        <v>0</v>
      </c>
      <c r="G36" s="136">
        <v>2</v>
      </c>
      <c r="I36" s="103"/>
      <c r="P36" s="448"/>
    </row>
    <row r="37" spans="1:21" ht="18" customHeight="1" outlineLevel="1">
      <c r="A37" s="286">
        <v>43100</v>
      </c>
      <c r="B37" s="30">
        <v>36</v>
      </c>
      <c r="C37" s="168">
        <v>7</v>
      </c>
      <c r="D37" s="168">
        <v>2</v>
      </c>
      <c r="E37" s="168">
        <v>26</v>
      </c>
      <c r="F37" s="169">
        <v>0</v>
      </c>
      <c r="G37" s="169">
        <v>1</v>
      </c>
      <c r="I37" s="103"/>
      <c r="P37" s="448"/>
    </row>
    <row r="38" spans="1:21" ht="18" customHeight="1" outlineLevel="1">
      <c r="A38" s="286">
        <v>43190</v>
      </c>
      <c r="B38" s="30">
        <v>34</v>
      </c>
      <c r="C38" s="168">
        <v>8</v>
      </c>
      <c r="D38" s="168">
        <v>2</v>
      </c>
      <c r="E38" s="168">
        <v>22</v>
      </c>
      <c r="F38" s="169">
        <v>0</v>
      </c>
      <c r="G38" s="169">
        <v>2</v>
      </c>
      <c r="I38" s="103"/>
      <c r="P38" s="448"/>
    </row>
    <row r="39" spans="1:21" s="57" customFormat="1" ht="18" customHeight="1" outlineLevel="1" thickBot="1">
      <c r="A39" s="71">
        <v>43281</v>
      </c>
      <c r="B39" s="70">
        <f>SUM(C39:G39)</f>
        <v>31</v>
      </c>
      <c r="C39" s="504">
        <v>7</v>
      </c>
      <c r="D39" s="504">
        <v>2</v>
      </c>
      <c r="E39" s="504">
        <v>20</v>
      </c>
      <c r="F39" s="505">
        <v>0</v>
      </c>
      <c r="G39" s="506">
        <v>2</v>
      </c>
      <c r="H39" s="4"/>
      <c r="I39" s="104"/>
      <c r="P39" s="447"/>
    </row>
    <row r="40" spans="1:21" s="112" customFormat="1" ht="16.8" customHeight="1" outlineLevel="1">
      <c r="A40" s="518" t="s">
        <v>194</v>
      </c>
      <c r="B40" s="272">
        <f t="shared" ref="B40:G40" si="6">B39-B38</f>
        <v>-3</v>
      </c>
      <c r="C40" s="119">
        <f t="shared" si="6"/>
        <v>-1</v>
      </c>
      <c r="D40" s="118">
        <f t="shared" si="6"/>
        <v>0</v>
      </c>
      <c r="E40" s="118">
        <f t="shared" si="6"/>
        <v>-2</v>
      </c>
      <c r="F40" s="118">
        <f t="shared" si="6"/>
        <v>0</v>
      </c>
      <c r="G40" s="119">
        <f t="shared" si="6"/>
        <v>0</v>
      </c>
      <c r="H40" s="111"/>
      <c r="I40" s="111"/>
      <c r="J40" s="111"/>
      <c r="K40" s="111"/>
      <c r="L40" s="111"/>
      <c r="P40" s="447"/>
    </row>
    <row r="41" spans="1:21" s="112" customFormat="1" ht="16.8" customHeight="1" outlineLevel="1">
      <c r="A41" s="517"/>
      <c r="B41" s="450">
        <f>B39/B38-1</f>
        <v>-8.8235294117647078E-2</v>
      </c>
      <c r="C41" s="449">
        <f>C39/C38-1</f>
        <v>-0.125</v>
      </c>
      <c r="D41" s="274">
        <f>D39/D38-1</f>
        <v>0</v>
      </c>
      <c r="E41" s="274">
        <f>E39/E38-1</f>
        <v>-9.0909090909090939E-2</v>
      </c>
      <c r="F41" s="274" t="s">
        <v>57</v>
      </c>
      <c r="G41" s="275">
        <f>G39/G38-1</f>
        <v>0</v>
      </c>
      <c r="H41" s="113"/>
      <c r="I41" s="113"/>
      <c r="J41" s="113"/>
      <c r="K41" s="113"/>
      <c r="L41" s="113"/>
      <c r="P41" s="447"/>
    </row>
    <row r="42" spans="1:21" s="487" customFormat="1" ht="16.8" customHeight="1" outlineLevel="1">
      <c r="A42" s="517" t="s">
        <v>192</v>
      </c>
      <c r="B42" s="452">
        <f t="shared" ref="B42:G42" si="7">B39-B37</f>
        <v>-5</v>
      </c>
      <c r="C42" s="451">
        <f t="shared" si="7"/>
        <v>0</v>
      </c>
      <c r="D42" s="451">
        <f t="shared" si="7"/>
        <v>0</v>
      </c>
      <c r="E42" s="451">
        <f t="shared" si="7"/>
        <v>-6</v>
      </c>
      <c r="F42" s="451">
        <f t="shared" si="7"/>
        <v>0</v>
      </c>
      <c r="G42" s="453">
        <f t="shared" si="7"/>
        <v>1</v>
      </c>
      <c r="H42" s="113"/>
      <c r="I42" s="113"/>
      <c r="J42" s="113"/>
      <c r="K42" s="113"/>
      <c r="L42" s="113"/>
      <c r="P42" s="447"/>
    </row>
    <row r="43" spans="1:21" s="487" customFormat="1" ht="16.8" customHeight="1" outlineLevel="1">
      <c r="A43" s="517"/>
      <c r="B43" s="273">
        <f>B39/B37-1</f>
        <v>-0.13888888888888884</v>
      </c>
      <c r="C43" s="275">
        <f>C39/C37-1</f>
        <v>0</v>
      </c>
      <c r="D43" s="275">
        <f>D39/D37-1</f>
        <v>0</v>
      </c>
      <c r="E43" s="275">
        <f>E39/E37-1</f>
        <v>-0.23076923076923073</v>
      </c>
      <c r="F43" s="275" t="s">
        <v>57</v>
      </c>
      <c r="G43" s="453">
        <f>G39/G37-1</f>
        <v>1</v>
      </c>
      <c r="H43" s="113"/>
      <c r="I43" s="113"/>
      <c r="J43" s="113"/>
      <c r="K43" s="113"/>
      <c r="L43" s="113"/>
      <c r="P43" s="447"/>
    </row>
    <row r="44" spans="1:21" s="112" customFormat="1" ht="16.8" customHeight="1" outlineLevel="1">
      <c r="A44" s="520" t="s">
        <v>99</v>
      </c>
      <c r="B44" s="276">
        <f t="shared" ref="B44:G44" si="8">B39-B35</f>
        <v>-7</v>
      </c>
      <c r="C44" s="277">
        <f t="shared" si="8"/>
        <v>1</v>
      </c>
      <c r="D44" s="277">
        <f t="shared" si="8"/>
        <v>-4</v>
      </c>
      <c r="E44" s="278">
        <f t="shared" si="8"/>
        <v>1</v>
      </c>
      <c r="F44" s="278">
        <f t="shared" si="8"/>
        <v>0</v>
      </c>
      <c r="G44" s="279">
        <f t="shared" si="8"/>
        <v>-5</v>
      </c>
      <c r="H44" s="111"/>
      <c r="I44" s="111"/>
      <c r="J44" s="111"/>
      <c r="K44" s="111"/>
      <c r="L44" s="111"/>
      <c r="P44" s="447"/>
    </row>
    <row r="45" spans="1:21" s="112" customFormat="1" ht="16.8" customHeight="1" outlineLevel="1" thickBot="1">
      <c r="A45" s="521"/>
      <c r="B45" s="280">
        <f>B39/B35-1</f>
        <v>-0.18421052631578949</v>
      </c>
      <c r="C45" s="281">
        <f>C39/C35-1</f>
        <v>0.16666666666666674</v>
      </c>
      <c r="D45" s="281">
        <f>D39/D35-1</f>
        <v>-0.66666666666666674</v>
      </c>
      <c r="E45" s="281">
        <f>E39/E35-1</f>
        <v>5.2631578947368363E-2</v>
      </c>
      <c r="F45" s="281" t="s">
        <v>57</v>
      </c>
      <c r="G45" s="282">
        <f>G39/G35-1</f>
        <v>-0.7142857142857143</v>
      </c>
      <c r="H45" s="113"/>
      <c r="I45" s="113"/>
      <c r="J45" s="113"/>
      <c r="K45" s="113"/>
      <c r="L45" s="113"/>
      <c r="P45" s="447"/>
    </row>
    <row r="46" spans="1:21" outlineLevel="1">
      <c r="A46" s="524" t="s">
        <v>71</v>
      </c>
      <c r="B46" s="524"/>
      <c r="C46" s="524"/>
      <c r="D46" s="524"/>
      <c r="E46" s="524"/>
      <c r="F46" s="524"/>
      <c r="G46" s="524"/>
      <c r="P46" s="448"/>
    </row>
    <row r="47" spans="1:21" outlineLevel="1">
      <c r="A47" s="526" t="s">
        <v>118</v>
      </c>
      <c r="B47" s="526"/>
      <c r="C47" s="526"/>
      <c r="D47" s="526"/>
      <c r="E47" s="526"/>
      <c r="F47" s="526"/>
      <c r="G47" s="526"/>
    </row>
    <row r="48" spans="1:21" s="525" customFormat="1" ht="13.2" customHeight="1" outlineLevel="1">
      <c r="A48" s="525" t="s">
        <v>119</v>
      </c>
    </row>
    <row r="49" spans="1:7" s="507" customFormat="1">
      <c r="A49" s="530" t="s">
        <v>214</v>
      </c>
      <c r="B49" s="530"/>
      <c r="C49" s="530"/>
      <c r="D49" s="530"/>
      <c r="E49" s="530"/>
      <c r="F49" s="530"/>
      <c r="G49" s="530"/>
    </row>
  </sheetData>
  <mergeCells count="36">
    <mergeCell ref="A49:G49"/>
    <mergeCell ref="A1:XFD1"/>
    <mergeCell ref="A17:XFD17"/>
    <mergeCell ref="A18:A19"/>
    <mergeCell ref="A31:L31"/>
    <mergeCell ref="A25:A26"/>
    <mergeCell ref="A29:A30"/>
    <mergeCell ref="B18:B19"/>
    <mergeCell ref="C18:E18"/>
    <mergeCell ref="F18:H18"/>
    <mergeCell ref="A2:A3"/>
    <mergeCell ref="B2:B3"/>
    <mergeCell ref="C2:K2"/>
    <mergeCell ref="T25:T26"/>
    <mergeCell ref="U25:U26"/>
    <mergeCell ref="L2:O2"/>
    <mergeCell ref="A42:A43"/>
    <mergeCell ref="I18:M18"/>
    <mergeCell ref="A46:G46"/>
    <mergeCell ref="A48:XFD48"/>
    <mergeCell ref="A47:G47"/>
    <mergeCell ref="A33:XFD33"/>
    <mergeCell ref="A44:A45"/>
    <mergeCell ref="A40:A41"/>
    <mergeCell ref="O25:O26"/>
    <mergeCell ref="P25:P26"/>
    <mergeCell ref="Q25:Q26"/>
    <mergeCell ref="R25:R26"/>
    <mergeCell ref="S25:S26"/>
    <mergeCell ref="V25:V26"/>
    <mergeCell ref="A15:O15"/>
    <mergeCell ref="A27:A28"/>
    <mergeCell ref="A9:A10"/>
    <mergeCell ref="A16:XFD16"/>
    <mergeCell ref="A13:A14"/>
    <mergeCell ref="A11:A12"/>
  </mergeCells>
  <phoneticPr fontId="38" type="noConversion"/>
  <hyperlinks>
    <hyperlink ref="A48" r:id="rId1"/>
  </hyperlinks>
  <pageMargins left="0.75" right="0.75" top="1" bottom="1" header="0.5" footer="0.5"/>
  <pageSetup paperSize="9" orientation="portrait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</sheetPr>
  <dimension ref="A1:Q60"/>
  <sheetViews>
    <sheetView zoomScale="70" zoomScaleNormal="70" workbookViewId="0">
      <pane ySplit="1" topLeftCell="A2" activePane="bottomLeft" state="frozen"/>
      <selection pane="bottomLeft" sqref="A1:XFD1"/>
    </sheetView>
  </sheetViews>
  <sheetFormatPr defaultColWidth="9.109375" defaultRowHeight="13.2" outlineLevelRow="2"/>
  <cols>
    <col min="1" max="1" width="27" style="1" customWidth="1"/>
    <col min="2" max="2" width="17.88671875" style="1" customWidth="1"/>
    <col min="3" max="3" width="12" style="1" customWidth="1"/>
    <col min="4" max="4" width="1.77734375" style="1" customWidth="1"/>
    <col min="5" max="5" width="28.44140625" style="1" customWidth="1"/>
    <col min="6" max="6" width="12.21875" style="1" customWidth="1"/>
    <col min="7" max="7" width="1.77734375" style="1" customWidth="1"/>
    <col min="8" max="8" width="27.6640625" style="1" customWidth="1"/>
    <col min="9" max="9" width="12" style="1" customWidth="1"/>
    <col min="10" max="10" width="1.77734375" style="1" customWidth="1"/>
    <col min="11" max="11" width="34.109375" style="1" customWidth="1"/>
    <col min="12" max="12" width="12.109375" style="1" customWidth="1"/>
    <col min="13" max="13" width="1.77734375" style="1" customWidth="1"/>
    <col min="14" max="14" width="28.6640625" style="1" customWidth="1"/>
    <col min="15" max="15" width="12.77734375" style="1" customWidth="1"/>
    <col min="16" max="16" width="1.77734375" style="1" customWidth="1"/>
    <col min="17" max="16384" width="9.109375" style="1"/>
  </cols>
  <sheetData>
    <row r="1" spans="1:16" s="543" customFormat="1" ht="24.6" customHeight="1">
      <c r="A1" s="543" t="s">
        <v>86</v>
      </c>
    </row>
    <row r="2" spans="1:16" ht="14.4" customHeight="1"/>
    <row r="3" spans="1:16" ht="14.4" customHeight="1"/>
    <row r="4" spans="1:16" ht="14.4" customHeight="1"/>
    <row r="5" spans="1:16" ht="14.4" customHeight="1"/>
    <row r="6" spans="1:16" ht="14.4" customHeight="1"/>
    <row r="7" spans="1:16" ht="14.4" customHeight="1"/>
    <row r="8" spans="1:16" ht="14.4" customHeight="1"/>
    <row r="9" spans="1:16" ht="14.4" customHeight="1"/>
    <row r="10" spans="1:16" ht="14.4" customHeight="1"/>
    <row r="11" spans="1:16" ht="14.4" customHeight="1"/>
    <row r="12" spans="1:16" ht="14.4" customHeight="1"/>
    <row r="13" spans="1:16" ht="14.4" customHeight="1"/>
    <row r="14" spans="1:16" ht="14.4" customHeight="1"/>
    <row r="15" spans="1:16" ht="14.4" customHeight="1"/>
    <row r="16" spans="1:16" s="84" customFormat="1" ht="13.8" thickBot="1">
      <c r="A16" s="545">
        <v>43281</v>
      </c>
      <c r="B16" s="545"/>
      <c r="C16" s="545"/>
      <c r="D16" s="545"/>
      <c r="E16" s="545"/>
      <c r="F16" s="545"/>
      <c r="G16" s="545"/>
      <c r="H16" s="545"/>
      <c r="I16" s="545"/>
      <c r="J16" s="357"/>
      <c r="K16" s="357"/>
      <c r="L16" s="357"/>
      <c r="M16" s="357"/>
      <c r="N16" s="357"/>
      <c r="O16" s="357"/>
      <c r="P16" s="357"/>
    </row>
    <row r="17" spans="1:17" s="84" customFormat="1" ht="48.6" customHeight="1" thickBot="1">
      <c r="A17" s="85" t="s">
        <v>23</v>
      </c>
      <c r="B17" s="86" t="s">
        <v>155</v>
      </c>
      <c r="C17" s="328" t="s">
        <v>42</v>
      </c>
      <c r="D17" s="193"/>
      <c r="E17" s="85" t="s">
        <v>23</v>
      </c>
      <c r="F17" s="327" t="s">
        <v>43</v>
      </c>
      <c r="G17" s="193"/>
      <c r="H17" s="85" t="s">
        <v>23</v>
      </c>
      <c r="I17" s="324" t="s">
        <v>152</v>
      </c>
      <c r="J17" s="193"/>
      <c r="K17" s="323" t="s">
        <v>23</v>
      </c>
      <c r="L17" s="326" t="s">
        <v>153</v>
      </c>
      <c r="M17" s="193"/>
      <c r="N17" s="323" t="s">
        <v>23</v>
      </c>
      <c r="O17" s="325" t="s">
        <v>154</v>
      </c>
      <c r="P17" s="193"/>
    </row>
    <row r="18" spans="1:17" s="318" customFormat="1" ht="15" customHeight="1">
      <c r="A18" s="314" t="s">
        <v>19</v>
      </c>
      <c r="B18" s="315">
        <v>209</v>
      </c>
      <c r="C18" s="316">
        <v>0.71821305841924399</v>
      </c>
      <c r="D18" s="317"/>
      <c r="E18" s="314" t="s">
        <v>19</v>
      </c>
      <c r="F18" s="316">
        <v>0.81533328306187458</v>
      </c>
      <c r="G18" s="317"/>
      <c r="H18" s="314" t="s">
        <v>19</v>
      </c>
      <c r="I18" s="316">
        <v>0.7264682220434433</v>
      </c>
      <c r="J18" s="317"/>
      <c r="K18" s="314" t="s">
        <v>19</v>
      </c>
      <c r="L18" s="316">
        <v>0.71787709497206709</v>
      </c>
      <c r="M18" s="317"/>
      <c r="N18" s="314" t="s">
        <v>19</v>
      </c>
      <c r="O18" s="316">
        <v>0.78106508875739644</v>
      </c>
      <c r="P18" s="317"/>
      <c r="Q18" s="428"/>
    </row>
    <row r="19" spans="1:17" s="93" customFormat="1" ht="15" customHeight="1">
      <c r="A19" s="90" t="s">
        <v>15</v>
      </c>
      <c r="B19" s="91">
        <v>19</v>
      </c>
      <c r="C19" s="92">
        <v>6.5292096219931275E-2</v>
      </c>
      <c r="D19" s="89"/>
      <c r="E19" s="90" t="s">
        <v>15</v>
      </c>
      <c r="F19" s="92">
        <v>5.9215757736935035E-2</v>
      </c>
      <c r="G19" s="183"/>
      <c r="H19" s="90" t="s">
        <v>15</v>
      </c>
      <c r="I19" s="92">
        <v>7.4014481094127116E-2</v>
      </c>
      <c r="J19" s="183"/>
      <c r="K19" s="90" t="s">
        <v>15</v>
      </c>
      <c r="L19" s="92">
        <v>7.5418994413407825E-2</v>
      </c>
      <c r="M19" s="183"/>
      <c r="N19" s="90" t="s">
        <v>15</v>
      </c>
      <c r="O19" s="92">
        <v>6.5088757396449703E-2</v>
      </c>
      <c r="P19" s="183"/>
      <c r="Q19" s="428"/>
    </row>
    <row r="20" spans="1:17" s="98" customFormat="1" ht="15" customHeight="1">
      <c r="A20" s="94" t="s">
        <v>18</v>
      </c>
      <c r="B20" s="95">
        <v>19</v>
      </c>
      <c r="C20" s="96">
        <v>6.5292096219931275E-2</v>
      </c>
      <c r="D20" s="89"/>
      <c r="E20" s="94" t="s">
        <v>18</v>
      </c>
      <c r="F20" s="96">
        <v>4.6406660121538254E-2</v>
      </c>
      <c r="G20" s="183"/>
      <c r="H20" s="94" t="s">
        <v>18</v>
      </c>
      <c r="I20" s="96">
        <v>5.9533386967015288E-2</v>
      </c>
      <c r="J20" s="183"/>
      <c r="K20" s="94" t="s">
        <v>18</v>
      </c>
      <c r="L20" s="96">
        <v>5.8659217877094973E-2</v>
      </c>
      <c r="M20" s="183"/>
      <c r="N20" s="94" t="s">
        <v>18</v>
      </c>
      <c r="O20" s="96">
        <v>6.5088757396449703E-2</v>
      </c>
      <c r="P20" s="183"/>
      <c r="Q20" s="428"/>
    </row>
    <row r="21" spans="1:17" s="145" customFormat="1" ht="15" customHeight="1">
      <c r="A21" s="256" t="s">
        <v>58</v>
      </c>
      <c r="B21" s="91">
        <v>9</v>
      </c>
      <c r="C21" s="92">
        <v>3.0927835051546393E-2</v>
      </c>
      <c r="D21" s="89"/>
      <c r="E21" s="256" t="s">
        <v>58</v>
      </c>
      <c r="F21" s="92">
        <v>3.1077905135302307E-2</v>
      </c>
      <c r="G21" s="183"/>
      <c r="H21" s="256" t="s">
        <v>58</v>
      </c>
      <c r="I21" s="92">
        <v>4.9879324215607403E-2</v>
      </c>
      <c r="J21" s="183"/>
      <c r="K21" s="256" t="s">
        <v>58</v>
      </c>
      <c r="L21" s="92">
        <v>5.5865921787709494E-2</v>
      </c>
      <c r="M21" s="183"/>
      <c r="N21" s="359" t="s">
        <v>59</v>
      </c>
      <c r="O21" s="186">
        <v>1.7751479289940829E-2</v>
      </c>
      <c r="P21" s="183"/>
      <c r="Q21" s="428"/>
    </row>
    <row r="22" spans="1:17" s="145" customFormat="1" ht="15" customHeight="1">
      <c r="A22" s="143" t="s">
        <v>17</v>
      </c>
      <c r="B22" s="95">
        <v>7</v>
      </c>
      <c r="C22" s="96">
        <v>2.4054982817869417E-2</v>
      </c>
      <c r="D22" s="89"/>
      <c r="E22" s="254" t="s">
        <v>36</v>
      </c>
      <c r="F22" s="92">
        <v>2.7208445941508896E-2</v>
      </c>
      <c r="G22" s="183"/>
      <c r="H22" s="359" t="s">
        <v>59</v>
      </c>
      <c r="I22" s="186">
        <v>2.8962188254223652E-2</v>
      </c>
      <c r="J22" s="183"/>
      <c r="K22" s="359" t="s">
        <v>59</v>
      </c>
      <c r="L22" s="186">
        <v>3.0726256983240222E-2</v>
      </c>
      <c r="M22" s="183"/>
      <c r="N22" s="256" t="s">
        <v>58</v>
      </c>
      <c r="O22" s="92">
        <v>1.1834319526627219E-2</v>
      </c>
      <c r="P22" s="183"/>
      <c r="Q22" s="428"/>
    </row>
    <row r="23" spans="1:17" s="322" customFormat="1" ht="15" customHeight="1" thickBot="1">
      <c r="A23" s="319" t="s">
        <v>73</v>
      </c>
      <c r="B23" s="320">
        <v>28</v>
      </c>
      <c r="C23" s="321">
        <v>9.6219931271477668E-2</v>
      </c>
      <c r="D23" s="317"/>
      <c r="E23" s="319" t="s">
        <v>100</v>
      </c>
      <c r="F23" s="321">
        <v>2.0757948002841031E-2</v>
      </c>
      <c r="G23" s="317"/>
      <c r="H23" s="319" t="s">
        <v>100</v>
      </c>
      <c r="I23" s="321">
        <v>6.114239742558325E-2</v>
      </c>
      <c r="J23" s="317"/>
      <c r="K23" s="319" t="s">
        <v>100</v>
      </c>
      <c r="L23" s="321">
        <v>6.1452513966480327E-2</v>
      </c>
      <c r="M23" s="317"/>
      <c r="N23" s="319" t="s">
        <v>100</v>
      </c>
      <c r="O23" s="321">
        <v>5.9171597633136203E-2</v>
      </c>
      <c r="P23" s="317"/>
      <c r="Q23" s="428"/>
    </row>
    <row r="24" spans="1:17" s="263" customFormat="1" ht="15" customHeight="1" outlineLevel="1">
      <c r="A24" s="258" t="s">
        <v>59</v>
      </c>
      <c r="B24" s="259">
        <v>5</v>
      </c>
      <c r="C24" s="260">
        <v>1.7182130584192441E-2</v>
      </c>
      <c r="D24" s="260"/>
      <c r="E24" s="262" t="s">
        <v>16</v>
      </c>
      <c r="F24" s="261">
        <v>5.1895095378574367E-3</v>
      </c>
      <c r="G24" s="183"/>
      <c r="H24" s="254" t="s">
        <v>36</v>
      </c>
      <c r="I24" s="92">
        <v>2.3330651649235722E-2</v>
      </c>
      <c r="J24" s="183"/>
      <c r="K24" s="254" t="s">
        <v>36</v>
      </c>
      <c r="L24" s="92">
        <v>2.5139664804469275E-2</v>
      </c>
      <c r="M24" s="183"/>
      <c r="N24" s="142" t="s">
        <v>36</v>
      </c>
      <c r="O24" s="92">
        <v>1.1834319526627219E-2</v>
      </c>
      <c r="P24" s="183"/>
      <c r="Q24" s="428"/>
    </row>
    <row r="25" spans="1:17" s="263" customFormat="1" ht="15" customHeight="1" outlineLevel="1">
      <c r="A25" s="267" t="s">
        <v>36</v>
      </c>
      <c r="B25" s="265">
        <v>4</v>
      </c>
      <c r="C25" s="261">
        <v>1.3745704467353952E-2</v>
      </c>
      <c r="D25" s="260"/>
      <c r="E25" s="266" t="s">
        <v>17</v>
      </c>
      <c r="F25" s="261">
        <v>4.2228173601445351E-3</v>
      </c>
      <c r="G25" s="183"/>
      <c r="H25" s="266" t="s">
        <v>17</v>
      </c>
      <c r="I25" s="261">
        <v>9.6540627514078835E-3</v>
      </c>
      <c r="J25" s="183"/>
      <c r="K25" s="266" t="s">
        <v>17</v>
      </c>
      <c r="L25" s="261">
        <v>1.0242085661080074E-2</v>
      </c>
      <c r="M25" s="183"/>
      <c r="N25" s="266" t="s">
        <v>17</v>
      </c>
      <c r="O25" s="261">
        <v>5.9171597633136093E-3</v>
      </c>
      <c r="P25" s="183"/>
    </row>
    <row r="26" spans="1:17" s="263" customFormat="1" ht="15" customHeight="1" outlineLevel="1">
      <c r="A26" s="262" t="s">
        <v>16</v>
      </c>
      <c r="B26" s="265">
        <v>4</v>
      </c>
      <c r="C26" s="261">
        <v>1.3745704467353952E-2</v>
      </c>
      <c r="D26" s="260"/>
      <c r="E26" s="258" t="s">
        <v>59</v>
      </c>
      <c r="F26" s="260">
        <v>3.3989049621685119E-3</v>
      </c>
      <c r="G26" s="183"/>
      <c r="H26" s="264" t="s">
        <v>78</v>
      </c>
      <c r="I26" s="260">
        <v>8.0450522928399038E-3</v>
      </c>
      <c r="J26" s="183"/>
      <c r="K26" s="264" t="s">
        <v>78</v>
      </c>
      <c r="L26" s="260">
        <v>8.3798882681564244E-3</v>
      </c>
      <c r="M26" s="183"/>
      <c r="N26" s="264" t="s">
        <v>78</v>
      </c>
      <c r="O26" s="260">
        <v>5.9171597633136093E-3</v>
      </c>
      <c r="P26" s="183"/>
    </row>
    <row r="27" spans="1:17" s="263" customFormat="1" ht="15" customHeight="1" outlineLevel="1">
      <c r="A27" s="264" t="s">
        <v>78</v>
      </c>
      <c r="B27" s="265">
        <v>3</v>
      </c>
      <c r="C27" s="261">
        <v>1.0309278350515464E-2</v>
      </c>
      <c r="D27" s="260"/>
      <c r="E27" s="264" t="s">
        <v>78</v>
      </c>
      <c r="F27" s="260">
        <v>1.6542641561549936E-3</v>
      </c>
      <c r="G27" s="183"/>
      <c r="H27" s="262" t="s">
        <v>16</v>
      </c>
      <c r="I27" s="260">
        <v>8.0450522928399038E-3</v>
      </c>
      <c r="J27" s="183"/>
      <c r="K27" s="262" t="s">
        <v>16</v>
      </c>
      <c r="L27" s="260">
        <v>8.3798882681564244E-3</v>
      </c>
      <c r="M27" s="183"/>
      <c r="N27" s="262" t="s">
        <v>16</v>
      </c>
      <c r="O27" s="260">
        <v>5.9171597633136093E-3</v>
      </c>
      <c r="P27" s="183"/>
    </row>
    <row r="28" spans="1:17" s="83" customFormat="1" ht="15.6" customHeight="1" outlineLevel="1">
      <c r="B28" s="133"/>
      <c r="C28" s="329">
        <f>SUM(C24:C27)</f>
        <v>5.4982817869415807E-2</v>
      </c>
      <c r="D28" s="144"/>
      <c r="E28" s="144"/>
      <c r="F28" s="329">
        <f>SUM(F24:F27)</f>
        <v>1.4465496016325477E-2</v>
      </c>
      <c r="G28" s="183"/>
      <c r="H28" s="144"/>
      <c r="I28" s="329">
        <f>SUM(I24:I27)</f>
        <v>4.9074818986323411E-2</v>
      </c>
      <c r="J28" s="183"/>
      <c r="K28" s="144"/>
      <c r="L28" s="329">
        <f>SUM(L24:L27)</f>
        <v>5.2141527001862198E-2</v>
      </c>
      <c r="M28" s="183"/>
      <c r="N28" s="144"/>
      <c r="O28" s="329">
        <f>SUM(O24:O27)</f>
        <v>2.9585798816568046E-2</v>
      </c>
      <c r="P28" s="183"/>
    </row>
    <row r="29" spans="1:17" s="83" customFormat="1">
      <c r="A29" s="127" t="s">
        <v>196</v>
      </c>
      <c r="C29" s="257"/>
      <c r="I29" s="257"/>
      <c r="J29" s="502"/>
      <c r="L29" s="257"/>
      <c r="M29" s="502"/>
    </row>
    <row r="30" spans="1:17" s="546" customFormat="1" ht="6" customHeight="1"/>
    <row r="31" spans="1:17" s="84" customFormat="1">
      <c r="A31" s="545">
        <v>43190</v>
      </c>
      <c r="B31" s="545"/>
      <c r="C31" s="545"/>
      <c r="D31" s="545"/>
      <c r="E31" s="545"/>
      <c r="F31" s="545"/>
      <c r="G31" s="545"/>
      <c r="H31" s="545"/>
      <c r="I31" s="545"/>
      <c r="J31" s="357"/>
      <c r="K31" s="357"/>
      <c r="L31" s="357"/>
      <c r="M31" s="357"/>
      <c r="N31" s="357"/>
      <c r="O31" s="357"/>
      <c r="P31" s="357"/>
      <c r="Q31" s="263"/>
    </row>
    <row r="32" spans="1:17" s="83" customFormat="1" ht="48.6" hidden="1" customHeight="1" outlineLevel="2" thickBot="1">
      <c r="A32" s="85" t="s">
        <v>23</v>
      </c>
      <c r="B32" s="86" t="s">
        <v>155</v>
      </c>
      <c r="C32" s="328" t="s">
        <v>42</v>
      </c>
      <c r="D32" s="193"/>
      <c r="E32" s="85" t="s">
        <v>23</v>
      </c>
      <c r="F32" s="327" t="s">
        <v>43</v>
      </c>
      <c r="G32" s="193"/>
      <c r="H32" s="85" t="s">
        <v>23</v>
      </c>
      <c r="I32" s="324" t="s">
        <v>152</v>
      </c>
      <c r="J32" s="193"/>
      <c r="K32" s="323" t="s">
        <v>23</v>
      </c>
      <c r="L32" s="326" t="s">
        <v>153</v>
      </c>
      <c r="M32" s="193"/>
      <c r="N32" s="323" t="s">
        <v>23</v>
      </c>
      <c r="O32" s="325" t="s">
        <v>154</v>
      </c>
      <c r="P32" s="193"/>
    </row>
    <row r="33" spans="1:17" s="318" customFormat="1" ht="15" hidden="1" customHeight="1" outlineLevel="1">
      <c r="A33" s="314" t="s">
        <v>19</v>
      </c>
      <c r="B33" s="315">
        <v>215</v>
      </c>
      <c r="C33" s="316">
        <v>0.72635135135135132</v>
      </c>
      <c r="D33" s="317"/>
      <c r="E33" s="314" t="s">
        <v>19</v>
      </c>
      <c r="F33" s="316">
        <v>0.80331267892943836</v>
      </c>
      <c r="G33" s="317"/>
      <c r="H33" s="314" t="s">
        <v>19</v>
      </c>
      <c r="I33" s="316">
        <v>0.72588424437299037</v>
      </c>
      <c r="J33" s="317"/>
      <c r="K33" s="314" t="s">
        <v>19</v>
      </c>
      <c r="L33" s="316">
        <v>0.71075166508087539</v>
      </c>
      <c r="M33" s="317"/>
      <c r="N33" s="314" t="s">
        <v>19</v>
      </c>
      <c r="O33" s="316">
        <v>0.80829015544041449</v>
      </c>
      <c r="P33" s="317"/>
      <c r="Q33" s="428"/>
    </row>
    <row r="34" spans="1:17" s="444" customFormat="1" ht="15" hidden="1" customHeight="1" outlineLevel="1">
      <c r="A34" s="184" t="s">
        <v>15</v>
      </c>
      <c r="B34" s="185">
        <v>19</v>
      </c>
      <c r="C34" s="186">
        <v>6.4189189189189186E-2</v>
      </c>
      <c r="D34" s="183"/>
      <c r="E34" s="184" t="s">
        <v>15</v>
      </c>
      <c r="F34" s="186">
        <v>7.3033858743760005E-2</v>
      </c>
      <c r="G34" s="183"/>
      <c r="H34" s="184" t="s">
        <v>15</v>
      </c>
      <c r="I34" s="186">
        <v>7.4758842443729906E-2</v>
      </c>
      <c r="J34" s="183"/>
      <c r="K34" s="184" t="s">
        <v>15</v>
      </c>
      <c r="L34" s="186">
        <v>7.7069457659372023E-2</v>
      </c>
      <c r="M34" s="183"/>
      <c r="N34" s="184" t="s">
        <v>15</v>
      </c>
      <c r="O34" s="186">
        <v>6.2176165803108807E-2</v>
      </c>
      <c r="P34" s="183"/>
      <c r="Q34" s="428"/>
    </row>
    <row r="35" spans="1:17" s="98" customFormat="1" ht="15" hidden="1" customHeight="1" outlineLevel="1">
      <c r="A35" s="184" t="s">
        <v>18</v>
      </c>
      <c r="B35" s="185">
        <v>19</v>
      </c>
      <c r="C35" s="186">
        <v>6.4189189189189186E-2</v>
      </c>
      <c r="D35" s="183"/>
      <c r="E35" s="184" t="s">
        <v>18</v>
      </c>
      <c r="F35" s="186">
        <v>4.5005447857633607E-2</v>
      </c>
      <c r="G35" s="183"/>
      <c r="H35" s="184" t="s">
        <v>18</v>
      </c>
      <c r="I35" s="186">
        <v>5.9485530546623797E-2</v>
      </c>
      <c r="J35" s="183"/>
      <c r="K35" s="184" t="s">
        <v>18</v>
      </c>
      <c r="L35" s="186">
        <v>5.9942911512844907E-2</v>
      </c>
      <c r="M35" s="183"/>
      <c r="N35" s="184" t="s">
        <v>18</v>
      </c>
      <c r="O35" s="186">
        <v>5.6994818652849742E-2</v>
      </c>
      <c r="P35" s="183"/>
      <c r="Q35" s="428"/>
    </row>
    <row r="36" spans="1:17" s="98" customFormat="1" ht="15" hidden="1" customHeight="1" outlineLevel="1">
      <c r="A36" s="427" t="s">
        <v>58</v>
      </c>
      <c r="B36" s="185">
        <v>8</v>
      </c>
      <c r="C36" s="186">
        <v>2.7027027027027029E-2</v>
      </c>
      <c r="D36" s="183"/>
      <c r="E36" s="427" t="s">
        <v>58</v>
      </c>
      <c r="F36" s="186">
        <v>3.0069107798583319E-2</v>
      </c>
      <c r="G36" s="183"/>
      <c r="H36" s="427" t="s">
        <v>58</v>
      </c>
      <c r="I36" s="186">
        <v>4.9035369774919617E-2</v>
      </c>
      <c r="J36" s="183"/>
      <c r="K36" s="427" t="s">
        <v>58</v>
      </c>
      <c r="L36" s="186">
        <v>5.7088487155090392E-2</v>
      </c>
      <c r="M36" s="183"/>
      <c r="N36" s="427" t="s">
        <v>58</v>
      </c>
      <c r="O36" s="186">
        <v>5.1813471502590676E-3</v>
      </c>
      <c r="P36" s="183"/>
      <c r="Q36" s="428"/>
    </row>
    <row r="37" spans="1:17" s="98" customFormat="1" ht="15" hidden="1" customHeight="1" outlineLevel="1">
      <c r="A37" s="255" t="s">
        <v>17</v>
      </c>
      <c r="B37" s="185">
        <v>7</v>
      </c>
      <c r="C37" s="186">
        <v>2.364864864864865E-2</v>
      </c>
      <c r="D37" s="183"/>
      <c r="E37" s="254" t="s">
        <v>36</v>
      </c>
      <c r="F37" s="186">
        <v>2.7722482876221949E-2</v>
      </c>
      <c r="G37" s="183"/>
      <c r="H37" s="359" t="s">
        <v>59</v>
      </c>
      <c r="I37" s="186">
        <v>2.8938906752411574E-2</v>
      </c>
      <c r="J37" s="183"/>
      <c r="K37" s="359" t="s">
        <v>59</v>
      </c>
      <c r="L37" s="186">
        <v>3.1398667935299718E-2</v>
      </c>
      <c r="M37" s="183"/>
      <c r="N37" s="359" t="s">
        <v>59</v>
      </c>
      <c r="O37" s="186">
        <v>1.5544041450777202E-2</v>
      </c>
      <c r="P37" s="183"/>
      <c r="Q37" s="428"/>
    </row>
    <row r="38" spans="1:17" s="322" customFormat="1" ht="15" hidden="1" customHeight="1" outlineLevel="1" thickBot="1">
      <c r="A38" s="319" t="s">
        <v>73</v>
      </c>
      <c r="B38" s="320">
        <v>28</v>
      </c>
      <c r="C38" s="321">
        <v>9.45945945945946E-2</v>
      </c>
      <c r="D38" s="317"/>
      <c r="E38" s="319" t="s">
        <v>100</v>
      </c>
      <c r="F38" s="321">
        <v>2.0856423794362811E-2</v>
      </c>
      <c r="G38" s="317"/>
      <c r="H38" s="319" t="s">
        <v>100</v>
      </c>
      <c r="I38" s="321">
        <v>6.1897106109324751E-2</v>
      </c>
      <c r="J38" s="317"/>
      <c r="K38" s="319" t="s">
        <v>100</v>
      </c>
      <c r="L38" s="321">
        <v>6.3748810656517607E-2</v>
      </c>
      <c r="M38" s="317"/>
      <c r="N38" s="319" t="s">
        <v>100</v>
      </c>
      <c r="O38" s="321">
        <v>5.1813471502590636E-2</v>
      </c>
      <c r="P38" s="317"/>
      <c r="Q38" s="428"/>
    </row>
    <row r="39" spans="1:17" s="263" customFormat="1" ht="15" hidden="1" customHeight="1" outlineLevel="2">
      <c r="A39" s="258" t="s">
        <v>59</v>
      </c>
      <c r="B39" s="259">
        <v>5</v>
      </c>
      <c r="C39" s="260">
        <v>1.6891891891891893E-2</v>
      </c>
      <c r="D39" s="260"/>
      <c r="E39" s="262" t="s">
        <v>16</v>
      </c>
      <c r="F39" s="261">
        <v>5.3665444992454462E-3</v>
      </c>
      <c r="G39" s="260"/>
      <c r="H39" s="254" t="s">
        <v>36</v>
      </c>
      <c r="I39" s="186">
        <v>2.3311897106109324E-2</v>
      </c>
      <c r="J39" s="260"/>
      <c r="K39" s="254" t="s">
        <v>36</v>
      </c>
      <c r="L39" s="186">
        <v>2.5689819219790674E-2</v>
      </c>
      <c r="M39" s="260"/>
      <c r="N39" s="254" t="s">
        <v>36</v>
      </c>
      <c r="O39" s="186">
        <v>1.0362694300518135E-2</v>
      </c>
      <c r="P39" s="260"/>
      <c r="Q39" s="428"/>
    </row>
    <row r="40" spans="1:17" s="263" customFormat="1" ht="15" hidden="1" customHeight="1" outlineLevel="2">
      <c r="A40" s="267" t="s">
        <v>36</v>
      </c>
      <c r="B40" s="265">
        <v>4</v>
      </c>
      <c r="C40" s="261">
        <v>1.3513513513513514E-2</v>
      </c>
      <c r="D40" s="260"/>
      <c r="E40" s="266" t="s">
        <v>17</v>
      </c>
      <c r="F40" s="261">
        <v>4.1172725963098313E-3</v>
      </c>
      <c r="G40" s="397"/>
      <c r="H40" s="266" t="s">
        <v>17</v>
      </c>
      <c r="I40" s="261">
        <v>9.6463022508038593E-3</v>
      </c>
      <c r="J40" s="260"/>
      <c r="K40" s="266" t="s">
        <v>17</v>
      </c>
      <c r="L40" s="261">
        <v>1.0466222645099905E-2</v>
      </c>
      <c r="M40" s="260"/>
      <c r="N40" s="266" t="s">
        <v>17</v>
      </c>
      <c r="O40" s="261">
        <v>5.1813471502590676E-3</v>
      </c>
      <c r="P40" s="260"/>
    </row>
    <row r="41" spans="1:17" s="263" customFormat="1" ht="15" hidden="1" customHeight="1" outlineLevel="2">
      <c r="A41" s="262" t="s">
        <v>16</v>
      </c>
      <c r="B41" s="265">
        <v>4</v>
      </c>
      <c r="C41" s="261">
        <v>1.3513513513513514E-2</v>
      </c>
      <c r="D41" s="260"/>
      <c r="E41" s="258" t="s">
        <v>59</v>
      </c>
      <c r="F41" s="260">
        <v>3.4123876451019959E-3</v>
      </c>
      <c r="H41" s="264" t="s">
        <v>78</v>
      </c>
      <c r="I41" s="260">
        <v>8.8424437299035371E-3</v>
      </c>
      <c r="J41" s="260"/>
      <c r="K41" s="264" t="s">
        <v>78</v>
      </c>
      <c r="L41" s="260">
        <v>9.5147478591817315E-3</v>
      </c>
      <c r="M41" s="260"/>
      <c r="N41" s="264" t="s">
        <v>78</v>
      </c>
      <c r="O41" s="260">
        <v>5.1813471502590676E-3</v>
      </c>
      <c r="P41" s="260"/>
    </row>
    <row r="42" spans="1:17" s="263" customFormat="1" ht="15" hidden="1" customHeight="1" outlineLevel="2">
      <c r="A42" s="264" t="s">
        <v>78</v>
      </c>
      <c r="B42" s="265">
        <v>3</v>
      </c>
      <c r="C42" s="261">
        <v>1.0135135135135136E-2</v>
      </c>
      <c r="D42" s="260"/>
      <c r="E42" s="264" t="s">
        <v>78</v>
      </c>
      <c r="F42" s="260">
        <v>1.6302728970215674E-3</v>
      </c>
      <c r="G42" s="260"/>
      <c r="H42" s="262" t="s">
        <v>16</v>
      </c>
      <c r="I42" s="260">
        <v>8.0385852090032149E-3</v>
      </c>
      <c r="J42" s="260"/>
      <c r="K42" s="262" t="s">
        <v>16</v>
      </c>
      <c r="L42" s="260">
        <v>8.5632730732635581E-3</v>
      </c>
      <c r="M42" s="260"/>
      <c r="N42" s="262" t="s">
        <v>16</v>
      </c>
      <c r="O42" s="260">
        <v>5.1813471502590676E-3</v>
      </c>
      <c r="P42" s="260"/>
    </row>
    <row r="43" spans="1:17" s="83" customFormat="1" ht="15.6" hidden="1" customHeight="1" outlineLevel="2">
      <c r="B43" s="361"/>
      <c r="C43" s="329">
        <f>SUM(C39:C42)</f>
        <v>5.4054054054054057E-2</v>
      </c>
      <c r="D43" s="144"/>
      <c r="E43" s="144"/>
      <c r="F43" s="329">
        <f>SUM(F39:F42)</f>
        <v>1.452647763767884E-2</v>
      </c>
      <c r="H43" s="144"/>
      <c r="I43" s="329">
        <f>SUM(I39:I42)</f>
        <v>4.9839228295819937E-2</v>
      </c>
      <c r="J43" s="144"/>
      <c r="K43" s="144"/>
      <c r="L43" s="329">
        <f>SUM(L39:L42)</f>
        <v>5.4234062797335864E-2</v>
      </c>
      <c r="M43" s="144"/>
      <c r="N43" s="144"/>
      <c r="O43" s="329">
        <f>SUM(O39:O42)</f>
        <v>2.5906735751295339E-2</v>
      </c>
      <c r="P43" s="144"/>
    </row>
    <row r="44" spans="1:17" s="83" customFormat="1" ht="13.2" hidden="1" customHeight="1" outlineLevel="1">
      <c r="A44" s="127" t="s">
        <v>196</v>
      </c>
      <c r="C44" s="257"/>
      <c r="E44" s="126"/>
      <c r="F44" s="97"/>
      <c r="I44" s="257"/>
    </row>
    <row r="45" spans="1:17" s="546" customFormat="1" collapsed="1"/>
    <row r="46" spans="1:17" s="83" customFormat="1">
      <c r="A46" s="544">
        <v>42916</v>
      </c>
      <c r="B46" s="544"/>
      <c r="C46" s="544"/>
      <c r="D46" s="544"/>
      <c r="E46" s="544"/>
      <c r="F46" s="544"/>
      <c r="G46" s="544"/>
      <c r="H46" s="544"/>
      <c r="I46" s="544"/>
    </row>
    <row r="47" spans="1:17" s="83" customFormat="1" ht="40.200000000000003" hidden="1" outlineLevel="1" thickBot="1">
      <c r="A47" s="85" t="s">
        <v>23</v>
      </c>
      <c r="B47" s="86" t="s">
        <v>14</v>
      </c>
      <c r="C47" s="87" t="s">
        <v>42</v>
      </c>
      <c r="D47" s="193"/>
      <c r="E47" s="85" t="s">
        <v>23</v>
      </c>
      <c r="F47" s="87" t="s">
        <v>195</v>
      </c>
      <c r="G47" s="193"/>
      <c r="H47" s="85" t="s">
        <v>23</v>
      </c>
      <c r="I47" s="87" t="s">
        <v>43</v>
      </c>
      <c r="J47" s="88"/>
    </row>
    <row r="48" spans="1:17" s="362" customFormat="1" ht="15.6" hidden="1" customHeight="1" outlineLevel="1">
      <c r="A48" s="314" t="s">
        <v>19</v>
      </c>
      <c r="B48" s="315">
        <v>217</v>
      </c>
      <c r="C48" s="316">
        <v>0.72575250836120397</v>
      </c>
      <c r="D48" s="317"/>
      <c r="E48" s="314" t="s">
        <v>19</v>
      </c>
      <c r="F48" s="316">
        <v>0.72786885245901645</v>
      </c>
      <c r="G48" s="317"/>
      <c r="H48" s="314" t="s">
        <v>19</v>
      </c>
      <c r="I48" s="316">
        <v>0.81027459322781514</v>
      </c>
      <c r="J48" s="317"/>
    </row>
    <row r="49" spans="1:10" s="83" customFormat="1" ht="15.6" hidden="1" customHeight="1" outlineLevel="1">
      <c r="A49" s="184" t="s">
        <v>15</v>
      </c>
      <c r="B49" s="185">
        <v>20</v>
      </c>
      <c r="C49" s="186">
        <v>6.6889632107023408E-2</v>
      </c>
      <c r="D49" s="183"/>
      <c r="E49" s="184" t="s">
        <v>15</v>
      </c>
      <c r="F49" s="186">
        <v>7.6229508196721307E-2</v>
      </c>
      <c r="G49" s="183"/>
      <c r="H49" s="184" t="s">
        <v>15</v>
      </c>
      <c r="I49" s="186">
        <v>7.4770312606767406E-2</v>
      </c>
      <c r="J49" s="183"/>
    </row>
    <row r="50" spans="1:10" s="83" customFormat="1" ht="15.6" hidden="1" customHeight="1" outlineLevel="1">
      <c r="A50" s="184" t="s">
        <v>18</v>
      </c>
      <c r="B50" s="185">
        <v>19</v>
      </c>
      <c r="C50" s="186">
        <v>6.354515050167224E-2</v>
      </c>
      <c r="D50" s="183"/>
      <c r="E50" s="184" t="s">
        <v>18</v>
      </c>
      <c r="F50" s="186">
        <v>5.9016393442622953E-2</v>
      </c>
      <c r="G50" s="183"/>
      <c r="H50" s="184" t="s">
        <v>18</v>
      </c>
      <c r="I50" s="186">
        <v>4.1024179590155224E-2</v>
      </c>
      <c r="J50" s="183"/>
    </row>
    <row r="51" spans="1:10" ht="15.6" hidden="1" customHeight="1" outlineLevel="1">
      <c r="A51" s="255" t="s">
        <v>17</v>
      </c>
      <c r="B51" s="185">
        <v>9</v>
      </c>
      <c r="C51" s="186">
        <v>3.0100334448160536E-2</v>
      </c>
      <c r="D51" s="183"/>
      <c r="E51" s="256" t="s">
        <v>58</v>
      </c>
      <c r="F51" s="186">
        <v>4.0983606557377046E-2</v>
      </c>
      <c r="G51" s="183"/>
      <c r="H51" s="254" t="s">
        <v>36</v>
      </c>
      <c r="I51" s="186">
        <v>3.0089616166959692E-2</v>
      </c>
      <c r="J51" s="183"/>
    </row>
    <row r="52" spans="1:10" ht="15.6" hidden="1" customHeight="1" outlineLevel="1">
      <c r="A52" s="256" t="s">
        <v>58</v>
      </c>
      <c r="B52" s="185">
        <v>7</v>
      </c>
      <c r="C52" s="186">
        <v>2.3411371237458192E-2</v>
      </c>
      <c r="D52" s="183"/>
      <c r="E52" s="254" t="s">
        <v>36</v>
      </c>
      <c r="F52" s="186">
        <v>2.3770491803278688E-2</v>
      </c>
      <c r="G52" s="183"/>
      <c r="H52" s="256" t="s">
        <v>58</v>
      </c>
      <c r="I52" s="186">
        <v>2.2175442030326582E-2</v>
      </c>
      <c r="J52" s="183"/>
    </row>
    <row r="53" spans="1:10" s="362" customFormat="1" ht="15.6" hidden="1" customHeight="1" outlineLevel="1" thickBot="1">
      <c r="A53" s="319" t="s">
        <v>73</v>
      </c>
      <c r="B53" s="320">
        <v>27</v>
      </c>
      <c r="C53" s="321">
        <v>9.0301003344481601E-2</v>
      </c>
      <c r="D53" s="317"/>
      <c r="E53" s="319" t="s">
        <v>100</v>
      </c>
      <c r="F53" s="321">
        <v>7.2131147540983487E-2</v>
      </c>
      <c r="G53" s="317"/>
      <c r="H53" s="319" t="s">
        <v>100</v>
      </c>
      <c r="I53" s="321">
        <v>2.1665856377975912E-2</v>
      </c>
      <c r="J53" s="317"/>
    </row>
    <row r="54" spans="1:10" s="144" customFormat="1" ht="15.6" hidden="1" customHeight="1" outlineLevel="2">
      <c r="A54" s="359" t="s">
        <v>59</v>
      </c>
      <c r="B54" s="361">
        <v>4</v>
      </c>
      <c r="C54" s="183">
        <v>1.3377926421404682E-2</v>
      </c>
      <c r="D54" s="183"/>
      <c r="E54" s="359" t="s">
        <v>59</v>
      </c>
      <c r="F54" s="186">
        <v>2.540983606557377E-2</v>
      </c>
      <c r="G54" s="183"/>
      <c r="H54" s="358" t="s">
        <v>16</v>
      </c>
      <c r="I54" s="186">
        <v>6.2481066560351167E-3</v>
      </c>
      <c r="J54" s="260"/>
    </row>
    <row r="55" spans="1:10" s="144" customFormat="1" ht="15.6" hidden="1" customHeight="1" outlineLevel="2">
      <c r="A55" s="360" t="s">
        <v>78</v>
      </c>
      <c r="B55" s="185">
        <v>4</v>
      </c>
      <c r="C55" s="186">
        <v>1.3377926421404682E-2</v>
      </c>
      <c r="D55" s="183"/>
      <c r="E55" s="360" t="s">
        <v>78</v>
      </c>
      <c r="F55" s="186">
        <v>1.5573770491803279E-2</v>
      </c>
      <c r="G55" s="183"/>
      <c r="H55" s="255" t="s">
        <v>17</v>
      </c>
      <c r="I55" s="186">
        <v>4.4060925155084306E-3</v>
      </c>
      <c r="J55" s="260"/>
    </row>
    <row r="56" spans="1:10" s="144" customFormat="1" ht="15.6" hidden="1" customHeight="1" outlineLevel="2">
      <c r="A56" s="254" t="s">
        <v>36</v>
      </c>
      <c r="B56" s="361">
        <v>4</v>
      </c>
      <c r="C56" s="183">
        <v>1.3377926421404682E-2</v>
      </c>
      <c r="D56" s="183"/>
      <c r="E56" s="255" t="s">
        <v>17</v>
      </c>
      <c r="F56" s="183">
        <v>1.0655737704918032E-2</v>
      </c>
      <c r="G56" s="183"/>
      <c r="H56" s="359" t="s">
        <v>59</v>
      </c>
      <c r="I56" s="183">
        <v>3.3048065413646788E-3</v>
      </c>
      <c r="J56" s="260"/>
    </row>
    <row r="57" spans="1:10" s="144" customFormat="1" ht="15.6" hidden="1" customHeight="1" outlineLevel="2">
      <c r="A57" s="358" t="s">
        <v>16</v>
      </c>
      <c r="B57" s="185">
        <v>4</v>
      </c>
      <c r="C57" s="186">
        <v>1.3377926421404682E-2</v>
      </c>
      <c r="D57" s="183"/>
      <c r="E57" s="358" t="s">
        <v>16</v>
      </c>
      <c r="F57" s="183">
        <v>8.1967213114754103E-3</v>
      </c>
      <c r="G57" s="183"/>
      <c r="H57" s="360" t="s">
        <v>78</v>
      </c>
      <c r="I57" s="183">
        <v>1.8672933719864403E-3</v>
      </c>
      <c r="J57" s="260"/>
    </row>
    <row r="58" spans="1:10" s="83" customFormat="1" ht="15.6" hidden="1" customHeight="1" outlineLevel="2">
      <c r="A58" s="187"/>
      <c r="B58" s="361"/>
      <c r="C58" s="329">
        <f>SUM(C54:C57)</f>
        <v>5.3511705685618728E-2</v>
      </c>
      <c r="D58" s="144"/>
      <c r="E58" s="144"/>
      <c r="F58" s="329">
        <f>SUM(F54:F57)</f>
        <v>5.9836065573770497E-2</v>
      </c>
      <c r="H58" s="144"/>
      <c r="I58" s="329">
        <f>SUM(I54:I57)</f>
        <v>1.5826299084894666E-2</v>
      </c>
      <c r="J58" s="144"/>
    </row>
    <row r="59" spans="1:10" hidden="1" outlineLevel="1">
      <c r="A59" s="127" t="s">
        <v>196</v>
      </c>
      <c r="B59" s="83"/>
      <c r="C59" s="83"/>
      <c r="D59" s="83"/>
      <c r="E59" s="187"/>
      <c r="F59" s="183"/>
      <c r="G59" s="83"/>
      <c r="H59" s="83"/>
      <c r="I59" s="83"/>
    </row>
    <row r="60" spans="1:10" collapsed="1"/>
  </sheetData>
  <mergeCells count="6">
    <mergeCell ref="A1:XFD1"/>
    <mergeCell ref="A46:I46"/>
    <mergeCell ref="A16:I16"/>
    <mergeCell ref="A30:XFD30"/>
    <mergeCell ref="A31:I31"/>
    <mergeCell ref="A45:XFD45"/>
  </mergeCells>
  <phoneticPr fontId="0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M80"/>
  <sheetViews>
    <sheetView topLeftCell="A28" zoomScale="70" zoomScaleNormal="70" workbookViewId="0">
      <selection activeCell="E41" sqref="E41"/>
    </sheetView>
  </sheetViews>
  <sheetFormatPr defaultColWidth="9.109375" defaultRowHeight="13.2" outlineLevelRow="1"/>
  <cols>
    <col min="1" max="1" width="31.77734375" style="13" customWidth="1"/>
    <col min="2" max="5" width="15.21875" style="13" customWidth="1"/>
    <col min="6" max="8" width="13.109375" style="13" customWidth="1"/>
    <col min="9" max="13" width="12.109375" style="13" customWidth="1"/>
    <col min="14" max="14" width="12.6640625" style="13" bestFit="1" customWidth="1"/>
    <col min="15" max="16" width="9.109375" style="13"/>
    <col min="17" max="17" width="12.109375" style="13" bestFit="1" customWidth="1"/>
    <col min="18" max="18" width="11.5546875" style="13" bestFit="1" customWidth="1"/>
    <col min="19" max="19" width="11.6640625" style="13" bestFit="1" customWidth="1"/>
    <col min="20" max="21" width="11.5546875" style="13" bestFit="1" customWidth="1"/>
    <col min="22" max="16384" width="9.109375" style="13"/>
  </cols>
  <sheetData>
    <row r="1" spans="1:37" s="550" customFormat="1" ht="24.6" customHeight="1">
      <c r="A1" s="550" t="s">
        <v>74</v>
      </c>
    </row>
    <row r="2" spans="1:37" ht="16.2" outlineLevel="1" thickBot="1">
      <c r="C2" s="479"/>
      <c r="E2" s="306" t="s">
        <v>29</v>
      </c>
      <c r="F2" s="192"/>
      <c r="G2" s="19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44.4" customHeight="1" outlineLevel="1" thickBot="1">
      <c r="A3" s="16" t="s">
        <v>5</v>
      </c>
      <c r="B3" s="305">
        <v>42916</v>
      </c>
      <c r="C3" s="486">
        <v>43100</v>
      </c>
      <c r="D3" s="305">
        <v>43190</v>
      </c>
      <c r="E3" s="156" t="s">
        <v>193</v>
      </c>
      <c r="F3" s="108" t="s">
        <v>188</v>
      </c>
      <c r="G3" s="108" t="s">
        <v>192</v>
      </c>
      <c r="H3" s="108" t="s">
        <v>181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7" ht="18.75" customHeight="1" outlineLevel="1">
      <c r="A4" s="191" t="s">
        <v>9</v>
      </c>
      <c r="B4" s="171">
        <v>64.569651749900004</v>
      </c>
      <c r="C4" s="488">
        <v>75.121017229900019</v>
      </c>
      <c r="D4" s="215">
        <v>83.213722434499999</v>
      </c>
      <c r="E4" s="215">
        <v>84.079655589999973</v>
      </c>
      <c r="F4" s="216">
        <v>1.0406134110652054E-2</v>
      </c>
      <c r="G4" s="216">
        <v>0.1192560842551289</v>
      </c>
      <c r="H4" s="216">
        <v>0.30215439159667112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7" ht="18.75" customHeight="1" outlineLevel="1">
      <c r="A5" s="18" t="s">
        <v>2</v>
      </c>
      <c r="B5" s="172">
        <v>70.746054232800006</v>
      </c>
      <c r="C5" s="489">
        <v>82.119213369700006</v>
      </c>
      <c r="D5" s="217">
        <v>84.358930032799989</v>
      </c>
      <c r="E5" s="217">
        <v>81.321150381200027</v>
      </c>
      <c r="F5" s="218">
        <v>-3.6010172846180355E-2</v>
      </c>
      <c r="G5" s="218">
        <v>-9.7183467273013191E-3</v>
      </c>
      <c r="H5" s="218">
        <v>0.14947966021682513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7" ht="18.75" customHeight="1" outlineLevel="1">
      <c r="A6" s="132" t="s">
        <v>88</v>
      </c>
      <c r="B6" s="172">
        <v>7515.5620957548008</v>
      </c>
      <c r="C6" s="489">
        <v>8364.2794763825023</v>
      </c>
      <c r="D6" s="217">
        <v>8512.9477114801994</v>
      </c>
      <c r="E6" s="217">
        <v>8187.2837815801004</v>
      </c>
      <c r="F6" s="219">
        <v>-3.8255131000149656E-2</v>
      </c>
      <c r="G6" s="219">
        <v>-2.1160901581800284E-2</v>
      </c>
      <c r="H6" s="219">
        <v>8.9377438076750693E-2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7" ht="18.75" customHeight="1" outlineLevel="1">
      <c r="A7" s="147" t="s">
        <v>89</v>
      </c>
      <c r="B7" s="172">
        <v>2442.3152926812995</v>
      </c>
      <c r="C7" s="489">
        <v>2716.1664997922007</v>
      </c>
      <c r="D7" s="217">
        <v>3283.8947543798995</v>
      </c>
      <c r="E7" s="217">
        <v>2841.4280654899007</v>
      </c>
      <c r="F7" s="218">
        <v>-0.13473838901196766</v>
      </c>
      <c r="G7" s="218">
        <v>4.6117042422577192E-2</v>
      </c>
      <c r="H7" s="218">
        <v>0.16341574488952837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7" ht="18.75" customHeight="1" outlineLevel="1">
      <c r="A8" s="147" t="s">
        <v>90</v>
      </c>
      <c r="B8" s="172">
        <v>5073.2468030735017</v>
      </c>
      <c r="C8" s="489">
        <v>5648.1129765903015</v>
      </c>
      <c r="D8" s="217">
        <v>5229.0529571003008</v>
      </c>
      <c r="E8" s="217">
        <v>5345.8557160901992</v>
      </c>
      <c r="F8" s="218">
        <v>2.2337268325289594E-2</v>
      </c>
      <c r="G8" s="218">
        <v>-5.3514733461045516E-2</v>
      </c>
      <c r="H8" s="218">
        <v>5.3734604997246249E-2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7" ht="18.75" customHeight="1" outlineLevel="1">
      <c r="A9" s="146" t="s">
        <v>51</v>
      </c>
      <c r="B9" s="173">
        <v>7650.8778017375007</v>
      </c>
      <c r="C9" s="493">
        <v>8521.5197069821006</v>
      </c>
      <c r="D9" s="220">
        <v>8680.5203639475003</v>
      </c>
      <c r="E9" s="220">
        <v>8352.6845875513009</v>
      </c>
      <c r="F9" s="221">
        <v>-3.7766834550355788E-2</v>
      </c>
      <c r="G9" s="221">
        <v>-1.9812794576120618E-2</v>
      </c>
      <c r="H9" s="221">
        <v>9.1728923660814532E-2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7" ht="18.75" customHeight="1" outlineLevel="1">
      <c r="A10" s="18" t="s">
        <v>27</v>
      </c>
      <c r="B10" s="172">
        <v>234376.57526222963</v>
      </c>
      <c r="C10" s="489">
        <v>254957.86264659188</v>
      </c>
      <c r="D10" s="217">
        <v>252508.21654045035</v>
      </c>
      <c r="E10" s="217">
        <v>257881.45867737904</v>
      </c>
      <c r="F10" s="222">
        <v>2.1279474428777423E-2</v>
      </c>
      <c r="G10" s="222">
        <v>1.1466977328876027E-2</v>
      </c>
      <c r="H10" s="218">
        <v>0.10028682853161075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7" ht="18.75" customHeight="1" outlineLevel="1" thickBot="1">
      <c r="A11" s="19" t="s">
        <v>28</v>
      </c>
      <c r="B11" s="174">
        <v>242027.45306396711</v>
      </c>
      <c r="C11" s="490">
        <v>263479.38235357398</v>
      </c>
      <c r="D11" s="223">
        <v>261188.73690439787</v>
      </c>
      <c r="E11" s="223">
        <v>266234.14326493035</v>
      </c>
      <c r="F11" s="224">
        <v>1.9317090087155098E-2</v>
      </c>
      <c r="G11" s="224">
        <v>1.0455318692297766E-2</v>
      </c>
      <c r="H11" s="225">
        <v>0.10001629936817746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7" ht="27" customHeight="1" outlineLevel="1">
      <c r="A12" s="554" t="s">
        <v>76</v>
      </c>
      <c r="B12" s="554"/>
      <c r="C12" s="554"/>
      <c r="D12" s="554"/>
      <c r="E12" s="554"/>
      <c r="F12" s="554"/>
      <c r="G12" s="554"/>
      <c r="H12" s="554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37" ht="16.5" customHeight="1" outlineLevel="1">
      <c r="A13" s="129"/>
      <c r="B13" s="239"/>
      <c r="C13" s="239"/>
      <c r="D13" s="239"/>
      <c r="E13" s="363"/>
      <c r="F13" s="28"/>
      <c r="G13" s="28"/>
      <c r="H13" s="2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37" s="551" customFormat="1" ht="18.75" customHeight="1" thickBot="1">
      <c r="A14" s="551" t="s">
        <v>30</v>
      </c>
    </row>
    <row r="15" spans="1:37" ht="18.75" customHeight="1" outlineLevel="1" thickBot="1">
      <c r="A15" s="16" t="s">
        <v>5</v>
      </c>
      <c r="B15" s="305">
        <v>42916</v>
      </c>
      <c r="C15" s="486">
        <v>43100</v>
      </c>
      <c r="D15" s="305">
        <v>43190</v>
      </c>
      <c r="E15" s="305">
        <v>43281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7" ht="18.600000000000001" customHeight="1" outlineLevel="1">
      <c r="A16" s="17" t="s">
        <v>9</v>
      </c>
      <c r="B16" s="175">
        <v>8.4395089587284162E-3</v>
      </c>
      <c r="C16" s="497">
        <v>8.8154483957068909E-3</v>
      </c>
      <c r="D16" s="175">
        <v>9.5862596878533487E-3</v>
      </c>
      <c r="E16" s="189">
        <v>1.0066183477742097E-2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6" ht="18.600000000000001" customHeight="1" outlineLevel="1">
      <c r="A17" s="18" t="s">
        <v>2</v>
      </c>
      <c r="B17" s="189">
        <v>9.2467892006762552E-3</v>
      </c>
      <c r="C17" s="495">
        <v>9.636686435450674E-3</v>
      </c>
      <c r="D17" s="189">
        <v>9.7181881380251078E-3</v>
      </c>
      <c r="E17" s="189">
        <v>9.7359297515435556E-3</v>
      </c>
      <c r="F17" s="138"/>
      <c r="G17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6" ht="18.600000000000001" customHeight="1" outlineLevel="1">
      <c r="A18" s="132" t="s">
        <v>88</v>
      </c>
      <c r="B18" s="189">
        <v>0.9823137018405953</v>
      </c>
      <c r="C18" s="495">
        <v>0.98154786516884263</v>
      </c>
      <c r="D18" s="189">
        <v>0.98069555217412141</v>
      </c>
      <c r="E18" s="189">
        <v>0.98019788677071429</v>
      </c>
      <c r="F18" s="139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6" ht="18.600000000000001" customHeight="1" outlineLevel="1">
      <c r="A19" s="148" t="s">
        <v>89</v>
      </c>
      <c r="B19" s="189">
        <v>0.31922027197018543</v>
      </c>
      <c r="C19" s="495">
        <v>0.31874203113873123</v>
      </c>
      <c r="D19" s="189">
        <v>0.37830620938564741</v>
      </c>
      <c r="E19" s="189">
        <v>0.34018141541280233</v>
      </c>
      <c r="F19" s="139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6" ht="18.600000000000001" customHeight="1" outlineLevel="1">
      <c r="A20" s="148" t="s">
        <v>90</v>
      </c>
      <c r="B20" s="189">
        <v>0.66309342987040998</v>
      </c>
      <c r="C20" s="495">
        <v>0.6628058340301114</v>
      </c>
      <c r="D20" s="189">
        <v>0.60238934278847411</v>
      </c>
      <c r="E20" s="189">
        <v>0.64001647135791184</v>
      </c>
      <c r="F20" s="139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6" ht="18.600000000000001" customHeight="1" outlineLevel="1" thickBot="1">
      <c r="A21" s="149" t="s">
        <v>51</v>
      </c>
      <c r="B21" s="190">
        <v>1</v>
      </c>
      <c r="C21" s="494">
        <v>1</v>
      </c>
      <c r="D21" s="190">
        <v>1</v>
      </c>
      <c r="E21" s="190">
        <v>1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6">
      <c r="A22" s="12"/>
      <c r="B22" s="21"/>
      <c r="C22" s="21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s="552" customFormat="1" ht="18.75" customHeight="1" thickBot="1">
      <c r="A23" s="552" t="s">
        <v>103</v>
      </c>
    </row>
    <row r="24" spans="1:36" ht="18.75" customHeight="1" outlineLevel="1" thickBot="1">
      <c r="A24" s="16" t="s">
        <v>5</v>
      </c>
      <c r="B24" s="55">
        <v>43281</v>
      </c>
      <c r="C24" s="2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8" customHeight="1" outlineLevel="1">
      <c r="A25" s="17" t="s">
        <v>27</v>
      </c>
      <c r="B25" s="226">
        <v>0.96862654622311339</v>
      </c>
      <c r="C25" s="2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8" customHeight="1" outlineLevel="1">
      <c r="A26" s="17" t="s">
        <v>9</v>
      </c>
      <c r="B26" s="226">
        <v>3.1581094204860143E-4</v>
      </c>
      <c r="C26" s="2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8" customHeight="1" outlineLevel="1">
      <c r="A27" s="18" t="s">
        <v>2</v>
      </c>
      <c r="B27" s="226">
        <v>3.0544974203506692E-4</v>
      </c>
      <c r="C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8" customHeight="1" outlineLevel="1">
      <c r="A28" s="132" t="s">
        <v>50</v>
      </c>
      <c r="B28" s="226">
        <v>3.0752193092802943E-2</v>
      </c>
      <c r="C28" s="23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8" customHeight="1" outlineLevel="1">
      <c r="A29" s="148" t="s">
        <v>89</v>
      </c>
      <c r="B29" s="227">
        <v>1.0672665912209419E-2</v>
      </c>
      <c r="C29" s="23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8" customHeight="1" outlineLevel="1">
      <c r="A30" s="148" t="s">
        <v>90</v>
      </c>
      <c r="B30" s="227">
        <v>2.0079527180593523E-2</v>
      </c>
      <c r="C30" s="23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8" customHeight="1" outlineLevel="1">
      <c r="A31" s="150" t="s">
        <v>51</v>
      </c>
      <c r="B31" s="228">
        <v>3.1373453776886613E-2</v>
      </c>
      <c r="C31" s="23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8" customHeight="1" outlineLevel="1" thickBot="1">
      <c r="A32" s="19" t="s">
        <v>28</v>
      </c>
      <c r="B32" s="229">
        <v>1</v>
      </c>
      <c r="C32" s="23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9" ht="18.75" customHeight="1" outlineLevel="1">
      <c r="C33" s="23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9" ht="18.75" customHeight="1" outlineLevel="1">
      <c r="C34" s="23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9" ht="18.75" customHeight="1" outlineLevel="1">
      <c r="C35" s="23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9" ht="18.75" customHeight="1" outlineLevel="1">
      <c r="C36" s="23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9" ht="18.75" customHeight="1">
      <c r="C37" s="2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9" s="553" customFormat="1" ht="24.6" customHeight="1">
      <c r="A38" s="553" t="s">
        <v>75</v>
      </c>
    </row>
    <row r="39" spans="1:39" ht="18.75" customHeight="1" outlineLevel="1" thickBot="1">
      <c r="C39" s="479"/>
      <c r="D39" s="192"/>
      <c r="E39" s="306" t="s">
        <v>29</v>
      </c>
      <c r="F39" s="192"/>
      <c r="G39" s="192"/>
      <c r="H39" s="192"/>
      <c r="J39" s="14"/>
      <c r="K39" s="20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46.8" customHeight="1" outlineLevel="1" thickBot="1">
      <c r="A40" s="16" t="s">
        <v>5</v>
      </c>
      <c r="B40" s="312">
        <v>42916</v>
      </c>
      <c r="C40" s="312">
        <v>43100</v>
      </c>
      <c r="D40" s="312">
        <v>43190</v>
      </c>
      <c r="E40" s="312">
        <v>43281</v>
      </c>
      <c r="F40" s="307" t="s">
        <v>188</v>
      </c>
      <c r="G40" s="496" t="s">
        <v>192</v>
      </c>
      <c r="H40" s="108" t="s">
        <v>181</v>
      </c>
      <c r="I40" s="20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9" ht="18.600000000000001" customHeight="1" outlineLevel="1">
      <c r="A41" s="17" t="s">
        <v>9</v>
      </c>
      <c r="B41" s="171">
        <v>63.982778532899985</v>
      </c>
      <c r="C41" s="488">
        <v>74.82429419990001</v>
      </c>
      <c r="D41" s="171">
        <v>82.855527954499991</v>
      </c>
      <c r="E41" s="171">
        <v>83.818719649999991</v>
      </c>
      <c r="F41" s="175">
        <v>1.1624953932209969E-2</v>
      </c>
      <c r="G41" s="497">
        <v>0.12020728756987054</v>
      </c>
      <c r="H41" s="175">
        <v>0.31002000181815093</v>
      </c>
      <c r="I41" s="20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9" ht="18.600000000000001" customHeight="1" outlineLevel="1">
      <c r="A42" s="18" t="s">
        <v>2</v>
      </c>
      <c r="B42" s="172">
        <v>67.030368162800002</v>
      </c>
      <c r="C42" s="489">
        <v>78.3620081997</v>
      </c>
      <c r="D42" s="172">
        <v>80.816029052800005</v>
      </c>
      <c r="E42" s="172">
        <v>80.477086851199999</v>
      </c>
      <c r="F42" s="175">
        <v>-4.1939972252108548E-3</v>
      </c>
      <c r="G42" s="497">
        <v>2.6991123633660186E-2</v>
      </c>
      <c r="H42" s="175">
        <v>0.20060636778454333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9" ht="18.600000000000001" customHeight="1" outlineLevel="1">
      <c r="A43" s="132" t="s">
        <v>88</v>
      </c>
      <c r="B43" s="172">
        <v>7365.233132754799</v>
      </c>
      <c r="C43" s="489">
        <v>8103.4429320824984</v>
      </c>
      <c r="D43" s="172">
        <v>8146.2399697202018</v>
      </c>
      <c r="E43" s="172">
        <v>7937.2336600900999</v>
      </c>
      <c r="F43" s="308">
        <v>-2.5656782811086409E-2</v>
      </c>
      <c r="G43" s="498">
        <v>-2.0510944963202715E-2</v>
      </c>
      <c r="H43" s="308">
        <v>7.7662243275299581E-2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9" s="141" customFormat="1" ht="18.600000000000001" customHeight="1" outlineLevel="1">
      <c r="A44" s="147" t="s">
        <v>89</v>
      </c>
      <c r="B44" s="172">
        <v>2396.4034761812995</v>
      </c>
      <c r="C44" s="489">
        <v>2646.6839403621993</v>
      </c>
      <c r="D44" s="172">
        <v>3028.7869183599009</v>
      </c>
      <c r="E44" s="172">
        <v>2765.1411094498999</v>
      </c>
      <c r="F44" s="175">
        <v>-8.7046667862910043E-2</v>
      </c>
      <c r="G44" s="497">
        <v>4.4756824674535789E-2</v>
      </c>
      <c r="H44" s="175">
        <v>0.15387126455691358</v>
      </c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</row>
    <row r="45" spans="1:39" s="141" customFormat="1" ht="18.600000000000001" customHeight="1" outlineLevel="1">
      <c r="A45" s="147" t="s">
        <v>90</v>
      </c>
      <c r="B45" s="172">
        <v>4968.8296565735</v>
      </c>
      <c r="C45" s="489">
        <v>5456.7589917202995</v>
      </c>
      <c r="D45" s="172">
        <v>5117.4530513603013</v>
      </c>
      <c r="E45" s="172">
        <v>5172.0925506402009</v>
      </c>
      <c r="F45" s="175">
        <v>1.0677088530470336E-2</v>
      </c>
      <c r="G45" s="497">
        <v>-5.2167677097711529E-2</v>
      </c>
      <c r="H45" s="175">
        <v>4.0907599598991151E-2</v>
      </c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</row>
    <row r="46" spans="1:39" s="152" customFormat="1" ht="18.600000000000001" customHeight="1" outlineLevel="1">
      <c r="A46" s="146" t="s">
        <v>51</v>
      </c>
      <c r="B46" s="173">
        <v>7496.2462794504982</v>
      </c>
      <c r="C46" s="493">
        <v>8256.6292344820977</v>
      </c>
      <c r="D46" s="173">
        <v>8309.911526727501</v>
      </c>
      <c r="E46" s="173">
        <v>8101.5294665912998</v>
      </c>
      <c r="F46" s="309">
        <v>-2.507632716256647E-2</v>
      </c>
      <c r="G46" s="499">
        <v>-1.8784877398037469E-2</v>
      </c>
      <c r="H46" s="309">
        <v>8.074483742617522E-2</v>
      </c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</row>
    <row r="47" spans="1:39" ht="18.600000000000001" customHeight="1" outlineLevel="1">
      <c r="A47" s="18" t="s">
        <v>27</v>
      </c>
      <c r="B47" s="172">
        <v>191590.39101877989</v>
      </c>
      <c r="C47" s="489">
        <v>205184.64940475189</v>
      </c>
      <c r="D47" s="172">
        <v>200917.59357857073</v>
      </c>
      <c r="E47" s="172">
        <v>204184.74341261474</v>
      </c>
      <c r="F47" s="310">
        <v>1.6261143565639902E-2</v>
      </c>
      <c r="G47" s="500">
        <v>-4.8732007732446014E-3</v>
      </c>
      <c r="H47" s="310">
        <v>6.5735824885916783E-2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39" ht="18.600000000000001" customHeight="1" outlineLevel="1" thickBot="1">
      <c r="A48" s="19" t="s">
        <v>28</v>
      </c>
      <c r="B48" s="174">
        <v>199086.63729823037</v>
      </c>
      <c r="C48" s="490">
        <v>213441.27863923399</v>
      </c>
      <c r="D48" s="174">
        <v>209227.50510529825</v>
      </c>
      <c r="E48" s="174">
        <v>212286.27287920605</v>
      </c>
      <c r="F48" s="311">
        <v>1.4619338754569666E-2</v>
      </c>
      <c r="G48" s="501">
        <v>-5.4113513908440325E-3</v>
      </c>
      <c r="H48" s="311">
        <v>6.6300962033944533E-2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0" ht="30" customHeight="1" outlineLevel="1">
      <c r="A49" s="554" t="s">
        <v>76</v>
      </c>
      <c r="B49" s="554"/>
      <c r="C49" s="554"/>
      <c r="D49" s="554"/>
      <c r="E49" s="554"/>
      <c r="F49" s="554"/>
      <c r="G49" s="554"/>
      <c r="H49" s="554"/>
    </row>
    <row r="50" spans="1:30" s="188" customFormat="1" ht="13.8" customHeight="1"/>
    <row r="51" spans="1:30" s="547" customFormat="1" ht="18.600000000000001" customHeight="1" thickBot="1">
      <c r="A51" s="547" t="s">
        <v>31</v>
      </c>
    </row>
    <row r="52" spans="1:30" ht="18.75" customHeight="1" outlineLevel="1" thickBot="1">
      <c r="A52" s="16" t="s">
        <v>5</v>
      </c>
      <c r="B52" s="156" t="s">
        <v>113</v>
      </c>
      <c r="C52" s="156" t="s">
        <v>150</v>
      </c>
      <c r="D52" s="156" t="s">
        <v>159</v>
      </c>
      <c r="E52" s="156" t="s">
        <v>193</v>
      </c>
      <c r="G52" s="21"/>
    </row>
    <row r="53" spans="1:30" ht="18.600000000000001" customHeight="1" outlineLevel="1">
      <c r="A53" s="17" t="s">
        <v>9</v>
      </c>
      <c r="B53" s="175">
        <v>8.5353090263718175E-3</v>
      </c>
      <c r="C53" s="497">
        <v>9.0623294415851791E-3</v>
      </c>
      <c r="D53" s="175">
        <v>9.9706871352370531E-3</v>
      </c>
      <c r="E53" s="175">
        <v>1.0346036510222869E-2</v>
      </c>
      <c r="G53" s="21"/>
    </row>
    <row r="54" spans="1:30" ht="18.600000000000001" customHeight="1" outlineLevel="1">
      <c r="A54" s="18" t="s">
        <v>2</v>
      </c>
      <c r="B54" s="175">
        <v>8.9418577864164798E-3</v>
      </c>
      <c r="C54" s="497">
        <v>9.4907989658100846E-3</v>
      </c>
      <c r="D54" s="175">
        <v>9.72525745826152E-3</v>
      </c>
      <c r="E54" s="175">
        <v>9.9335671348314628E-3</v>
      </c>
      <c r="G54" s="21"/>
    </row>
    <row r="55" spans="1:30" ht="18.600000000000001" customHeight="1" outlineLevel="1">
      <c r="A55" s="132" t="s">
        <v>88</v>
      </c>
      <c r="B55" s="175">
        <v>0.98252283318721179</v>
      </c>
      <c r="C55" s="497">
        <v>0.9814468715926048</v>
      </c>
      <c r="D55" s="175">
        <v>0.98030405540650156</v>
      </c>
      <c r="E55" s="175">
        <v>0.97972039635494568</v>
      </c>
      <c r="G55" s="2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30" ht="18.600000000000001" customHeight="1" outlineLevel="1">
      <c r="A56" s="148" t="s">
        <v>89</v>
      </c>
      <c r="B56" s="175">
        <v>0.31968046230692471</v>
      </c>
      <c r="C56" s="497">
        <v>0.3205525966103544</v>
      </c>
      <c r="D56" s="175">
        <v>0.36447884055303026</v>
      </c>
      <c r="E56" s="175">
        <v>0.34131099823220501</v>
      </c>
      <c r="G56" s="21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30" ht="18.600000000000001" customHeight="1" outlineLevel="1">
      <c r="A57" s="148" t="s">
        <v>90</v>
      </c>
      <c r="B57" s="175">
        <v>0.66284237088028719</v>
      </c>
      <c r="C57" s="497">
        <v>0.6608942749822504</v>
      </c>
      <c r="D57" s="175">
        <v>0.6158252148534713</v>
      </c>
      <c r="E57" s="175">
        <v>0.63840939812274078</v>
      </c>
      <c r="G57" s="21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30" s="152" customFormat="1" ht="18.600000000000001" customHeight="1" outlineLevel="1" thickBot="1">
      <c r="A58" s="149" t="s">
        <v>51</v>
      </c>
      <c r="B58" s="313">
        <v>1</v>
      </c>
      <c r="C58" s="491">
        <v>1</v>
      </c>
      <c r="D58" s="313">
        <v>1</v>
      </c>
      <c r="E58" s="313">
        <v>1</v>
      </c>
      <c r="G58" s="154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</row>
    <row r="59" spans="1:30" outlineLevel="1">
      <c r="H59" s="12"/>
    </row>
    <row r="60" spans="1:30" outlineLevel="1">
      <c r="H60" s="12"/>
    </row>
    <row r="61" spans="1:30" outlineLevel="1"/>
    <row r="62" spans="1:30" outlineLevel="1"/>
    <row r="63" spans="1:30" outlineLevel="1"/>
    <row r="64" spans="1:30" outlineLevel="1"/>
    <row r="65" spans="1:29" outlineLevel="1"/>
    <row r="66" spans="1:29" outlineLevel="1"/>
    <row r="67" spans="1:29" s="15" customFormat="1"/>
    <row r="68" spans="1:29" s="549" customFormat="1" ht="18" customHeight="1" thickBot="1">
      <c r="A68" s="548" t="s">
        <v>39</v>
      </c>
      <c r="B68" s="548"/>
      <c r="C68" s="548"/>
      <c r="D68" s="548"/>
      <c r="E68" s="548"/>
      <c r="F68" s="548"/>
      <c r="G68" s="548"/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8"/>
      <c r="T68" s="548"/>
      <c r="U68" s="548"/>
      <c r="V68" s="548"/>
      <c r="W68" s="548"/>
      <c r="X68" s="548"/>
      <c r="Y68" s="548"/>
      <c r="Z68" s="548"/>
      <c r="AA68" s="548"/>
      <c r="AB68" s="548"/>
      <c r="AC68" s="548"/>
    </row>
    <row r="69" spans="1:29" ht="18" customHeight="1" outlineLevel="1" thickBot="1">
      <c r="A69" s="16" t="s">
        <v>5</v>
      </c>
      <c r="B69" s="55">
        <v>43281</v>
      </c>
    </row>
    <row r="70" spans="1:29" ht="18.600000000000001" customHeight="1" outlineLevel="1">
      <c r="A70" s="17" t="s">
        <v>27</v>
      </c>
      <c r="B70" s="230">
        <v>0.96183677184251481</v>
      </c>
    </row>
    <row r="71" spans="1:29" ht="18.600000000000001" customHeight="1" outlineLevel="1">
      <c r="A71" s="17" t="s">
        <v>9</v>
      </c>
      <c r="B71" s="230">
        <v>3.9483815186530712E-4</v>
      </c>
    </row>
    <row r="72" spans="1:29" ht="18.600000000000001" customHeight="1" outlineLevel="1">
      <c r="A72" s="18" t="s">
        <v>2</v>
      </c>
      <c r="B72" s="230">
        <v>3.7909698898426947E-4</v>
      </c>
    </row>
    <row r="73" spans="1:29" ht="18.600000000000001" customHeight="1" outlineLevel="1">
      <c r="A73" s="132" t="s">
        <v>50</v>
      </c>
      <c r="B73" s="231">
        <v>3.7389293016635607E-2</v>
      </c>
    </row>
    <row r="74" spans="1:29" ht="18.600000000000001" customHeight="1" outlineLevel="1">
      <c r="A74" s="148" t="s">
        <v>89</v>
      </c>
      <c r="B74" s="230">
        <v>1.3025529498194662E-2</v>
      </c>
    </row>
    <row r="75" spans="1:29" ht="18.600000000000001" customHeight="1" outlineLevel="1">
      <c r="A75" s="148" t="s">
        <v>90</v>
      </c>
      <c r="B75" s="230">
        <v>2.436376351844095E-2</v>
      </c>
    </row>
    <row r="76" spans="1:29" ht="18.600000000000001" customHeight="1" outlineLevel="1">
      <c r="A76" s="155" t="s">
        <v>51</v>
      </c>
      <c r="B76" s="232">
        <v>3.8163228157485185E-2</v>
      </c>
    </row>
    <row r="77" spans="1:29" ht="18.600000000000001" customHeight="1" outlineLevel="1" thickBot="1">
      <c r="A77" s="19" t="s">
        <v>28</v>
      </c>
      <c r="B77" s="233">
        <v>1</v>
      </c>
    </row>
    <row r="78" spans="1:29" outlineLevel="1"/>
    <row r="79" spans="1:29" ht="18.75" customHeight="1" outlineLevel="1"/>
    <row r="80" spans="1:29" ht="18.75" customHeight="1" outlineLevel="1"/>
  </sheetData>
  <mergeCells count="8">
    <mergeCell ref="A51:XFD51"/>
    <mergeCell ref="A68:XFD68"/>
    <mergeCell ref="A1:XFD1"/>
    <mergeCell ref="A14:XFD14"/>
    <mergeCell ref="A23:XFD23"/>
    <mergeCell ref="A38:XFD38"/>
    <mergeCell ref="A49:H49"/>
    <mergeCell ref="A12:H12"/>
  </mergeCells>
  <phoneticPr fontId="39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8"/>
  <sheetViews>
    <sheetView zoomScale="70" zoomScaleNormal="70" workbookViewId="0">
      <selection activeCell="A19" sqref="A19"/>
    </sheetView>
  </sheetViews>
  <sheetFormatPr defaultColWidth="9.109375" defaultRowHeight="13.2" outlineLevelRow="1"/>
  <cols>
    <col min="1" max="1" width="25.88671875" style="62" customWidth="1"/>
    <col min="2" max="2" width="30" style="62" customWidth="1"/>
    <col min="3" max="3" width="32.33203125" style="62" customWidth="1"/>
    <col min="4" max="5" width="10.88671875" style="62" customWidth="1"/>
    <col min="6" max="15" width="10.88671875" style="37" customWidth="1"/>
    <col min="16" max="16" width="11.44140625" style="37" customWidth="1"/>
    <col min="17" max="21" width="10.5546875" style="37" customWidth="1"/>
    <col min="22" max="16384" width="9.109375" style="37"/>
  </cols>
  <sheetData>
    <row r="1" spans="1:6" s="512" customFormat="1" ht="25.2" customHeight="1" thickBot="1">
      <c r="A1" s="511" t="s">
        <v>160</v>
      </c>
      <c r="B1" s="511"/>
      <c r="C1" s="511"/>
      <c r="D1" s="511"/>
      <c r="E1" s="511"/>
      <c r="F1" s="511"/>
    </row>
    <row r="2" spans="1:6" ht="33" customHeight="1" outlineLevel="1" thickBot="1">
      <c r="A2" s="27" t="s">
        <v>37</v>
      </c>
      <c r="B2" s="27" t="s">
        <v>210</v>
      </c>
      <c r="C2" s="398" t="s">
        <v>161</v>
      </c>
      <c r="D2" s="37"/>
      <c r="E2" s="37"/>
    </row>
    <row r="3" spans="1:6" ht="15" customHeight="1" outlineLevel="1">
      <c r="A3" s="399" t="s">
        <v>162</v>
      </c>
      <c r="B3" s="400">
        <v>625.56772004000004</v>
      </c>
      <c r="C3" s="401">
        <v>18</v>
      </c>
      <c r="D3" s="402"/>
      <c r="E3" s="37"/>
    </row>
    <row r="4" spans="1:6" ht="15" customHeight="1" outlineLevel="1">
      <c r="A4" s="403" t="s">
        <v>163</v>
      </c>
      <c r="B4" s="400">
        <v>1545.9942526</v>
      </c>
      <c r="C4" s="401">
        <v>18</v>
      </c>
      <c r="D4" s="37"/>
      <c r="E4" s="37"/>
    </row>
    <row r="5" spans="1:6" ht="15" customHeight="1" outlineLevel="1">
      <c r="A5" s="403" t="s">
        <v>164</v>
      </c>
      <c r="B5" s="400">
        <v>-564.22174462999999</v>
      </c>
      <c r="C5" s="401">
        <v>18</v>
      </c>
      <c r="D5" s="37"/>
      <c r="E5" s="37"/>
    </row>
    <row r="6" spans="1:6" ht="15" customHeight="1" outlineLevel="1">
      <c r="A6" s="403" t="s">
        <v>165</v>
      </c>
      <c r="B6" s="400">
        <v>1554.7161294099999</v>
      </c>
      <c r="C6" s="401">
        <v>18</v>
      </c>
      <c r="D6" s="37"/>
      <c r="E6" s="37"/>
    </row>
    <row r="7" spans="1:6" ht="15" customHeight="1" outlineLevel="1">
      <c r="A7" s="403" t="s">
        <v>173</v>
      </c>
      <c r="B7" s="400">
        <v>1098.91831318</v>
      </c>
      <c r="C7" s="401">
        <v>17</v>
      </c>
      <c r="D7" s="37"/>
      <c r="E7" s="37"/>
    </row>
    <row r="8" spans="1:6" ht="15" customHeight="1" outlineLevel="1">
      <c r="A8" s="403" t="s">
        <v>174</v>
      </c>
      <c r="B8" s="400">
        <v>-1250.6450334000001</v>
      </c>
      <c r="C8" s="401">
        <v>17</v>
      </c>
      <c r="D8" s="37"/>
      <c r="E8" s="37"/>
    </row>
    <row r="9" spans="1:6" ht="15" customHeight="1" outlineLevel="1">
      <c r="A9" s="403" t="s">
        <v>175</v>
      </c>
      <c r="B9" s="400">
        <v>314.24897535000002</v>
      </c>
      <c r="C9" s="401">
        <v>17</v>
      </c>
      <c r="D9" s="37"/>
      <c r="E9" s="37"/>
    </row>
    <row r="10" spans="1:6" ht="15" customHeight="1" outlineLevel="1">
      <c r="A10" s="404" t="s">
        <v>176</v>
      </c>
      <c r="B10" s="400">
        <v>1782.9667985599999</v>
      </c>
      <c r="C10" s="401">
        <v>17</v>
      </c>
      <c r="D10" s="37"/>
      <c r="E10" s="37"/>
    </row>
    <row r="11" spans="1:6" ht="15" customHeight="1" outlineLevel="1">
      <c r="A11" s="404" t="s">
        <v>177</v>
      </c>
      <c r="B11" s="400">
        <v>1586.6355764499999</v>
      </c>
      <c r="C11" s="401">
        <v>17</v>
      </c>
      <c r="D11" s="37"/>
      <c r="E11" s="37"/>
    </row>
    <row r="12" spans="1:6" ht="15" customHeight="1" outlineLevel="1">
      <c r="A12" s="403" t="s">
        <v>178</v>
      </c>
      <c r="B12" s="400">
        <v>-1224.3879933149999</v>
      </c>
      <c r="C12" s="401">
        <v>17</v>
      </c>
      <c r="D12" s="37"/>
      <c r="E12" s="37"/>
    </row>
    <row r="13" spans="1:6" ht="15" customHeight="1" outlineLevel="1">
      <c r="A13" s="405" t="s">
        <v>197</v>
      </c>
      <c r="B13" s="406">
        <v>1868.19474747</v>
      </c>
      <c r="C13" s="407">
        <v>17</v>
      </c>
    </row>
    <row r="14" spans="1:6" ht="15" customHeight="1" outlineLevel="1">
      <c r="A14" s="405" t="s">
        <v>198</v>
      </c>
      <c r="B14" s="406">
        <v>407.2953321</v>
      </c>
      <c r="C14" s="407">
        <v>17</v>
      </c>
    </row>
    <row r="15" spans="1:6" ht="15" customHeight="1" outlineLevel="1">
      <c r="A15" s="408" t="s">
        <v>199</v>
      </c>
      <c r="B15" s="409">
        <v>494.61597842999998</v>
      </c>
      <c r="C15" s="410">
        <v>17</v>
      </c>
      <c r="D15" s="37"/>
      <c r="E15" s="37"/>
    </row>
    <row r="16" spans="1:6" ht="13.8" outlineLevel="1" thickBot="1">
      <c r="A16" s="411" t="s">
        <v>166</v>
      </c>
      <c r="B16" s="412">
        <f>SUM(B4:B15)</f>
        <v>7614.3313322049999</v>
      </c>
      <c r="C16" s="413">
        <f>AVERAGE(C4:C15)</f>
        <v>17.25</v>
      </c>
      <c r="E16" s="37"/>
    </row>
    <row r="17" spans="1:10" ht="6" customHeight="1">
      <c r="A17" s="46"/>
      <c r="B17" s="60"/>
      <c r="C17" s="61"/>
      <c r="D17" s="46"/>
      <c r="E17" s="46"/>
      <c r="F17" s="47"/>
      <c r="H17" s="60"/>
      <c r="I17" s="61"/>
      <c r="J17" s="47"/>
    </row>
    <row r="18" spans="1:10" ht="18.75" customHeight="1" thickBot="1">
      <c r="A18" s="555" t="s">
        <v>215</v>
      </c>
      <c r="B18" s="555"/>
      <c r="C18" s="555"/>
      <c r="D18" s="414"/>
      <c r="E18" s="414"/>
      <c r="F18" s="414"/>
    </row>
    <row r="19" spans="1:10" ht="15" customHeight="1" outlineLevel="1">
      <c r="A19" s="399" t="s">
        <v>167</v>
      </c>
      <c r="B19" s="415">
        <v>903.57120462</v>
      </c>
      <c r="C19" s="415">
        <v>18</v>
      </c>
    </row>
    <row r="20" spans="1:10" ht="15" customHeight="1" outlineLevel="1">
      <c r="A20" s="403" t="s">
        <v>168</v>
      </c>
      <c r="B20" s="416">
        <v>2536.48863738</v>
      </c>
      <c r="C20" s="416">
        <v>18</v>
      </c>
    </row>
    <row r="21" spans="1:10" ht="15" customHeight="1" outlineLevel="1">
      <c r="A21" s="403" t="s">
        <v>179</v>
      </c>
      <c r="B21" s="416">
        <v>162.52225512999996</v>
      </c>
      <c r="C21" s="416">
        <v>17</v>
      </c>
    </row>
    <row r="22" spans="1:10" ht="15" customHeight="1" outlineLevel="1">
      <c r="A22" s="403" t="s">
        <v>180</v>
      </c>
      <c r="B22" s="416">
        <v>2145.2143816950002</v>
      </c>
      <c r="C22" s="416">
        <v>17</v>
      </c>
    </row>
    <row r="23" spans="1:10" ht="15" customHeight="1" outlineLevel="1" thickBot="1">
      <c r="A23" s="417" t="s">
        <v>200</v>
      </c>
      <c r="B23" s="418">
        <v>2770.1060579999998</v>
      </c>
      <c r="C23" s="418">
        <v>17</v>
      </c>
    </row>
    <row r="24" spans="1:10" ht="13.8" outlineLevel="1" thickBot="1">
      <c r="A24" s="419" t="s">
        <v>169</v>
      </c>
      <c r="B24" s="420">
        <f>SUM(B20:B23)</f>
        <v>7614.3313322049999</v>
      </c>
      <c r="C24" s="421">
        <f>AVERAGE(C20:C23)</f>
        <v>17.25</v>
      </c>
      <c r="E24" s="37"/>
    </row>
    <row r="25" spans="1:10">
      <c r="A25" s="422" t="s">
        <v>170</v>
      </c>
      <c r="B25" s="423">
        <f>SUM(B19:B22)</f>
        <v>5747.7964788250001</v>
      </c>
      <c r="C25" s="423">
        <v>17</v>
      </c>
      <c r="E25" s="37"/>
    </row>
    <row r="26" spans="1:10">
      <c r="E26" s="37"/>
    </row>
    <row r="27" spans="1:10">
      <c r="A27" s="109" t="s">
        <v>171</v>
      </c>
    </row>
    <row r="28" spans="1:10">
      <c r="A28" s="109" t="s">
        <v>172</v>
      </c>
    </row>
  </sheetData>
  <mergeCells count="2">
    <mergeCell ref="A1:XFD1"/>
    <mergeCell ref="A18:C18"/>
  </mergeCells>
  <pageMargins left="0.7" right="0.7" top="0.75" bottom="0.75" header="0.3" footer="0.3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51"/>
  <sheetViews>
    <sheetView zoomScale="70" zoomScaleNormal="70" workbookViewId="0">
      <selection sqref="A1:XFD1"/>
    </sheetView>
  </sheetViews>
  <sheetFormatPr defaultColWidth="9.109375" defaultRowHeight="13.2" outlineLevelRow="1"/>
  <cols>
    <col min="1" max="1" width="31.21875" style="1" customWidth="1"/>
    <col min="2" max="5" width="15" style="1" customWidth="1"/>
    <col min="6" max="9" width="13.109375" style="1" customWidth="1"/>
    <col min="10" max="10" width="12.109375" style="1" customWidth="1"/>
    <col min="11" max="11" width="12.88671875" style="1" customWidth="1"/>
    <col min="12" max="14" width="10.109375" style="1" bestFit="1" customWidth="1"/>
    <col min="15" max="15" width="10" style="1" customWidth="1"/>
    <col min="16" max="16" width="10.109375" style="1" bestFit="1" customWidth="1"/>
    <col min="17" max="17" width="12.88671875" style="1" bestFit="1" customWidth="1"/>
    <col min="18" max="16384" width="9.109375" style="1"/>
  </cols>
  <sheetData>
    <row r="1" spans="1:11" s="558" customFormat="1" ht="25.2" customHeight="1" thickBot="1">
      <c r="A1" s="557" t="s">
        <v>201</v>
      </c>
      <c r="B1" s="557"/>
      <c r="C1" s="557"/>
      <c r="D1" s="557"/>
      <c r="E1" s="557"/>
      <c r="F1" s="557"/>
      <c r="G1" s="557"/>
      <c r="H1" s="557"/>
      <c r="I1" s="557"/>
      <c r="J1" s="557"/>
    </row>
    <row r="2" spans="1:11" ht="15" customHeight="1" outlineLevel="1">
      <c r="A2" s="559" t="s">
        <v>5</v>
      </c>
      <c r="B2" s="561" t="s">
        <v>3</v>
      </c>
      <c r="C2" s="562"/>
      <c r="D2" s="562"/>
      <c r="E2" s="563"/>
      <c r="F2" s="561" t="s">
        <v>4</v>
      </c>
      <c r="G2" s="562"/>
      <c r="H2" s="562"/>
      <c r="I2" s="562"/>
      <c r="J2" s="564" t="s">
        <v>102</v>
      </c>
    </row>
    <row r="3" spans="1:11" ht="15" customHeight="1" outlineLevel="1" thickBot="1">
      <c r="A3" s="560"/>
      <c r="B3" s="566" t="s">
        <v>24</v>
      </c>
      <c r="C3" s="567"/>
      <c r="D3" s="566" t="s">
        <v>25</v>
      </c>
      <c r="E3" s="567"/>
      <c r="F3" s="566" t="s">
        <v>24</v>
      </c>
      <c r="G3" s="567"/>
      <c r="H3" s="566" t="s">
        <v>25</v>
      </c>
      <c r="I3" s="568"/>
      <c r="J3" s="565"/>
    </row>
    <row r="4" spans="1:11" ht="16.5" customHeight="1" outlineLevel="1">
      <c r="A4" s="63" t="s">
        <v>9</v>
      </c>
      <c r="B4" s="207">
        <v>18</v>
      </c>
      <c r="C4" s="199">
        <v>1.0575793184488837E-2</v>
      </c>
      <c r="D4" s="207">
        <v>7</v>
      </c>
      <c r="E4" s="199">
        <v>4.1128084606345478E-3</v>
      </c>
      <c r="F4" s="207">
        <v>1676</v>
      </c>
      <c r="G4" s="199">
        <v>0.98472385428907172</v>
      </c>
      <c r="H4" s="207">
        <v>1</v>
      </c>
      <c r="I4" s="200">
        <v>5.8754406580493535E-4</v>
      </c>
      <c r="J4" s="211">
        <f>SUM(H4,F4,D4,B4)</f>
        <v>1702</v>
      </c>
      <c r="K4" s="176">
        <f>J4-J30</f>
        <v>-33</v>
      </c>
    </row>
    <row r="5" spans="1:11" ht="16.5" customHeight="1" outlineLevel="1">
      <c r="A5" s="157" t="s">
        <v>2</v>
      </c>
      <c r="B5" s="208">
        <v>19</v>
      </c>
      <c r="C5" s="201">
        <v>7.6034671810345524E-5</v>
      </c>
      <c r="D5" s="208">
        <v>1</v>
      </c>
      <c r="E5" s="201">
        <v>4.0018248321234481E-6</v>
      </c>
      <c r="F5" s="208">
        <v>249848</v>
      </c>
      <c r="G5" s="201">
        <v>0.99984793065637934</v>
      </c>
      <c r="H5" s="208">
        <v>18</v>
      </c>
      <c r="I5" s="202">
        <v>7.2032846978222073E-5</v>
      </c>
      <c r="J5" s="212">
        <f t="shared" ref="J5:J11" si="0">SUM(H5,F5,D5,B5)</f>
        <v>249886</v>
      </c>
      <c r="K5" s="176">
        <f t="shared" ref="K5:K11" si="1">J5-J31</f>
        <v>7</v>
      </c>
    </row>
    <row r="6" spans="1:11" ht="16.5" customHeight="1" outlineLevel="1">
      <c r="A6" s="165" t="s">
        <v>88</v>
      </c>
      <c r="B6" s="179">
        <v>463</v>
      </c>
      <c r="C6" s="180">
        <v>0.10295752724038247</v>
      </c>
      <c r="D6" s="179">
        <v>22</v>
      </c>
      <c r="E6" s="180">
        <v>4.8921503224371807E-3</v>
      </c>
      <c r="F6" s="179">
        <v>4004</v>
      </c>
      <c r="G6" s="180">
        <v>0.89037135868356687</v>
      </c>
      <c r="H6" s="179">
        <v>8</v>
      </c>
      <c r="I6" s="181">
        <v>1.7789637536135201E-3</v>
      </c>
      <c r="J6" s="182">
        <f>SUM(H6,F6,D6,B6)</f>
        <v>4497</v>
      </c>
      <c r="K6" s="424">
        <f t="shared" si="1"/>
        <v>144</v>
      </c>
    </row>
    <row r="7" spans="1:11" ht="16.5" customHeight="1" outlineLevel="1">
      <c r="A7" s="158" t="s">
        <v>89</v>
      </c>
      <c r="B7" s="209">
        <v>277</v>
      </c>
      <c r="C7" s="203">
        <v>6.5268614514608858E-2</v>
      </c>
      <c r="D7" s="209">
        <v>13</v>
      </c>
      <c r="E7" s="203">
        <v>3.0631479736098022E-3</v>
      </c>
      <c r="F7" s="209">
        <v>3946</v>
      </c>
      <c r="G7" s="203">
        <v>0.92978322337417529</v>
      </c>
      <c r="H7" s="209">
        <v>8</v>
      </c>
      <c r="I7" s="204">
        <v>1.885014137606032E-3</v>
      </c>
      <c r="J7" s="213">
        <f t="shared" si="0"/>
        <v>4244</v>
      </c>
      <c r="K7" s="176">
        <f t="shared" si="1"/>
        <v>125</v>
      </c>
    </row>
    <row r="8" spans="1:11" ht="16.5" customHeight="1" outlineLevel="1">
      <c r="A8" s="166" t="s">
        <v>90</v>
      </c>
      <c r="B8" s="209">
        <v>186</v>
      </c>
      <c r="C8" s="203">
        <v>0.7351778656126482</v>
      </c>
      <c r="D8" s="209">
        <v>9</v>
      </c>
      <c r="E8" s="203">
        <v>3.5573122529644272E-2</v>
      </c>
      <c r="F8" s="209">
        <v>58</v>
      </c>
      <c r="G8" s="203">
        <v>0.22924901185770752</v>
      </c>
      <c r="H8" s="209">
        <v>0</v>
      </c>
      <c r="I8" s="204">
        <v>0</v>
      </c>
      <c r="J8" s="213">
        <f t="shared" si="0"/>
        <v>253</v>
      </c>
      <c r="K8" s="176">
        <f t="shared" si="1"/>
        <v>19</v>
      </c>
    </row>
    <row r="9" spans="1:11" ht="16.5" customHeight="1" outlineLevel="1">
      <c r="A9" s="159" t="s">
        <v>51</v>
      </c>
      <c r="B9" s="65">
        <v>500</v>
      </c>
      <c r="C9" s="49">
        <v>1.9524767167151532E-3</v>
      </c>
      <c r="D9" s="65">
        <v>30</v>
      </c>
      <c r="E9" s="49">
        <v>1.1714860300290919E-4</v>
      </c>
      <c r="F9" s="65">
        <v>255528</v>
      </c>
      <c r="G9" s="49">
        <v>0.99782494093757934</v>
      </c>
      <c r="H9" s="65">
        <v>27</v>
      </c>
      <c r="I9" s="50">
        <v>1.0543374270261827E-4</v>
      </c>
      <c r="J9" s="177">
        <f t="shared" si="0"/>
        <v>256085</v>
      </c>
      <c r="K9" s="425">
        <f t="shared" si="1"/>
        <v>118</v>
      </c>
    </row>
    <row r="10" spans="1:11" ht="16.5" customHeight="1" outlineLevel="1">
      <c r="A10" s="66" t="s">
        <v>27</v>
      </c>
      <c r="B10" s="210">
        <v>2975</v>
      </c>
      <c r="C10" s="205">
        <v>0.7624295233213737</v>
      </c>
      <c r="D10" s="210">
        <v>401</v>
      </c>
      <c r="E10" s="205">
        <v>0.10276781137878012</v>
      </c>
      <c r="F10" s="210">
        <v>518</v>
      </c>
      <c r="G10" s="205">
        <v>0.13275243464889799</v>
      </c>
      <c r="H10" s="210">
        <v>8</v>
      </c>
      <c r="I10" s="206">
        <v>2.0502306509482316E-3</v>
      </c>
      <c r="J10" s="214">
        <f t="shared" si="0"/>
        <v>3902</v>
      </c>
      <c r="K10" s="176">
        <f t="shared" si="1"/>
        <v>-1619</v>
      </c>
    </row>
    <row r="11" spans="1:11" ht="16.5" customHeight="1" outlineLevel="1" thickBot="1">
      <c r="A11" s="9" t="s">
        <v>28</v>
      </c>
      <c r="B11" s="67">
        <v>3475</v>
      </c>
      <c r="C11" s="29">
        <v>1.3366052918030518E-2</v>
      </c>
      <c r="D11" s="67">
        <v>431</v>
      </c>
      <c r="E11" s="29">
        <v>1.6577751964521304E-3</v>
      </c>
      <c r="F11" s="67">
        <v>256046</v>
      </c>
      <c r="G11" s="29">
        <v>0.98484154976979621</v>
      </c>
      <c r="H11" s="67">
        <v>35</v>
      </c>
      <c r="I11" s="33">
        <v>1.3462211572117067E-4</v>
      </c>
      <c r="J11" s="178">
        <f t="shared" si="0"/>
        <v>259987</v>
      </c>
      <c r="K11" s="426">
        <f t="shared" si="1"/>
        <v>-1501</v>
      </c>
    </row>
    <row r="12" spans="1:11" s="569" customFormat="1" ht="13.8" thickBot="1"/>
    <row r="13" spans="1:11" ht="20.25" customHeight="1" thickBot="1">
      <c r="A13" s="570" t="s">
        <v>202</v>
      </c>
      <c r="B13" s="570"/>
      <c r="C13" s="570"/>
      <c r="D13" s="570"/>
      <c r="E13" s="570"/>
      <c r="F13" s="176"/>
      <c r="J13" s="503"/>
    </row>
    <row r="14" spans="1:11" ht="15" customHeight="1" outlineLevel="1">
      <c r="A14" s="559" t="s">
        <v>5</v>
      </c>
      <c r="B14" s="561" t="s">
        <v>3</v>
      </c>
      <c r="C14" s="563"/>
      <c r="D14" s="561" t="s">
        <v>79</v>
      </c>
      <c r="E14" s="562"/>
    </row>
    <row r="15" spans="1:11" ht="15" customHeight="1" outlineLevel="1" thickBot="1">
      <c r="A15" s="560"/>
      <c r="B15" s="8" t="s">
        <v>104</v>
      </c>
      <c r="C15" s="8" t="s">
        <v>25</v>
      </c>
      <c r="D15" s="8" t="s">
        <v>104</v>
      </c>
      <c r="E15" s="364" t="s">
        <v>25</v>
      </c>
    </row>
    <row r="16" spans="1:11" ht="16.5" customHeight="1" outlineLevel="1">
      <c r="A16" s="63" t="s">
        <v>9</v>
      </c>
      <c r="B16" s="199">
        <v>9.2745605803586803E-2</v>
      </c>
      <c r="C16" s="199">
        <v>0.130686904659013</v>
      </c>
      <c r="D16" s="199">
        <v>0.77445244975622862</v>
      </c>
      <c r="E16" s="200">
        <v>2.1150397811717475E-3</v>
      </c>
      <c r="G16" s="130"/>
    </row>
    <row r="17" spans="1:11" ht="16.5" customHeight="1" outlineLevel="1">
      <c r="A17" s="64" t="s">
        <v>2</v>
      </c>
      <c r="B17" s="201">
        <v>0.18142418527153872</v>
      </c>
      <c r="C17" s="201">
        <v>1.6549304873779282E-2</v>
      </c>
      <c r="D17" s="201">
        <v>0.80169518093725389</v>
      </c>
      <c r="E17" s="202">
        <v>3.3132891742795038E-4</v>
      </c>
      <c r="G17" s="130"/>
    </row>
    <row r="18" spans="1:11" ht="16.5" customHeight="1" outlineLevel="1">
      <c r="A18" s="165" t="s">
        <v>88</v>
      </c>
      <c r="B18" s="201">
        <v>0.32377163374972995</v>
      </c>
      <c r="C18" s="201">
        <v>0.14833760524535325</v>
      </c>
      <c r="D18" s="201">
        <v>0.52151645915807376</v>
      </c>
      <c r="E18" s="202">
        <v>6.3743018468429636E-3</v>
      </c>
      <c r="G18" s="130"/>
    </row>
    <row r="19" spans="1:11" ht="16.5" customHeight="1" outlineLevel="1">
      <c r="A19" s="158" t="s">
        <v>89</v>
      </c>
      <c r="B19" s="203">
        <v>0.36894334505162912</v>
      </c>
      <c r="C19" s="203">
        <v>0.41360117881122477</v>
      </c>
      <c r="D19" s="203">
        <v>0.19915670575494146</v>
      </c>
      <c r="E19" s="204">
        <v>1.8298770382204673E-2</v>
      </c>
      <c r="G19" s="130"/>
    </row>
    <row r="20" spans="1:11" ht="16.5" customHeight="1" outlineLevel="1">
      <c r="A20" s="166" t="s">
        <v>90</v>
      </c>
      <c r="B20" s="203">
        <v>0.29962480306097611</v>
      </c>
      <c r="C20" s="203">
        <v>6.5392448516076772E-3</v>
      </c>
      <c r="D20" s="203">
        <v>0.69383595208741622</v>
      </c>
      <c r="E20" s="204">
        <v>0</v>
      </c>
      <c r="G20" s="130"/>
    </row>
    <row r="21" spans="1:11" ht="16.5" customHeight="1" outlineLevel="1">
      <c r="A21" s="48" t="s">
        <v>51</v>
      </c>
      <c r="B21" s="49">
        <v>0.32780070800498068</v>
      </c>
      <c r="C21" s="49">
        <v>0.14933726202074349</v>
      </c>
      <c r="D21" s="49">
        <v>0.5164853702112755</v>
      </c>
      <c r="E21" s="50">
        <v>6.3766597630002071E-3</v>
      </c>
      <c r="G21" s="130"/>
    </row>
    <row r="22" spans="1:11" ht="16.5" customHeight="1" outlineLevel="1">
      <c r="A22" s="66" t="s">
        <v>27</v>
      </c>
      <c r="B22" s="205">
        <v>0.64495270325236198</v>
      </c>
      <c r="C22" s="205">
        <v>0.25068385577218388</v>
      </c>
      <c r="D22" s="205">
        <v>0.10342746719215294</v>
      </c>
      <c r="E22" s="206">
        <v>9.3597378330121165E-4</v>
      </c>
      <c r="G22" s="130"/>
    </row>
    <row r="23" spans="1:11" ht="16.5" customHeight="1" outlineLevel="1" thickBot="1">
      <c r="A23" s="9" t="s">
        <v>28</v>
      </c>
      <c r="B23" s="29">
        <v>0.63302808861342197</v>
      </c>
      <c r="C23" s="29">
        <v>0.24687331983495142</v>
      </c>
      <c r="D23" s="29">
        <v>0.11895805312849464</v>
      </c>
      <c r="E23" s="33">
        <v>1.140538423131993E-3</v>
      </c>
      <c r="G23" s="130"/>
    </row>
    <row r="24" spans="1:11" outlineLevel="1">
      <c r="A24" s="131" t="s">
        <v>60</v>
      </c>
    </row>
    <row r="25" spans="1:11">
      <c r="A25" s="131"/>
    </row>
    <row r="26" spans="1:11" s="140" customFormat="1" ht="15" customHeight="1">
      <c r="A26" s="556" t="s">
        <v>182</v>
      </c>
      <c r="B26" s="556"/>
      <c r="C26" s="556"/>
      <c r="D26" s="556"/>
      <c r="E26" s="556"/>
      <c r="F26" s="556"/>
      <c r="G26" s="556"/>
      <c r="H26" s="556"/>
      <c r="I26" s="556"/>
      <c r="J26" s="556"/>
    </row>
    <row r="27" spans="1:11" ht="20.25" hidden="1" customHeight="1" outlineLevel="1" thickBot="1">
      <c r="A27" s="570" t="s">
        <v>87</v>
      </c>
      <c r="B27" s="570"/>
      <c r="C27" s="570"/>
      <c r="D27" s="570"/>
      <c r="E27" s="570"/>
      <c r="F27" s="570"/>
      <c r="G27" s="570"/>
      <c r="H27" s="570"/>
      <c r="I27" s="570"/>
      <c r="J27" s="570"/>
    </row>
    <row r="28" spans="1:11" ht="15" hidden="1" customHeight="1" outlineLevel="1">
      <c r="A28" s="559" t="s">
        <v>5</v>
      </c>
      <c r="B28" s="561" t="s">
        <v>3</v>
      </c>
      <c r="C28" s="562"/>
      <c r="D28" s="562"/>
      <c r="E28" s="563"/>
      <c r="F28" s="561" t="s">
        <v>4</v>
      </c>
      <c r="G28" s="562"/>
      <c r="H28" s="562"/>
      <c r="I28" s="562"/>
      <c r="J28" s="564" t="s">
        <v>102</v>
      </c>
    </row>
    <row r="29" spans="1:11" ht="15" hidden="1" customHeight="1" outlineLevel="1" thickBot="1">
      <c r="A29" s="560"/>
      <c r="B29" s="566" t="s">
        <v>24</v>
      </c>
      <c r="C29" s="567"/>
      <c r="D29" s="566" t="s">
        <v>25</v>
      </c>
      <c r="E29" s="567"/>
      <c r="F29" s="566" t="s">
        <v>24</v>
      </c>
      <c r="G29" s="567"/>
      <c r="H29" s="566" t="s">
        <v>25</v>
      </c>
      <c r="I29" s="568"/>
      <c r="J29" s="565"/>
    </row>
    <row r="30" spans="1:11" ht="16.5" hidden="1" customHeight="1" outlineLevel="1">
      <c r="A30" s="63" t="s">
        <v>9</v>
      </c>
      <c r="B30" s="207">
        <v>18</v>
      </c>
      <c r="C30" s="480">
        <v>1.0374639769452449E-2</v>
      </c>
      <c r="D30" s="207">
        <v>9</v>
      </c>
      <c r="E30" s="480">
        <v>5.1873198847262247E-3</v>
      </c>
      <c r="F30" s="207">
        <v>1707</v>
      </c>
      <c r="G30" s="480">
        <v>0.98386167146974068</v>
      </c>
      <c r="H30" s="207">
        <v>1</v>
      </c>
      <c r="I30" s="481">
        <v>5.7636887608069167E-4</v>
      </c>
      <c r="J30" s="211">
        <f t="shared" ref="J30:J37" si="2">SUM(H30,F30,D30,B30)</f>
        <v>1735</v>
      </c>
      <c r="K30" s="176"/>
    </row>
    <row r="31" spans="1:11" ht="16.5" hidden="1" customHeight="1" outlineLevel="1">
      <c r="A31" s="157" t="s">
        <v>2</v>
      </c>
      <c r="B31" s="208">
        <v>21</v>
      </c>
      <c r="C31" s="474">
        <v>8.4040675687032518E-5</v>
      </c>
      <c r="D31" s="208">
        <v>1</v>
      </c>
      <c r="E31" s="474">
        <v>4.0019369374777395E-6</v>
      </c>
      <c r="F31" s="208">
        <v>249839</v>
      </c>
      <c r="G31" s="474">
        <v>0.99983992252250087</v>
      </c>
      <c r="H31" s="208">
        <v>18</v>
      </c>
      <c r="I31" s="475">
        <v>7.2034864874599301E-5</v>
      </c>
      <c r="J31" s="212">
        <f t="shared" si="2"/>
        <v>249879</v>
      </c>
      <c r="K31" s="429"/>
    </row>
    <row r="32" spans="1:11" ht="16.5" hidden="1" customHeight="1" outlineLevel="1">
      <c r="A32" s="165" t="s">
        <v>88</v>
      </c>
      <c r="B32" s="179">
        <v>351</v>
      </c>
      <c r="C32" s="180">
        <v>8.0634045485871816E-2</v>
      </c>
      <c r="D32" s="179">
        <v>22</v>
      </c>
      <c r="E32" s="180">
        <v>5.0539857569492303E-3</v>
      </c>
      <c r="F32" s="179">
        <v>3972</v>
      </c>
      <c r="G32" s="180">
        <v>0.91247415575465196</v>
      </c>
      <c r="H32" s="179">
        <v>8</v>
      </c>
      <c r="I32" s="181">
        <v>1.8378130025269929E-3</v>
      </c>
      <c r="J32" s="182">
        <f t="shared" si="2"/>
        <v>4353</v>
      </c>
      <c r="K32" s="429"/>
    </row>
    <row r="33" spans="1:11" ht="16.5" hidden="1" customHeight="1" outlineLevel="1">
      <c r="A33" s="158" t="s">
        <v>89</v>
      </c>
      <c r="B33" s="209">
        <v>173</v>
      </c>
      <c r="C33" s="203">
        <v>4.2000485554746295E-2</v>
      </c>
      <c r="D33" s="209">
        <v>15</v>
      </c>
      <c r="E33" s="203">
        <v>3.6416605972323379E-3</v>
      </c>
      <c r="F33" s="209">
        <v>3923</v>
      </c>
      <c r="G33" s="203">
        <v>0.95241563486283076</v>
      </c>
      <c r="H33" s="209">
        <v>8</v>
      </c>
      <c r="I33" s="204">
        <v>1.9422189851905803E-3</v>
      </c>
      <c r="J33" s="213">
        <f t="shared" si="2"/>
        <v>4119</v>
      </c>
      <c r="K33" s="429"/>
    </row>
    <row r="34" spans="1:11" ht="16.5" hidden="1" customHeight="1" outlineLevel="1">
      <c r="A34" s="166" t="s">
        <v>90</v>
      </c>
      <c r="B34" s="209">
        <v>178</v>
      </c>
      <c r="C34" s="203">
        <v>0.76068376068376065</v>
      </c>
      <c r="D34" s="209">
        <v>7</v>
      </c>
      <c r="E34" s="203">
        <v>2.9914529914529916E-2</v>
      </c>
      <c r="F34" s="209">
        <v>49</v>
      </c>
      <c r="G34" s="203">
        <v>0.20940170940170941</v>
      </c>
      <c r="H34" s="209">
        <v>0</v>
      </c>
      <c r="I34" s="204">
        <v>0</v>
      </c>
      <c r="J34" s="213">
        <f t="shared" si="2"/>
        <v>234</v>
      </c>
      <c r="K34" s="429"/>
    </row>
    <row r="35" spans="1:11" ht="16.5" hidden="1" customHeight="1" outlineLevel="1">
      <c r="A35" s="159" t="s">
        <v>51</v>
      </c>
      <c r="B35" s="65">
        <v>390</v>
      </c>
      <c r="C35" s="482">
        <v>1.5236339059331867E-3</v>
      </c>
      <c r="D35" s="65">
        <v>32</v>
      </c>
      <c r="E35" s="482">
        <v>1.2501611535862045E-4</v>
      </c>
      <c r="F35" s="65">
        <v>255518</v>
      </c>
      <c r="G35" s="482">
        <v>0.99824586763137435</v>
      </c>
      <c r="H35" s="65">
        <v>27</v>
      </c>
      <c r="I35" s="483">
        <v>1.05482347333836E-4</v>
      </c>
      <c r="J35" s="177">
        <f t="shared" si="2"/>
        <v>255967</v>
      </c>
      <c r="K35" s="429"/>
    </row>
    <row r="36" spans="1:11" ht="16.5" hidden="1" customHeight="1" outlineLevel="1">
      <c r="A36" s="66" t="s">
        <v>27</v>
      </c>
      <c r="B36" s="210">
        <v>2808</v>
      </c>
      <c r="C36" s="484">
        <v>0.50860351385618552</v>
      </c>
      <c r="D36" s="210">
        <v>373</v>
      </c>
      <c r="E36" s="484">
        <v>6.7560224596993304E-2</v>
      </c>
      <c r="F36" s="210">
        <v>2332</v>
      </c>
      <c r="G36" s="484">
        <v>0.42238724868683208</v>
      </c>
      <c r="H36" s="210">
        <v>8</v>
      </c>
      <c r="I36" s="485">
        <v>1.4490128599891324E-3</v>
      </c>
      <c r="J36" s="214">
        <f t="shared" si="2"/>
        <v>5521</v>
      </c>
      <c r="K36" s="176"/>
    </row>
    <row r="37" spans="1:11" ht="16.5" hidden="1" customHeight="1" outlineLevel="1" thickBot="1">
      <c r="A37" s="9" t="s">
        <v>28</v>
      </c>
      <c r="B37" s="67">
        <v>3198</v>
      </c>
      <c r="C37" s="476">
        <v>1.2230006730710397E-2</v>
      </c>
      <c r="D37" s="67">
        <v>405</v>
      </c>
      <c r="E37" s="476">
        <v>1.5488282445083523E-3</v>
      </c>
      <c r="F37" s="67">
        <v>257850</v>
      </c>
      <c r="G37" s="476">
        <v>0.9860873156703176</v>
      </c>
      <c r="H37" s="67">
        <v>35</v>
      </c>
      <c r="I37" s="478">
        <v>1.3384935446368476E-4</v>
      </c>
      <c r="J37" s="178">
        <f t="shared" si="2"/>
        <v>261488</v>
      </c>
      <c r="K37" s="176"/>
    </row>
    <row r="38" spans="1:11" ht="8.25" hidden="1" customHeight="1" outlineLevel="1" thickBot="1">
      <c r="A38" s="68"/>
      <c r="B38" s="68"/>
      <c r="C38" s="68"/>
      <c r="D38" s="68"/>
      <c r="E38" s="68"/>
    </row>
    <row r="39" spans="1:11" ht="20.25" hidden="1" customHeight="1" outlineLevel="1" thickBot="1">
      <c r="A39" s="571" t="s">
        <v>116</v>
      </c>
      <c r="B39" s="571"/>
      <c r="C39" s="571"/>
      <c r="D39" s="571"/>
      <c r="E39" s="571"/>
    </row>
    <row r="40" spans="1:11" ht="15" hidden="1" customHeight="1" outlineLevel="1">
      <c r="A40" s="559" t="s">
        <v>5</v>
      </c>
      <c r="B40" s="561" t="s">
        <v>3</v>
      </c>
      <c r="C40" s="563"/>
      <c r="D40" s="561" t="s">
        <v>79</v>
      </c>
      <c r="E40" s="562"/>
    </row>
    <row r="41" spans="1:11" ht="15" hidden="1" customHeight="1" outlineLevel="1" thickBot="1">
      <c r="A41" s="560"/>
      <c r="B41" s="8" t="s">
        <v>104</v>
      </c>
      <c r="C41" s="8" t="s">
        <v>25</v>
      </c>
      <c r="D41" s="8" t="s">
        <v>104</v>
      </c>
      <c r="E41" s="364" t="s">
        <v>25</v>
      </c>
    </row>
    <row r="42" spans="1:11" ht="16.5" hidden="1" customHeight="1" outlineLevel="1">
      <c r="A42" s="63" t="s">
        <v>9</v>
      </c>
      <c r="B42" s="480">
        <v>9.1841979360671455E-2</v>
      </c>
      <c r="C42" s="480">
        <v>0.14455309242369507</v>
      </c>
      <c r="D42" s="480">
        <v>0.76151565957871803</v>
      </c>
      <c r="E42" s="481">
        <v>2.089268636915385E-3</v>
      </c>
      <c r="F42" s="130"/>
    </row>
    <row r="43" spans="1:11" ht="16.5" hidden="1" customHeight="1" outlineLevel="1">
      <c r="A43" s="64" t="s">
        <v>2</v>
      </c>
      <c r="B43" s="474">
        <v>0.18420667718536252</v>
      </c>
      <c r="C43" s="474">
        <v>1.6907027829575209E-2</v>
      </c>
      <c r="D43" s="474">
        <v>0.79853955679327759</v>
      </c>
      <c r="E43" s="475">
        <v>3.467381917847436E-4</v>
      </c>
      <c r="F43" s="130"/>
    </row>
    <row r="44" spans="1:11" ht="16.5" hidden="1" customHeight="1" outlineLevel="1">
      <c r="A44" s="165" t="s">
        <v>88</v>
      </c>
      <c r="B44" s="474">
        <v>0.34571894693518762</v>
      </c>
      <c r="C44" s="474">
        <v>0.14254278648933816</v>
      </c>
      <c r="D44" s="474">
        <v>0.50572185987007112</v>
      </c>
      <c r="E44" s="475">
        <v>6.0164067054031814E-3</v>
      </c>
      <c r="F44" s="130"/>
    </row>
    <row r="45" spans="1:11" ht="16.5" hidden="1" customHeight="1" outlineLevel="1">
      <c r="A45" s="158" t="s">
        <v>89</v>
      </c>
      <c r="B45" s="203">
        <v>0.40263092124643685</v>
      </c>
      <c r="C45" s="203">
        <v>0.37692963518716327</v>
      </c>
      <c r="D45" s="203">
        <v>0.20425542236477837</v>
      </c>
      <c r="E45" s="204">
        <v>1.6184021201621605E-2</v>
      </c>
      <c r="F45" s="130"/>
    </row>
    <row r="46" spans="1:11" ht="16.5" hidden="1" customHeight="1" outlineLevel="1">
      <c r="A46" s="166" t="s">
        <v>90</v>
      </c>
      <c r="B46" s="203">
        <v>0.31204284877162297</v>
      </c>
      <c r="C46" s="203">
        <v>3.8508043446186979E-3</v>
      </c>
      <c r="D46" s="203">
        <v>0.68410634688375827</v>
      </c>
      <c r="E46" s="204">
        <v>0</v>
      </c>
      <c r="F46" s="130"/>
    </row>
    <row r="47" spans="1:11" ht="16.5" hidden="1" customHeight="1" outlineLevel="1">
      <c r="A47" s="48" t="s">
        <v>51</v>
      </c>
      <c r="B47" s="482">
        <v>0.3509574728929305</v>
      </c>
      <c r="C47" s="482">
        <v>0.13849045495960671</v>
      </c>
      <c r="D47" s="482">
        <v>0.50474932271323314</v>
      </c>
      <c r="E47" s="483">
        <v>5.8027494342295753E-3</v>
      </c>
      <c r="F47" s="130"/>
    </row>
    <row r="48" spans="1:11" ht="16.5" hidden="1" customHeight="1" outlineLevel="1">
      <c r="A48" s="66" t="s">
        <v>27</v>
      </c>
      <c r="B48" s="484">
        <v>0.64833945077943911</v>
      </c>
      <c r="C48" s="484">
        <v>0.2531165981360684</v>
      </c>
      <c r="D48" s="484">
        <v>9.7597284507692811E-2</v>
      </c>
      <c r="E48" s="485">
        <v>9.4666657679960003E-4</v>
      </c>
      <c r="F48" s="130"/>
    </row>
    <row r="49" spans="1:6" ht="16.5" hidden="1" customHeight="1" outlineLevel="1" thickBot="1">
      <c r="A49" s="9" t="s">
        <v>28</v>
      </c>
      <c r="B49" s="476">
        <v>0.63592884650884085</v>
      </c>
      <c r="C49" s="476">
        <v>0.24833291987776146</v>
      </c>
      <c r="D49" s="476">
        <v>0.11458890874816667</v>
      </c>
      <c r="E49" s="478">
        <v>1.1493248652309164E-3</v>
      </c>
      <c r="F49" s="130"/>
    </row>
    <row r="50" spans="1:6" hidden="1" outlineLevel="1">
      <c r="A50" s="131" t="s">
        <v>60</v>
      </c>
    </row>
    <row r="51" spans="1:6" collapsed="1"/>
  </sheetData>
  <mergeCells count="28">
    <mergeCell ref="A39:E39"/>
    <mergeCell ref="A40:A41"/>
    <mergeCell ref="B40:C40"/>
    <mergeCell ref="D40:E40"/>
    <mergeCell ref="A27:J27"/>
    <mergeCell ref="A28:A29"/>
    <mergeCell ref="B28:E28"/>
    <mergeCell ref="F28:I28"/>
    <mergeCell ref="J28:J29"/>
    <mergeCell ref="B29:C29"/>
    <mergeCell ref="D29:E29"/>
    <mergeCell ref="F29:G29"/>
    <mergeCell ref="H29:I29"/>
    <mergeCell ref="A26:J26"/>
    <mergeCell ref="A1:XFD1"/>
    <mergeCell ref="A2:A3"/>
    <mergeCell ref="B2:E2"/>
    <mergeCell ref="F2:I2"/>
    <mergeCell ref="J2:J3"/>
    <mergeCell ref="B3:C3"/>
    <mergeCell ref="D3:E3"/>
    <mergeCell ref="F3:G3"/>
    <mergeCell ref="H3:I3"/>
    <mergeCell ref="A12:XFD12"/>
    <mergeCell ref="A13:E13"/>
    <mergeCell ref="A14:A15"/>
    <mergeCell ref="B14:C14"/>
    <mergeCell ref="D14:E14"/>
  </mergeCells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70C0"/>
  </sheetPr>
  <dimension ref="A1:Q108"/>
  <sheetViews>
    <sheetView zoomScale="70" zoomScaleNormal="70" workbookViewId="0">
      <pane ySplit="1" topLeftCell="A2" activePane="bottomLeft" state="frozen"/>
      <selection sqref="A1:XFD1"/>
      <selection pane="bottomLeft" sqref="A1:XFD1"/>
    </sheetView>
  </sheetViews>
  <sheetFormatPr defaultColWidth="9.109375" defaultRowHeight="13.2" outlineLevelRow="1"/>
  <cols>
    <col min="1" max="1" width="40.21875" style="1" customWidth="1"/>
    <col min="2" max="2" width="11" style="1" customWidth="1"/>
    <col min="3" max="3" width="2.33203125" style="1" customWidth="1"/>
    <col min="4" max="4" width="38.6640625" style="1" customWidth="1"/>
    <col min="5" max="5" width="10" style="1" bestFit="1" customWidth="1"/>
    <col min="6" max="6" width="2.6640625" style="1" customWidth="1"/>
    <col min="7" max="7" width="39.109375" style="1" customWidth="1"/>
    <col min="8" max="8" width="10" style="1" bestFit="1" customWidth="1"/>
    <col min="9" max="9" width="2" style="1" customWidth="1"/>
    <col min="10" max="10" width="39.33203125" style="1" customWidth="1"/>
    <col min="11" max="11" width="10.5546875" style="1" bestFit="1" customWidth="1"/>
    <col min="12" max="12" width="2.33203125" style="1" customWidth="1"/>
    <col min="13" max="13" width="37.77734375" style="1" customWidth="1"/>
    <col min="14" max="14" width="9.109375" style="1"/>
    <col min="15" max="15" width="2.44140625" style="1" customWidth="1"/>
    <col min="16" max="16" width="38" style="1" customWidth="1"/>
    <col min="17" max="16384" width="9.109375" style="1"/>
  </cols>
  <sheetData>
    <row r="1" spans="1:17" s="574" customFormat="1" ht="26.25" customHeight="1">
      <c r="A1" s="574" t="s">
        <v>65</v>
      </c>
    </row>
    <row r="2" spans="1:17" s="573" customFormat="1" ht="18.75" customHeight="1" thickBot="1">
      <c r="A2" s="573" t="s">
        <v>203</v>
      </c>
    </row>
    <row r="3" spans="1:17" ht="36" customHeight="1" thickBot="1">
      <c r="A3" s="575" t="s">
        <v>0</v>
      </c>
      <c r="B3" s="575"/>
      <c r="C3" s="32"/>
      <c r="D3" s="575" t="s">
        <v>1</v>
      </c>
      <c r="E3" s="575"/>
      <c r="F3" s="32"/>
      <c r="G3" s="575" t="s">
        <v>106</v>
      </c>
      <c r="H3" s="575"/>
      <c r="J3" s="575" t="s">
        <v>105</v>
      </c>
      <c r="K3" s="575"/>
      <c r="M3" s="575" t="s">
        <v>92</v>
      </c>
      <c r="N3" s="575"/>
      <c r="P3" s="575" t="s">
        <v>49</v>
      </c>
      <c r="Q3" s="575"/>
    </row>
    <row r="4" spans="1:17" s="100" customFormat="1" ht="13.8">
      <c r="A4" s="160" t="s">
        <v>97</v>
      </c>
      <c r="B4" s="354">
        <v>4.1581960052840879E-2</v>
      </c>
      <c r="D4" s="160" t="s">
        <v>91</v>
      </c>
      <c r="E4" s="354">
        <v>5.4535214261126112E-2</v>
      </c>
      <c r="G4" s="160" t="s">
        <v>91</v>
      </c>
      <c r="H4" s="161">
        <v>0.73062279011172782</v>
      </c>
      <c r="I4" s="162"/>
      <c r="J4" s="160" t="s">
        <v>91</v>
      </c>
      <c r="K4" s="161">
        <v>0.55492004157374197</v>
      </c>
      <c r="L4" s="162"/>
      <c r="M4" s="160" t="s">
        <v>91</v>
      </c>
      <c r="N4" s="161">
        <v>0.6158983506440544</v>
      </c>
      <c r="O4" s="162"/>
      <c r="P4" s="160" t="s">
        <v>91</v>
      </c>
      <c r="Q4" s="161">
        <v>0.6046517844211583</v>
      </c>
    </row>
    <row r="5" spans="1:17" s="100" customFormat="1" ht="13.8">
      <c r="A5" s="25" t="s">
        <v>12</v>
      </c>
      <c r="B5" s="354">
        <v>0.23551305260526223</v>
      </c>
      <c r="D5" s="25" t="s">
        <v>12</v>
      </c>
      <c r="E5" s="354">
        <v>8.9432517443596468E-2</v>
      </c>
      <c r="G5" s="160" t="s">
        <v>10</v>
      </c>
      <c r="H5" s="161">
        <v>8.2970570982712083E-4</v>
      </c>
      <c r="I5" s="162"/>
      <c r="J5" s="160" t="s">
        <v>10</v>
      </c>
      <c r="K5" s="161">
        <v>3.2939621746616706E-3</v>
      </c>
      <c r="L5" s="162"/>
      <c r="M5" s="160" t="s">
        <v>10</v>
      </c>
      <c r="N5" s="161">
        <v>2.4387325690262756E-3</v>
      </c>
      <c r="O5" s="162"/>
      <c r="P5" s="160" t="s">
        <v>10</v>
      </c>
      <c r="Q5" s="161">
        <v>2.3904405105584711E-3</v>
      </c>
    </row>
    <row r="6" spans="1:17" s="100" customFormat="1" ht="13.8">
      <c r="A6" s="25" t="s">
        <v>34</v>
      </c>
      <c r="B6" s="354">
        <v>1.0216261400839546E-2</v>
      </c>
      <c r="D6" s="25" t="s">
        <v>34</v>
      </c>
      <c r="E6" s="354">
        <v>0</v>
      </c>
      <c r="G6" s="160" t="s">
        <v>12</v>
      </c>
      <c r="H6" s="161">
        <v>1.9396080280673186E-2</v>
      </c>
      <c r="I6" s="162"/>
      <c r="J6" s="160" t="s">
        <v>12</v>
      </c>
      <c r="K6" s="161">
        <v>0.15568624233253756</v>
      </c>
      <c r="L6" s="162"/>
      <c r="M6" s="160" t="s">
        <v>12</v>
      </c>
      <c r="N6" s="161">
        <v>0.1083862217352797</v>
      </c>
      <c r="O6" s="162"/>
      <c r="P6" s="160" t="s">
        <v>12</v>
      </c>
      <c r="Q6" s="161">
        <v>0.10948137180624549</v>
      </c>
    </row>
    <row r="7" spans="1:17" s="100" customFormat="1" ht="13.8">
      <c r="A7" s="160" t="s">
        <v>93</v>
      </c>
      <c r="B7" s="354">
        <v>0.24902723962264026</v>
      </c>
      <c r="D7" s="160" t="s">
        <v>93</v>
      </c>
      <c r="E7" s="354">
        <v>0.38540508793448675</v>
      </c>
      <c r="G7" s="160" t="s">
        <v>34</v>
      </c>
      <c r="H7" s="161">
        <v>1.1525546220137598E-3</v>
      </c>
      <c r="I7" s="162"/>
      <c r="J7" s="160" t="s">
        <v>93</v>
      </c>
      <c r="K7" s="161">
        <v>1.678628597100092E-2</v>
      </c>
      <c r="L7" s="162"/>
      <c r="M7" s="160" t="s">
        <v>34</v>
      </c>
      <c r="N7" s="163">
        <v>3.9999847780626974E-4</v>
      </c>
      <c r="O7" s="162"/>
      <c r="P7" s="160" t="s">
        <v>34</v>
      </c>
      <c r="Q7" s="161">
        <v>4.9491642437463361E-4</v>
      </c>
    </row>
    <row r="8" spans="1:17" s="100" customFormat="1" ht="13.8">
      <c r="A8" s="25" t="s">
        <v>11</v>
      </c>
      <c r="B8" s="354">
        <v>0.45565102332027774</v>
      </c>
      <c r="D8" s="25" t="s">
        <v>11</v>
      </c>
      <c r="E8" s="354">
        <v>0.46665484058588919</v>
      </c>
      <c r="G8" s="160" t="s">
        <v>93</v>
      </c>
      <c r="H8" s="161">
        <v>8.3922548769112107E-2</v>
      </c>
      <c r="I8" s="162"/>
      <c r="J8" s="160" t="s">
        <v>13</v>
      </c>
      <c r="K8" s="161">
        <v>0.21125502978897545</v>
      </c>
      <c r="L8" s="162"/>
      <c r="M8" s="160" t="s">
        <v>93</v>
      </c>
      <c r="N8" s="161">
        <v>4.00861820556878E-2</v>
      </c>
      <c r="O8" s="162"/>
      <c r="P8" s="160" t="s">
        <v>93</v>
      </c>
      <c r="Q8" s="161">
        <v>4.5551421686706096E-2</v>
      </c>
    </row>
    <row r="9" spans="1:17" s="100" customFormat="1" ht="13.8">
      <c r="A9" s="25" t="s">
        <v>8</v>
      </c>
      <c r="B9" s="354">
        <v>8.0104629981394039E-3</v>
      </c>
      <c r="D9" s="25" t="s">
        <v>8</v>
      </c>
      <c r="E9" s="354">
        <v>3.9723397749016594E-3</v>
      </c>
      <c r="G9" s="160" t="s">
        <v>11</v>
      </c>
      <c r="H9" s="161">
        <v>9.460315004439647E-2</v>
      </c>
      <c r="I9" s="162"/>
      <c r="J9" s="160" t="s">
        <v>8</v>
      </c>
      <c r="K9" s="161">
        <v>4.9845227675707801E-2</v>
      </c>
      <c r="L9" s="162"/>
      <c r="M9" s="160" t="s">
        <v>11</v>
      </c>
      <c r="N9" s="161">
        <v>0.17077054997356714</v>
      </c>
      <c r="O9" s="162"/>
      <c r="P9" s="160" t="s">
        <v>11</v>
      </c>
      <c r="Q9" s="161">
        <v>0.17651891775548806</v>
      </c>
    </row>
    <row r="10" spans="1:17" s="100" customFormat="1" ht="13.8">
      <c r="A10" s="25"/>
      <c r="B10" s="354"/>
      <c r="D10" s="160"/>
      <c r="E10" s="354"/>
      <c r="G10" s="160" t="s">
        <v>8</v>
      </c>
      <c r="H10" s="161">
        <v>5.9315493538965015E-2</v>
      </c>
      <c r="I10" s="162"/>
      <c r="J10" s="160" t="s">
        <v>35</v>
      </c>
      <c r="K10" s="161">
        <v>8.2132104833745872E-3</v>
      </c>
      <c r="L10" s="162"/>
      <c r="M10" s="160" t="s">
        <v>8</v>
      </c>
      <c r="N10" s="161">
        <v>5.3131919566374954E-2</v>
      </c>
      <c r="O10" s="162"/>
      <c r="P10" s="160" t="s">
        <v>8</v>
      </c>
      <c r="Q10" s="161">
        <v>5.2199104490310948E-2</v>
      </c>
    </row>
    <row r="11" spans="1:17" s="100" customFormat="1" ht="13.8">
      <c r="B11" s="355"/>
      <c r="C11" s="26"/>
      <c r="E11" s="355"/>
      <c r="G11" s="160" t="s">
        <v>35</v>
      </c>
      <c r="H11" s="161">
        <v>1.0157676923284613E-2</v>
      </c>
      <c r="I11" s="162"/>
      <c r="J11" s="160"/>
      <c r="K11" s="161"/>
      <c r="L11" s="162"/>
      <c r="M11" s="160" t="s">
        <v>35</v>
      </c>
      <c r="N11" s="161">
        <v>8.888044978203502E-3</v>
      </c>
      <c r="O11" s="162"/>
      <c r="P11" s="160" t="s">
        <v>35</v>
      </c>
      <c r="Q11" s="161">
        <v>8.7120429051581339E-3</v>
      </c>
    </row>
    <row r="12" spans="1:17" s="100" customFormat="1" ht="13.8">
      <c r="B12" s="355"/>
      <c r="C12" s="25"/>
      <c r="E12" s="355"/>
      <c r="F12" s="99"/>
      <c r="G12" s="234"/>
      <c r="H12" s="235"/>
      <c r="I12" s="162"/>
      <c r="J12" s="234"/>
      <c r="K12" s="235"/>
      <c r="L12" s="162"/>
      <c r="M12" s="160"/>
      <c r="N12" s="235"/>
      <c r="O12" s="162"/>
      <c r="P12" s="160"/>
      <c r="Q12" s="161"/>
    </row>
    <row r="13" spans="1:17" s="373" customFormat="1" ht="13.8">
      <c r="A13" s="366" t="s">
        <v>33</v>
      </c>
      <c r="B13" s="367">
        <f>SUM(B7:B9)</f>
        <v>0.71268872594105748</v>
      </c>
      <c r="C13" s="368"/>
      <c r="D13" s="366" t="s">
        <v>33</v>
      </c>
      <c r="E13" s="367">
        <f>SUM(E7:E9)</f>
        <v>0.85603226829527757</v>
      </c>
      <c r="F13" s="369"/>
      <c r="G13" s="370" t="s">
        <v>33</v>
      </c>
      <c r="H13" s="371">
        <f>SUM(H8:H11)</f>
        <v>0.2479988692757582</v>
      </c>
      <c r="I13" s="372"/>
      <c r="J13" s="370" t="s">
        <v>33</v>
      </c>
      <c r="K13" s="371">
        <f>SUM(K7:K10)</f>
        <v>0.28609975391905879</v>
      </c>
      <c r="L13" s="372"/>
      <c r="M13" s="370" t="s">
        <v>33</v>
      </c>
      <c r="N13" s="371">
        <f>SUM(N8:N11)</f>
        <v>0.2728766965738334</v>
      </c>
      <c r="O13" s="372"/>
      <c r="P13" s="370" t="s">
        <v>33</v>
      </c>
      <c r="Q13" s="371">
        <f>SUM(Q8:Q11)</f>
        <v>0.28298148683766322</v>
      </c>
    </row>
    <row r="14" spans="1:17" s="100" customFormat="1" ht="14.4">
      <c r="A14" s="101"/>
      <c r="B14" s="102"/>
      <c r="C14" s="25"/>
      <c r="D14" s="101"/>
      <c r="E14" s="102"/>
      <c r="F14" s="99"/>
      <c r="G14" s="101"/>
      <c r="H14" s="164"/>
      <c r="J14" s="101"/>
      <c r="K14" s="164"/>
      <c r="M14" s="236"/>
      <c r="N14" s="237"/>
      <c r="P14" s="236"/>
      <c r="Q14" s="237"/>
    </row>
    <row r="15" spans="1:17" s="576" customFormat="1" ht="14.4" customHeight="1">
      <c r="A15" s="576" t="s">
        <v>98</v>
      </c>
    </row>
    <row r="16" spans="1:17" outlineLevel="1">
      <c r="A16" s="6"/>
      <c r="B16" s="6"/>
      <c r="C16" s="7"/>
      <c r="D16" s="6"/>
      <c r="E16" s="6"/>
      <c r="F16" s="7"/>
      <c r="I16" s="7"/>
      <c r="N16" s="2"/>
    </row>
    <row r="17" spans="1:14" outlineLevel="1">
      <c r="A17" s="6"/>
      <c r="B17" s="6"/>
      <c r="C17" s="6"/>
      <c r="F17" s="6"/>
      <c r="I17" s="6"/>
      <c r="N17" s="2"/>
    </row>
    <row r="18" spans="1:14" outlineLevel="1"/>
    <row r="19" spans="1:14" outlineLevel="1"/>
    <row r="20" spans="1:14" outlineLevel="1"/>
    <row r="21" spans="1:14" outlineLevel="1"/>
    <row r="22" spans="1:14" outlineLevel="1"/>
    <row r="23" spans="1:14" outlineLevel="1"/>
    <row r="24" spans="1:14" outlineLevel="1"/>
    <row r="25" spans="1:14" outlineLevel="1"/>
    <row r="26" spans="1:14" ht="13.8" outlineLevel="1">
      <c r="M26" s="24"/>
    </row>
    <row r="27" spans="1:14" outlineLevel="1"/>
    <row r="28" spans="1:14" outlineLevel="1"/>
    <row r="29" spans="1:14" outlineLevel="1"/>
    <row r="30" spans="1:14" outlineLevel="1"/>
    <row r="31" spans="1:14" outlineLevel="1"/>
    <row r="32" spans="1:14" outlineLevel="1"/>
    <row r="33" outlineLevel="1"/>
    <row r="34" outlineLevel="1"/>
    <row r="35" outlineLevel="1"/>
    <row r="36" outlineLevel="1"/>
    <row r="37" outlineLevel="1"/>
    <row r="38" outlineLevel="1"/>
    <row r="39" outlineLevel="1"/>
    <row r="40" outlineLevel="1"/>
    <row r="41" outlineLevel="1"/>
    <row r="42" outlineLevel="1"/>
    <row r="43" outlineLevel="1"/>
    <row r="44" outlineLevel="1"/>
    <row r="45" outlineLevel="1"/>
    <row r="46" outlineLevel="1"/>
    <row r="47" outlineLevel="1"/>
    <row r="48" outlineLevel="1"/>
    <row r="49" outlineLevel="1"/>
    <row r="50" outlineLevel="1"/>
    <row r="51" outlineLevel="1"/>
    <row r="52" outlineLevel="1"/>
    <row r="53" outlineLevel="1"/>
    <row r="54" outlineLevel="1"/>
    <row r="55" outlineLevel="1"/>
    <row r="56" outlineLevel="1"/>
    <row r="57" outlineLevel="1"/>
    <row r="58" outlineLevel="1"/>
    <row r="59" outlineLevel="1"/>
    <row r="60" outlineLevel="1"/>
    <row r="61" outlineLevel="1"/>
    <row r="62" outlineLevel="1"/>
    <row r="63" outlineLevel="1"/>
    <row r="64" outlineLevel="1"/>
    <row r="65" spans="1:2" outlineLevel="1"/>
    <row r="66" spans="1:2" outlineLevel="1"/>
    <row r="67" spans="1:2" outlineLevel="1"/>
    <row r="68" spans="1:2" outlineLevel="1"/>
    <row r="69" spans="1:2" ht="13.8" outlineLevel="1" thickBot="1"/>
    <row r="70" spans="1:2" ht="16.2" outlineLevel="1" thickBot="1">
      <c r="A70" s="572" t="s">
        <v>44</v>
      </c>
      <c r="B70" s="572"/>
    </row>
    <row r="71" spans="1:2" ht="13.8">
      <c r="A71" s="160" t="s">
        <v>91</v>
      </c>
      <c r="B71" s="356">
        <v>0.83060401496278946</v>
      </c>
    </row>
    <row r="72" spans="1:2" ht="13.8">
      <c r="A72" s="160" t="s">
        <v>10</v>
      </c>
      <c r="B72" s="356">
        <v>3.5289341751783034E-2</v>
      </c>
    </row>
    <row r="73" spans="1:2" ht="13.8">
      <c r="A73" s="160" t="s">
        <v>12</v>
      </c>
      <c r="B73" s="356">
        <v>1.2487779863590264E-2</v>
      </c>
    </row>
    <row r="74" spans="1:2" ht="13.8">
      <c r="A74" s="160" t="s">
        <v>34</v>
      </c>
      <c r="B74" s="356">
        <v>9.4280572290850609E-6</v>
      </c>
    </row>
    <row r="75" spans="1:2" ht="13.8">
      <c r="A75" s="160" t="s">
        <v>93</v>
      </c>
      <c r="B75" s="356">
        <v>5.1234318243158401E-4</v>
      </c>
    </row>
    <row r="76" spans="1:2" ht="13.8">
      <c r="A76" s="160" t="s">
        <v>11</v>
      </c>
      <c r="B76" s="356">
        <v>4.5639750151954615E-2</v>
      </c>
    </row>
    <row r="77" spans="1:2" ht="13.8">
      <c r="A77" s="160" t="s">
        <v>8</v>
      </c>
      <c r="B77" s="356">
        <v>3.1939677561966008E-2</v>
      </c>
    </row>
    <row r="78" spans="1:2" ht="13.8">
      <c r="A78" s="160" t="s">
        <v>26</v>
      </c>
      <c r="B78" s="356">
        <v>3.9759199981292168E-2</v>
      </c>
    </row>
    <row r="79" spans="1:2" ht="13.8">
      <c r="A79" s="160" t="s">
        <v>32</v>
      </c>
      <c r="B79" s="356">
        <v>1.2823848973827014E-5</v>
      </c>
    </row>
    <row r="80" spans="1:2" ht="13.8">
      <c r="A80" s="160" t="s">
        <v>35</v>
      </c>
      <c r="B80" s="356">
        <v>3.7456406379897229E-3</v>
      </c>
    </row>
    <row r="81" spans="1:2" ht="13.8">
      <c r="A81" s="238"/>
      <c r="B81" s="356"/>
    </row>
    <row r="82" spans="1:2" s="362" customFormat="1" ht="13.8">
      <c r="A82" s="370" t="s">
        <v>33</v>
      </c>
      <c r="B82" s="371">
        <f>SUM(B75:B80)</f>
        <v>0.12160943536460793</v>
      </c>
    </row>
    <row r="83" spans="1:2" outlineLevel="1"/>
    <row r="84" spans="1:2" outlineLevel="1"/>
    <row r="85" spans="1:2" outlineLevel="1"/>
    <row r="86" spans="1:2" outlineLevel="1"/>
    <row r="87" spans="1:2" outlineLevel="1"/>
    <row r="88" spans="1:2" outlineLevel="1"/>
    <row r="89" spans="1:2" outlineLevel="1"/>
    <row r="90" spans="1:2" outlineLevel="1"/>
    <row r="91" spans="1:2" outlineLevel="1"/>
    <row r="92" spans="1:2" outlineLevel="1"/>
    <row r="93" spans="1:2" outlineLevel="1"/>
    <row r="94" spans="1:2" outlineLevel="1"/>
    <row r="95" spans="1:2" outlineLevel="1"/>
    <row r="96" spans="1:2" outlineLevel="1"/>
    <row r="97" outlineLevel="1"/>
    <row r="98" outlineLevel="1"/>
    <row r="99" outlineLevel="1"/>
    <row r="100" outlineLevel="1"/>
    <row r="101" outlineLevel="1"/>
    <row r="102" outlineLevel="1"/>
    <row r="103" outlineLevel="1"/>
    <row r="104" outlineLevel="1"/>
    <row r="105" outlineLevel="1"/>
    <row r="106" outlineLevel="1"/>
    <row r="107" outlineLevel="1"/>
    <row r="108" outlineLevel="1"/>
  </sheetData>
  <mergeCells count="10">
    <mergeCell ref="A70:B70"/>
    <mergeCell ref="A2:XFD2"/>
    <mergeCell ref="A1:XFD1"/>
    <mergeCell ref="J3:K3"/>
    <mergeCell ref="A3:B3"/>
    <mergeCell ref="D3:E3"/>
    <mergeCell ref="G3:H3"/>
    <mergeCell ref="M3:N3"/>
    <mergeCell ref="P3:Q3"/>
    <mergeCell ref="A15:XFD15"/>
  </mergeCells>
  <phoneticPr fontId="0" type="noConversion"/>
  <pageMargins left="0.39370078740157483" right="0.39370078740157483" top="0.39370078740157483" bottom="0.39370078740157483" header="0" footer="0"/>
  <pageSetup paperSize="9" scale="60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8"/>
  <sheetViews>
    <sheetView zoomScale="70" zoomScaleNormal="70" workbookViewId="0">
      <selection sqref="A1:XFD1"/>
    </sheetView>
  </sheetViews>
  <sheetFormatPr defaultColWidth="9.109375" defaultRowHeight="13.8" outlineLevelRow="1" outlineLevelCol="1"/>
  <cols>
    <col min="1" max="1" width="24.109375" style="121" customWidth="1"/>
    <col min="2" max="5" width="9.33203125" style="121" customWidth="1"/>
    <col min="6" max="9" width="10.6640625" style="121" customWidth="1"/>
    <col min="10" max="13" width="11.77734375" style="121" hidden="1" customWidth="1" outlineLevel="1"/>
    <col min="14" max="14" width="9.33203125" style="121" customWidth="1" collapsed="1"/>
    <col min="15" max="15" width="9.33203125" style="121" customWidth="1"/>
    <col min="16" max="27" width="9" style="121" customWidth="1"/>
    <col min="28" max="16384" width="9.109375" style="121"/>
  </cols>
  <sheetData>
    <row r="1" spans="1:15" s="574" customFormat="1" ht="25.2" customHeight="1">
      <c r="A1" s="574" t="s">
        <v>68</v>
      </c>
    </row>
    <row r="2" spans="1:15" s="573" customFormat="1" ht="18.75" customHeight="1" thickBot="1">
      <c r="A2" s="573" t="s">
        <v>189</v>
      </c>
    </row>
    <row r="3" spans="1:15" ht="21" customHeight="1">
      <c r="A3" s="581" t="s">
        <v>70</v>
      </c>
      <c r="B3" s="577" t="s">
        <v>9</v>
      </c>
      <c r="C3" s="578"/>
      <c r="D3" s="577" t="s">
        <v>2</v>
      </c>
      <c r="E3" s="578"/>
      <c r="F3" s="579" t="s">
        <v>95</v>
      </c>
      <c r="G3" s="579"/>
      <c r="H3" s="577" t="s">
        <v>96</v>
      </c>
      <c r="I3" s="578"/>
      <c r="J3" s="579" t="s">
        <v>50</v>
      </c>
      <c r="K3" s="579"/>
      <c r="L3" s="577" t="s">
        <v>117</v>
      </c>
      <c r="M3" s="578"/>
      <c r="N3" s="577" t="s">
        <v>27</v>
      </c>
      <c r="O3" s="580"/>
    </row>
    <row r="4" spans="1:15" ht="21.75" customHeight="1" thickBot="1">
      <c r="A4" s="582"/>
      <c r="B4" s="240" t="s">
        <v>69</v>
      </c>
      <c r="C4" s="241" t="s">
        <v>67</v>
      </c>
      <c r="D4" s="240" t="s">
        <v>69</v>
      </c>
      <c r="E4" s="241" t="s">
        <v>67</v>
      </c>
      <c r="F4" s="242" t="s">
        <v>69</v>
      </c>
      <c r="G4" s="242" t="s">
        <v>67</v>
      </c>
      <c r="H4" s="240" t="s">
        <v>69</v>
      </c>
      <c r="I4" s="241" t="s">
        <v>67</v>
      </c>
      <c r="J4" s="242" t="s">
        <v>69</v>
      </c>
      <c r="K4" s="242" t="s">
        <v>67</v>
      </c>
      <c r="L4" s="240" t="s">
        <v>69</v>
      </c>
      <c r="M4" s="241" t="s">
        <v>67</v>
      </c>
      <c r="N4" s="240" t="s">
        <v>69</v>
      </c>
      <c r="O4" s="243" t="s">
        <v>67</v>
      </c>
    </row>
    <row r="5" spans="1:15" s="125" customFormat="1" ht="19.8" customHeight="1">
      <c r="A5" s="244" t="s">
        <v>91</v>
      </c>
      <c r="B5" s="343">
        <v>-0.57147247349107344</v>
      </c>
      <c r="C5" s="344">
        <v>-0.12082717341725127</v>
      </c>
      <c r="D5" s="347">
        <v>-2.9932635760554529</v>
      </c>
      <c r="E5" s="348">
        <v>-0.35436720305857933</v>
      </c>
      <c r="F5" s="339">
        <v>0.20936708976863061</v>
      </c>
      <c r="G5" s="340">
        <v>2.8738328262637182E-3</v>
      </c>
      <c r="H5" s="339">
        <v>2.6263293833909129</v>
      </c>
      <c r="I5" s="340">
        <v>4.9679293693294629E-2</v>
      </c>
      <c r="J5" s="339">
        <v>1.0140244541067878</v>
      </c>
      <c r="K5" s="340">
        <v>1.6739758723664372E-2</v>
      </c>
      <c r="L5" s="339">
        <v>0.93132314488312273</v>
      </c>
      <c r="M5" s="340">
        <v>1.5643588681319841E-2</v>
      </c>
      <c r="N5" s="341">
        <v>2.607597088302871</v>
      </c>
      <c r="O5" s="342">
        <v>3.2411512656286653E-2</v>
      </c>
    </row>
    <row r="6" spans="1:15" s="125" customFormat="1" ht="19.8" customHeight="1">
      <c r="A6" s="245" t="s">
        <v>10</v>
      </c>
      <c r="B6" s="246" t="s">
        <v>57</v>
      </c>
      <c r="C6" s="247" t="s">
        <v>57</v>
      </c>
      <c r="D6" s="246" t="s">
        <v>57</v>
      </c>
      <c r="E6" s="247" t="s">
        <v>57</v>
      </c>
      <c r="F6" s="339">
        <v>1.1179321069613784E-2</v>
      </c>
      <c r="G6" s="340">
        <v>0.15571982773870219</v>
      </c>
      <c r="H6" s="339">
        <v>3.7600166533433489E-2</v>
      </c>
      <c r="I6" s="340">
        <v>0.12885769500047581</v>
      </c>
      <c r="J6" s="339">
        <v>3.6944708566260046E-2</v>
      </c>
      <c r="K6" s="340">
        <v>0.17853848037538783</v>
      </c>
      <c r="L6" s="339">
        <v>3.6110144131279921E-2</v>
      </c>
      <c r="M6" s="340">
        <v>0.17794041754048753</v>
      </c>
      <c r="N6" s="339">
        <v>0.65584253716178165</v>
      </c>
      <c r="O6" s="352">
        <v>0.22827066442424773</v>
      </c>
    </row>
    <row r="7" spans="1:15" s="125" customFormat="1" ht="28.8" customHeight="1">
      <c r="A7" s="248" t="s">
        <v>12</v>
      </c>
      <c r="B7" s="337">
        <v>2.83212537577697</v>
      </c>
      <c r="C7" s="338">
        <v>0.13669099798016668</v>
      </c>
      <c r="D7" s="345">
        <v>-0.75267855824107666</v>
      </c>
      <c r="E7" s="346">
        <v>-7.762829710514596E-2</v>
      </c>
      <c r="F7" s="345">
        <v>-1.0757478598742913</v>
      </c>
      <c r="G7" s="346">
        <v>-0.35675651559943572</v>
      </c>
      <c r="H7" s="345">
        <v>-2.2721158164956763</v>
      </c>
      <c r="I7" s="346">
        <v>-0.12735546900856209</v>
      </c>
      <c r="J7" s="345">
        <v>-1.2831820938516203</v>
      </c>
      <c r="K7" s="346">
        <v>-0.10585735139320228</v>
      </c>
      <c r="L7" s="345">
        <v>-1.2325086596618768</v>
      </c>
      <c r="M7" s="346">
        <v>-0.10118582182116005</v>
      </c>
      <c r="N7" s="347">
        <v>-0.26304420626471098</v>
      </c>
      <c r="O7" s="349">
        <v>-0.17399149684937684</v>
      </c>
    </row>
    <row r="8" spans="1:15" s="125" customFormat="1" ht="19.8" customHeight="1">
      <c r="A8" s="249" t="s">
        <v>34</v>
      </c>
      <c r="B8" s="339">
        <v>9.5563157375097574E-2</v>
      </c>
      <c r="C8" s="340">
        <v>0.10319293521004658</v>
      </c>
      <c r="D8" s="246" t="s">
        <v>57</v>
      </c>
      <c r="E8" s="247" t="s">
        <v>57</v>
      </c>
      <c r="F8" s="339">
        <v>8.1816126225842958E-2</v>
      </c>
      <c r="G8" s="340">
        <v>2.4467030770499263</v>
      </c>
      <c r="H8" s="246" t="s">
        <v>57</v>
      </c>
      <c r="I8" s="247" t="s">
        <v>57</v>
      </c>
      <c r="J8" s="339">
        <v>2.7100525040524483E-2</v>
      </c>
      <c r="K8" s="340">
        <v>2.1009261948514637</v>
      </c>
      <c r="L8" s="339">
        <v>2.7963853765591216E-2</v>
      </c>
      <c r="M8" s="340">
        <v>1.2989654530624564</v>
      </c>
      <c r="N8" s="462">
        <v>-8.3755179799975961E-5</v>
      </c>
      <c r="O8" s="463">
        <v>-8.1588125535461145E-2</v>
      </c>
    </row>
    <row r="9" spans="1:15" s="125" customFormat="1" ht="19.8" customHeight="1">
      <c r="A9" s="248" t="s">
        <v>94</v>
      </c>
      <c r="B9" s="337">
        <v>1.4492958027894909</v>
      </c>
      <c r="C9" s="338">
        <v>6.1794625200837248E-2</v>
      </c>
      <c r="D9" s="337">
        <v>2.6189375294251525</v>
      </c>
      <c r="E9" s="338">
        <v>7.2907098360925349E-2</v>
      </c>
      <c r="F9" s="345">
        <v>-1.6060416392023005</v>
      </c>
      <c r="G9" s="346">
        <v>-0.16063152724206195</v>
      </c>
      <c r="H9" s="337">
        <v>1.4292020088248678</v>
      </c>
      <c r="I9" s="338">
        <v>5.7299505185383302</v>
      </c>
      <c r="J9" s="345">
        <v>-1.4637869428679728E-3</v>
      </c>
      <c r="K9" s="459">
        <v>-3.6502668663668752E-4</v>
      </c>
      <c r="L9" s="337">
        <v>4.854935513482761E-2</v>
      </c>
      <c r="M9" s="338">
        <v>1.0772962444933374E-2</v>
      </c>
      <c r="N9" s="464">
        <v>2.6306437779852084E-2</v>
      </c>
      <c r="O9" s="465">
        <v>1.0553018263456051</v>
      </c>
    </row>
    <row r="10" spans="1:15" s="125" customFormat="1" ht="19.8" hidden="1" customHeight="1" outlineLevel="1">
      <c r="A10" s="250" t="s">
        <v>7</v>
      </c>
      <c r="B10" s="246" t="s">
        <v>57</v>
      </c>
      <c r="C10" s="247" t="s">
        <v>57</v>
      </c>
      <c r="D10" s="246" t="s">
        <v>57</v>
      </c>
      <c r="E10" s="247" t="s">
        <v>57</v>
      </c>
      <c r="F10" s="246" t="s">
        <v>57</v>
      </c>
      <c r="G10" s="247" t="s">
        <v>57</v>
      </c>
      <c r="H10" s="246" t="s">
        <v>57</v>
      </c>
      <c r="I10" s="247" t="s">
        <v>57</v>
      </c>
      <c r="J10" s="246" t="s">
        <v>57</v>
      </c>
      <c r="K10" s="247" t="s">
        <v>57</v>
      </c>
      <c r="L10" s="246" t="s">
        <v>57</v>
      </c>
      <c r="M10" s="247" t="s">
        <v>57</v>
      </c>
      <c r="N10" s="466" t="s">
        <v>57</v>
      </c>
      <c r="O10" s="467" t="s">
        <v>57</v>
      </c>
    </row>
    <row r="11" spans="1:15" s="125" customFormat="1" ht="19.8" customHeight="1" collapsed="1">
      <c r="A11" s="251" t="s">
        <v>11</v>
      </c>
      <c r="B11" s="345">
        <v>-3.8075688362871674</v>
      </c>
      <c r="C11" s="346">
        <v>-7.7118955612243356E-2</v>
      </c>
      <c r="D11" s="337">
        <v>1.2895941815875112</v>
      </c>
      <c r="E11" s="338">
        <v>2.8420251042638768E-2</v>
      </c>
      <c r="F11" s="337">
        <v>1.0779729920239998</v>
      </c>
      <c r="G11" s="338">
        <v>0.1286004544347322</v>
      </c>
      <c r="H11" s="345">
        <v>-1.9617690453976822</v>
      </c>
      <c r="I11" s="346">
        <v>-8.4971885952280155E-2</v>
      </c>
      <c r="J11" s="345">
        <v>-0.33774678911315248</v>
      </c>
      <c r="K11" s="346">
        <v>-1.9394236767917686E-2</v>
      </c>
      <c r="L11" s="345">
        <v>-0.34099755634802997</v>
      </c>
      <c r="M11" s="346">
        <v>-1.895179534859516E-2</v>
      </c>
      <c r="N11" s="468">
        <v>-2.544605408969796</v>
      </c>
      <c r="O11" s="469">
        <v>-0.35796252657134459</v>
      </c>
    </row>
    <row r="12" spans="1:15" s="125" customFormat="1" ht="19.8" customHeight="1">
      <c r="A12" s="251" t="s">
        <v>8</v>
      </c>
      <c r="B12" s="339">
        <v>2.0569738366798054E-3</v>
      </c>
      <c r="C12" s="340">
        <v>2.5744697329515352E-3</v>
      </c>
      <c r="D12" s="345">
        <v>-0.16258720589418771</v>
      </c>
      <c r="E12" s="346">
        <v>-0.29042703405984016</v>
      </c>
      <c r="F12" s="337">
        <v>3.289881392878641</v>
      </c>
      <c r="G12" s="338">
        <v>1.2453803587075409</v>
      </c>
      <c r="H12" s="345">
        <v>-0.11572975995366996</v>
      </c>
      <c r="I12" s="346">
        <v>-2.2690986246095276E-2</v>
      </c>
      <c r="J12" s="337">
        <v>1.1613456962233766</v>
      </c>
      <c r="K12" s="338">
        <v>0.27971789497512373</v>
      </c>
      <c r="L12" s="337">
        <v>1.1351135223229274</v>
      </c>
      <c r="M12" s="338">
        <v>0.27788738159810705</v>
      </c>
      <c r="N12" s="460">
        <v>0.22705888195852023</v>
      </c>
      <c r="O12" s="461">
        <v>7.6530453607824497E-2</v>
      </c>
    </row>
    <row r="13" spans="1:15" s="125" customFormat="1" ht="31.8" hidden="1" customHeight="1" outlineLevel="1">
      <c r="A13" s="250" t="s">
        <v>101</v>
      </c>
      <c r="B13" s="246" t="s">
        <v>57</v>
      </c>
      <c r="C13" s="247" t="s">
        <v>57</v>
      </c>
      <c r="D13" s="246" t="s">
        <v>57</v>
      </c>
      <c r="E13" s="247" t="s">
        <v>57</v>
      </c>
      <c r="F13" s="246" t="s">
        <v>57</v>
      </c>
      <c r="G13" s="247" t="s">
        <v>57</v>
      </c>
      <c r="H13" s="246" t="s">
        <v>57</v>
      </c>
      <c r="I13" s="247" t="s">
        <v>57</v>
      </c>
      <c r="J13" s="246" t="s">
        <v>57</v>
      </c>
      <c r="K13" s="247" t="s">
        <v>57</v>
      </c>
      <c r="L13" s="246" t="s">
        <v>57</v>
      </c>
      <c r="M13" s="247" t="s">
        <v>57</v>
      </c>
      <c r="N13" s="246" t="s">
        <v>57</v>
      </c>
      <c r="O13" s="247" t="s">
        <v>57</v>
      </c>
    </row>
    <row r="14" spans="1:15" s="125" customFormat="1" ht="19.8" customHeight="1" collapsed="1">
      <c r="A14" s="245" t="s">
        <v>26</v>
      </c>
      <c r="B14" s="246" t="s">
        <v>57</v>
      </c>
      <c r="C14" s="247" t="s">
        <v>57</v>
      </c>
      <c r="D14" s="246" t="s">
        <v>57</v>
      </c>
      <c r="E14" s="247" t="s">
        <v>57</v>
      </c>
      <c r="F14" s="347">
        <v>-1.9884274228901138</v>
      </c>
      <c r="G14" s="348">
        <v>-0.66188358166791117</v>
      </c>
      <c r="H14" s="339">
        <v>0.25648306309780239</v>
      </c>
      <c r="I14" s="340">
        <v>0.45408253304525659</v>
      </c>
      <c r="J14" s="347">
        <v>-0.61702271402928943</v>
      </c>
      <c r="K14" s="348">
        <v>-0.40975665014805202</v>
      </c>
      <c r="L14" s="347">
        <v>-0.60555378118773406</v>
      </c>
      <c r="M14" s="348">
        <v>-0.41005618509278491</v>
      </c>
      <c r="N14" s="347">
        <v>-0.69300383284552769</v>
      </c>
      <c r="O14" s="349">
        <v>-0.14842902945813261</v>
      </c>
    </row>
    <row r="15" spans="1:15" s="125" customFormat="1" ht="19.8" customHeight="1">
      <c r="A15" s="245" t="s">
        <v>32</v>
      </c>
      <c r="B15" s="246" t="s">
        <v>57</v>
      </c>
      <c r="C15" s="247" t="s">
        <v>57</v>
      </c>
      <c r="D15" s="246" t="s">
        <v>57</v>
      </c>
      <c r="E15" s="247" t="s">
        <v>57</v>
      </c>
      <c r="F15" s="246" t="s">
        <v>57</v>
      </c>
      <c r="G15" s="247" t="s">
        <v>57</v>
      </c>
      <c r="H15" s="246" t="s">
        <v>57</v>
      </c>
      <c r="I15" s="247" t="s">
        <v>57</v>
      </c>
      <c r="J15" s="246" t="s">
        <v>57</v>
      </c>
      <c r="K15" s="247" t="s">
        <v>57</v>
      </c>
      <c r="L15" s="246" t="s">
        <v>57</v>
      </c>
      <c r="M15" s="247" t="s">
        <v>57</v>
      </c>
      <c r="N15" s="347">
        <v>-6.1959006076016268E-4</v>
      </c>
      <c r="O15" s="349">
        <v>-0.3257614187334758</v>
      </c>
    </row>
    <row r="16" spans="1:15" s="125" customFormat="1" ht="19.8" customHeight="1">
      <c r="A16" s="252" t="s">
        <v>187</v>
      </c>
      <c r="B16" s="246" t="s">
        <v>57</v>
      </c>
      <c r="C16" s="247" t="s">
        <v>57</v>
      </c>
      <c r="D16" s="347">
        <v>-2.3708219144343935E-6</v>
      </c>
      <c r="E16" s="351">
        <v>-1</v>
      </c>
      <c r="F16" s="246" t="s">
        <v>57</v>
      </c>
      <c r="G16" s="247" t="s">
        <v>57</v>
      </c>
      <c r="H16" s="246" t="s">
        <v>57</v>
      </c>
      <c r="I16" s="247" t="s">
        <v>57</v>
      </c>
      <c r="J16" s="246" t="s">
        <v>57</v>
      </c>
      <c r="K16" s="247" t="s">
        <v>57</v>
      </c>
      <c r="L16" s="347">
        <v>-2.3040093400917856E-8</v>
      </c>
      <c r="M16" s="348">
        <v>-1</v>
      </c>
      <c r="N16" s="457">
        <v>-1.5448151882434518E-2</v>
      </c>
      <c r="O16" s="458">
        <v>-3.9609405196307505E-2</v>
      </c>
    </row>
    <row r="17" spans="1:15" s="125" customFormat="1" ht="19.8" customHeight="1" thickBot="1">
      <c r="A17" s="253" t="s">
        <v>33</v>
      </c>
      <c r="B17" s="350">
        <v>-2.3562160596609871</v>
      </c>
      <c r="C17" s="456">
        <v>-3.2002896060899219E-2</v>
      </c>
      <c r="D17" s="335">
        <v>3.7459421342965538</v>
      </c>
      <c r="E17" s="336">
        <v>4.5761866500255204E-2</v>
      </c>
      <c r="F17" s="335">
        <v>0.7733853228102272</v>
      </c>
      <c r="G17" s="336">
        <v>3.218884444903241E-2</v>
      </c>
      <c r="H17" s="350">
        <v>-0.39181373342868087</v>
      </c>
      <c r="I17" s="456">
        <v>-1.3509984909393447E-2</v>
      </c>
      <c r="J17" s="335">
        <v>0.20511240613806381</v>
      </c>
      <c r="K17" s="336">
        <v>7.5735981737334868E-3</v>
      </c>
      <c r="L17" s="350">
        <v>-1.2396465778617416</v>
      </c>
      <c r="M17" s="456">
        <v>-4.1968148498616645E-2</v>
      </c>
      <c r="N17" s="350">
        <v>-3.0003116640201459</v>
      </c>
      <c r="O17" s="353">
        <v>-0.19789335542119041</v>
      </c>
    </row>
    <row r="18" spans="1:15" ht="15" customHeight="1">
      <c r="A18" s="120"/>
    </row>
  </sheetData>
  <mergeCells count="10">
    <mergeCell ref="A1:XFD1"/>
    <mergeCell ref="A2:XFD2"/>
    <mergeCell ref="B3:C3"/>
    <mergeCell ref="D3:E3"/>
    <mergeCell ref="J3:K3"/>
    <mergeCell ref="L3:M3"/>
    <mergeCell ref="N3:O3"/>
    <mergeCell ref="A3:A4"/>
    <mergeCell ref="H3:I3"/>
    <mergeCell ref="F3:G3"/>
  </mergeCells>
  <phoneticPr fontId="6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3"/>
  <sheetViews>
    <sheetView zoomScale="70" zoomScaleNormal="70" workbookViewId="0">
      <pane ySplit="1" topLeftCell="A2" activePane="bottomLeft" state="frozen"/>
      <selection pane="bottomLeft" sqref="A1:XFD1"/>
    </sheetView>
  </sheetViews>
  <sheetFormatPr defaultColWidth="9.109375" defaultRowHeight="13.2" outlineLevelRow="1"/>
  <cols>
    <col min="1" max="1" width="24.109375" style="39" customWidth="1"/>
    <col min="2" max="3" width="25.109375" style="39" customWidth="1"/>
    <col min="4" max="4" width="21.88671875" style="39" customWidth="1"/>
    <col min="5" max="5" width="15.88671875" style="39" customWidth="1"/>
    <col min="6" max="7" width="17.77734375" style="39" customWidth="1"/>
    <col min="8" max="256" width="9.109375" style="39"/>
    <col min="257" max="257" width="26.44140625" style="39" customWidth="1"/>
    <col min="258" max="260" width="19.77734375" style="39" customWidth="1"/>
    <col min="261" max="261" width="11.6640625" style="39" customWidth="1"/>
    <col min="262" max="263" width="17.5546875" style="39" customWidth="1"/>
    <col min="264" max="512" width="9.109375" style="39"/>
    <col min="513" max="513" width="26.44140625" style="39" customWidth="1"/>
    <col min="514" max="516" width="19.77734375" style="39" customWidth="1"/>
    <col min="517" max="517" width="11.6640625" style="39" customWidth="1"/>
    <col min="518" max="519" width="17.5546875" style="39" customWidth="1"/>
    <col min="520" max="768" width="9.109375" style="39"/>
    <col min="769" max="769" width="26.44140625" style="39" customWidth="1"/>
    <col min="770" max="772" width="19.77734375" style="39" customWidth="1"/>
    <col min="773" max="773" width="11.6640625" style="39" customWidth="1"/>
    <col min="774" max="775" width="17.5546875" style="39" customWidth="1"/>
    <col min="776" max="1024" width="9.109375" style="39"/>
    <col min="1025" max="1025" width="26.44140625" style="39" customWidth="1"/>
    <col min="1026" max="1028" width="19.77734375" style="39" customWidth="1"/>
    <col min="1029" max="1029" width="11.6640625" style="39" customWidth="1"/>
    <col min="1030" max="1031" width="17.5546875" style="39" customWidth="1"/>
    <col min="1032" max="1280" width="9.109375" style="39"/>
    <col min="1281" max="1281" width="26.44140625" style="39" customWidth="1"/>
    <col min="1282" max="1284" width="19.77734375" style="39" customWidth="1"/>
    <col min="1285" max="1285" width="11.6640625" style="39" customWidth="1"/>
    <col min="1286" max="1287" width="17.5546875" style="39" customWidth="1"/>
    <col min="1288" max="1536" width="9.109375" style="39"/>
    <col min="1537" max="1537" width="26.44140625" style="39" customWidth="1"/>
    <col min="1538" max="1540" width="19.77734375" style="39" customWidth="1"/>
    <col min="1541" max="1541" width="11.6640625" style="39" customWidth="1"/>
    <col min="1542" max="1543" width="17.5546875" style="39" customWidth="1"/>
    <col min="1544" max="1792" width="9.109375" style="39"/>
    <col min="1793" max="1793" width="26.44140625" style="39" customWidth="1"/>
    <col min="1794" max="1796" width="19.77734375" style="39" customWidth="1"/>
    <col min="1797" max="1797" width="11.6640625" style="39" customWidth="1"/>
    <col min="1798" max="1799" width="17.5546875" style="39" customWidth="1"/>
    <col min="1800" max="2048" width="9.109375" style="39"/>
    <col min="2049" max="2049" width="26.44140625" style="39" customWidth="1"/>
    <col min="2050" max="2052" width="19.77734375" style="39" customWidth="1"/>
    <col min="2053" max="2053" width="11.6640625" style="39" customWidth="1"/>
    <col min="2054" max="2055" width="17.5546875" style="39" customWidth="1"/>
    <col min="2056" max="2304" width="9.109375" style="39"/>
    <col min="2305" max="2305" width="26.44140625" style="39" customWidth="1"/>
    <col min="2306" max="2308" width="19.77734375" style="39" customWidth="1"/>
    <col min="2309" max="2309" width="11.6640625" style="39" customWidth="1"/>
    <col min="2310" max="2311" width="17.5546875" style="39" customWidth="1"/>
    <col min="2312" max="2560" width="9.109375" style="39"/>
    <col min="2561" max="2561" width="26.44140625" style="39" customWidth="1"/>
    <col min="2562" max="2564" width="19.77734375" style="39" customWidth="1"/>
    <col min="2565" max="2565" width="11.6640625" style="39" customWidth="1"/>
    <col min="2566" max="2567" width="17.5546875" style="39" customWidth="1"/>
    <col min="2568" max="2816" width="9.109375" style="39"/>
    <col min="2817" max="2817" width="26.44140625" style="39" customWidth="1"/>
    <col min="2818" max="2820" width="19.77734375" style="39" customWidth="1"/>
    <col min="2821" max="2821" width="11.6640625" style="39" customWidth="1"/>
    <col min="2822" max="2823" width="17.5546875" style="39" customWidth="1"/>
    <col min="2824" max="3072" width="9.109375" style="39"/>
    <col min="3073" max="3073" width="26.44140625" style="39" customWidth="1"/>
    <col min="3074" max="3076" width="19.77734375" style="39" customWidth="1"/>
    <col min="3077" max="3077" width="11.6640625" style="39" customWidth="1"/>
    <col min="3078" max="3079" width="17.5546875" style="39" customWidth="1"/>
    <col min="3080" max="3328" width="9.109375" style="39"/>
    <col min="3329" max="3329" width="26.44140625" style="39" customWidth="1"/>
    <col min="3330" max="3332" width="19.77734375" style="39" customWidth="1"/>
    <col min="3333" max="3333" width="11.6640625" style="39" customWidth="1"/>
    <col min="3334" max="3335" width="17.5546875" style="39" customWidth="1"/>
    <col min="3336" max="3584" width="9.109375" style="39"/>
    <col min="3585" max="3585" width="26.44140625" style="39" customWidth="1"/>
    <col min="3586" max="3588" width="19.77734375" style="39" customWidth="1"/>
    <col min="3589" max="3589" width="11.6640625" style="39" customWidth="1"/>
    <col min="3590" max="3591" width="17.5546875" style="39" customWidth="1"/>
    <col min="3592" max="3840" width="9.109375" style="39"/>
    <col min="3841" max="3841" width="26.44140625" style="39" customWidth="1"/>
    <col min="3842" max="3844" width="19.77734375" style="39" customWidth="1"/>
    <col min="3845" max="3845" width="11.6640625" style="39" customWidth="1"/>
    <col min="3846" max="3847" width="17.5546875" style="39" customWidth="1"/>
    <col min="3848" max="4096" width="9.109375" style="39"/>
    <col min="4097" max="4097" width="26.44140625" style="39" customWidth="1"/>
    <col min="4098" max="4100" width="19.77734375" style="39" customWidth="1"/>
    <col min="4101" max="4101" width="11.6640625" style="39" customWidth="1"/>
    <col min="4102" max="4103" width="17.5546875" style="39" customWidth="1"/>
    <col min="4104" max="4352" width="9.109375" style="39"/>
    <col min="4353" max="4353" width="26.44140625" style="39" customWidth="1"/>
    <col min="4354" max="4356" width="19.77734375" style="39" customWidth="1"/>
    <col min="4357" max="4357" width="11.6640625" style="39" customWidth="1"/>
    <col min="4358" max="4359" width="17.5546875" style="39" customWidth="1"/>
    <col min="4360" max="4608" width="9.109375" style="39"/>
    <col min="4609" max="4609" width="26.44140625" style="39" customWidth="1"/>
    <col min="4610" max="4612" width="19.77734375" style="39" customWidth="1"/>
    <col min="4613" max="4613" width="11.6640625" style="39" customWidth="1"/>
    <col min="4614" max="4615" width="17.5546875" style="39" customWidth="1"/>
    <col min="4616" max="4864" width="9.109375" style="39"/>
    <col min="4865" max="4865" width="26.44140625" style="39" customWidth="1"/>
    <col min="4866" max="4868" width="19.77734375" style="39" customWidth="1"/>
    <col min="4869" max="4869" width="11.6640625" style="39" customWidth="1"/>
    <col min="4870" max="4871" width="17.5546875" style="39" customWidth="1"/>
    <col min="4872" max="5120" width="9.109375" style="39"/>
    <col min="5121" max="5121" width="26.44140625" style="39" customWidth="1"/>
    <col min="5122" max="5124" width="19.77734375" style="39" customWidth="1"/>
    <col min="5125" max="5125" width="11.6640625" style="39" customWidth="1"/>
    <col min="5126" max="5127" width="17.5546875" style="39" customWidth="1"/>
    <col min="5128" max="5376" width="9.109375" style="39"/>
    <col min="5377" max="5377" width="26.44140625" style="39" customWidth="1"/>
    <col min="5378" max="5380" width="19.77734375" style="39" customWidth="1"/>
    <col min="5381" max="5381" width="11.6640625" style="39" customWidth="1"/>
    <col min="5382" max="5383" width="17.5546875" style="39" customWidth="1"/>
    <col min="5384" max="5632" width="9.109375" style="39"/>
    <col min="5633" max="5633" width="26.44140625" style="39" customWidth="1"/>
    <col min="5634" max="5636" width="19.77734375" style="39" customWidth="1"/>
    <col min="5637" max="5637" width="11.6640625" style="39" customWidth="1"/>
    <col min="5638" max="5639" width="17.5546875" style="39" customWidth="1"/>
    <col min="5640" max="5888" width="9.109375" style="39"/>
    <col min="5889" max="5889" width="26.44140625" style="39" customWidth="1"/>
    <col min="5890" max="5892" width="19.77734375" style="39" customWidth="1"/>
    <col min="5893" max="5893" width="11.6640625" style="39" customWidth="1"/>
    <col min="5894" max="5895" width="17.5546875" style="39" customWidth="1"/>
    <col min="5896" max="6144" width="9.109375" style="39"/>
    <col min="6145" max="6145" width="26.44140625" style="39" customWidth="1"/>
    <col min="6146" max="6148" width="19.77734375" style="39" customWidth="1"/>
    <col min="6149" max="6149" width="11.6640625" style="39" customWidth="1"/>
    <col min="6150" max="6151" width="17.5546875" style="39" customWidth="1"/>
    <col min="6152" max="6400" width="9.109375" style="39"/>
    <col min="6401" max="6401" width="26.44140625" style="39" customWidth="1"/>
    <col min="6402" max="6404" width="19.77734375" style="39" customWidth="1"/>
    <col min="6405" max="6405" width="11.6640625" style="39" customWidth="1"/>
    <col min="6406" max="6407" width="17.5546875" style="39" customWidth="1"/>
    <col min="6408" max="6656" width="9.109375" style="39"/>
    <col min="6657" max="6657" width="26.44140625" style="39" customWidth="1"/>
    <col min="6658" max="6660" width="19.77734375" style="39" customWidth="1"/>
    <col min="6661" max="6661" width="11.6640625" style="39" customWidth="1"/>
    <col min="6662" max="6663" width="17.5546875" style="39" customWidth="1"/>
    <col min="6664" max="6912" width="9.109375" style="39"/>
    <col min="6913" max="6913" width="26.44140625" style="39" customWidth="1"/>
    <col min="6914" max="6916" width="19.77734375" style="39" customWidth="1"/>
    <col min="6917" max="6917" width="11.6640625" style="39" customWidth="1"/>
    <col min="6918" max="6919" width="17.5546875" style="39" customWidth="1"/>
    <col min="6920" max="7168" width="9.109375" style="39"/>
    <col min="7169" max="7169" width="26.44140625" style="39" customWidth="1"/>
    <col min="7170" max="7172" width="19.77734375" style="39" customWidth="1"/>
    <col min="7173" max="7173" width="11.6640625" style="39" customWidth="1"/>
    <col min="7174" max="7175" width="17.5546875" style="39" customWidth="1"/>
    <col min="7176" max="7424" width="9.109375" style="39"/>
    <col min="7425" max="7425" width="26.44140625" style="39" customWidth="1"/>
    <col min="7426" max="7428" width="19.77734375" style="39" customWidth="1"/>
    <col min="7429" max="7429" width="11.6640625" style="39" customWidth="1"/>
    <col min="7430" max="7431" width="17.5546875" style="39" customWidth="1"/>
    <col min="7432" max="7680" width="9.109375" style="39"/>
    <col min="7681" max="7681" width="26.44140625" style="39" customWidth="1"/>
    <col min="7682" max="7684" width="19.77734375" style="39" customWidth="1"/>
    <col min="7685" max="7685" width="11.6640625" style="39" customWidth="1"/>
    <col min="7686" max="7687" width="17.5546875" style="39" customWidth="1"/>
    <col min="7688" max="7936" width="9.109375" style="39"/>
    <col min="7937" max="7937" width="26.44140625" style="39" customWidth="1"/>
    <col min="7938" max="7940" width="19.77734375" style="39" customWidth="1"/>
    <col min="7941" max="7941" width="11.6640625" style="39" customWidth="1"/>
    <col min="7942" max="7943" width="17.5546875" style="39" customWidth="1"/>
    <col min="7944" max="8192" width="9.109375" style="39"/>
    <col min="8193" max="8193" width="26.44140625" style="39" customWidth="1"/>
    <col min="8194" max="8196" width="19.77734375" style="39" customWidth="1"/>
    <col min="8197" max="8197" width="11.6640625" style="39" customWidth="1"/>
    <col min="8198" max="8199" width="17.5546875" style="39" customWidth="1"/>
    <col min="8200" max="8448" width="9.109375" style="39"/>
    <col min="8449" max="8449" width="26.44140625" style="39" customWidth="1"/>
    <col min="8450" max="8452" width="19.77734375" style="39" customWidth="1"/>
    <col min="8453" max="8453" width="11.6640625" style="39" customWidth="1"/>
    <col min="8454" max="8455" width="17.5546875" style="39" customWidth="1"/>
    <col min="8456" max="8704" width="9.109375" style="39"/>
    <col min="8705" max="8705" width="26.44140625" style="39" customWidth="1"/>
    <col min="8706" max="8708" width="19.77734375" style="39" customWidth="1"/>
    <col min="8709" max="8709" width="11.6640625" style="39" customWidth="1"/>
    <col min="8710" max="8711" width="17.5546875" style="39" customWidth="1"/>
    <col min="8712" max="8960" width="9.109375" style="39"/>
    <col min="8961" max="8961" width="26.44140625" style="39" customWidth="1"/>
    <col min="8962" max="8964" width="19.77734375" style="39" customWidth="1"/>
    <col min="8965" max="8965" width="11.6640625" style="39" customWidth="1"/>
    <col min="8966" max="8967" width="17.5546875" style="39" customWidth="1"/>
    <col min="8968" max="9216" width="9.109375" style="39"/>
    <col min="9217" max="9217" width="26.44140625" style="39" customWidth="1"/>
    <col min="9218" max="9220" width="19.77734375" style="39" customWidth="1"/>
    <col min="9221" max="9221" width="11.6640625" style="39" customWidth="1"/>
    <col min="9222" max="9223" width="17.5546875" style="39" customWidth="1"/>
    <col min="9224" max="9472" width="9.109375" style="39"/>
    <col min="9473" max="9473" width="26.44140625" style="39" customWidth="1"/>
    <col min="9474" max="9476" width="19.77734375" style="39" customWidth="1"/>
    <col min="9477" max="9477" width="11.6640625" style="39" customWidth="1"/>
    <col min="9478" max="9479" width="17.5546875" style="39" customWidth="1"/>
    <col min="9480" max="9728" width="9.109375" style="39"/>
    <col min="9729" max="9729" width="26.44140625" style="39" customWidth="1"/>
    <col min="9730" max="9732" width="19.77734375" style="39" customWidth="1"/>
    <col min="9733" max="9733" width="11.6640625" style="39" customWidth="1"/>
    <col min="9734" max="9735" width="17.5546875" style="39" customWidth="1"/>
    <col min="9736" max="9984" width="9.109375" style="39"/>
    <col min="9985" max="9985" width="26.44140625" style="39" customWidth="1"/>
    <col min="9986" max="9988" width="19.77734375" style="39" customWidth="1"/>
    <col min="9989" max="9989" width="11.6640625" style="39" customWidth="1"/>
    <col min="9990" max="9991" width="17.5546875" style="39" customWidth="1"/>
    <col min="9992" max="10240" width="9.109375" style="39"/>
    <col min="10241" max="10241" width="26.44140625" style="39" customWidth="1"/>
    <col min="10242" max="10244" width="19.77734375" style="39" customWidth="1"/>
    <col min="10245" max="10245" width="11.6640625" style="39" customWidth="1"/>
    <col min="10246" max="10247" width="17.5546875" style="39" customWidth="1"/>
    <col min="10248" max="10496" width="9.109375" style="39"/>
    <col min="10497" max="10497" width="26.44140625" style="39" customWidth="1"/>
    <col min="10498" max="10500" width="19.77734375" style="39" customWidth="1"/>
    <col min="10501" max="10501" width="11.6640625" style="39" customWidth="1"/>
    <col min="10502" max="10503" width="17.5546875" style="39" customWidth="1"/>
    <col min="10504" max="10752" width="9.109375" style="39"/>
    <col min="10753" max="10753" width="26.44140625" style="39" customWidth="1"/>
    <col min="10754" max="10756" width="19.77734375" style="39" customWidth="1"/>
    <col min="10757" max="10757" width="11.6640625" style="39" customWidth="1"/>
    <col min="10758" max="10759" width="17.5546875" style="39" customWidth="1"/>
    <col min="10760" max="11008" width="9.109375" style="39"/>
    <col min="11009" max="11009" width="26.44140625" style="39" customWidth="1"/>
    <col min="11010" max="11012" width="19.77734375" style="39" customWidth="1"/>
    <col min="11013" max="11013" width="11.6640625" style="39" customWidth="1"/>
    <col min="11014" max="11015" width="17.5546875" style="39" customWidth="1"/>
    <col min="11016" max="11264" width="9.109375" style="39"/>
    <col min="11265" max="11265" width="26.44140625" style="39" customWidth="1"/>
    <col min="11266" max="11268" width="19.77734375" style="39" customWidth="1"/>
    <col min="11269" max="11269" width="11.6640625" style="39" customWidth="1"/>
    <col min="11270" max="11271" width="17.5546875" style="39" customWidth="1"/>
    <col min="11272" max="11520" width="9.109375" style="39"/>
    <col min="11521" max="11521" width="26.44140625" style="39" customWidth="1"/>
    <col min="11522" max="11524" width="19.77734375" style="39" customWidth="1"/>
    <col min="11525" max="11525" width="11.6640625" style="39" customWidth="1"/>
    <col min="11526" max="11527" width="17.5546875" style="39" customWidth="1"/>
    <col min="11528" max="11776" width="9.109375" style="39"/>
    <col min="11777" max="11777" width="26.44140625" style="39" customWidth="1"/>
    <col min="11778" max="11780" width="19.77734375" style="39" customWidth="1"/>
    <col min="11781" max="11781" width="11.6640625" style="39" customWidth="1"/>
    <col min="11782" max="11783" width="17.5546875" style="39" customWidth="1"/>
    <col min="11784" max="12032" width="9.109375" style="39"/>
    <col min="12033" max="12033" width="26.44140625" style="39" customWidth="1"/>
    <col min="12034" max="12036" width="19.77734375" style="39" customWidth="1"/>
    <col min="12037" max="12037" width="11.6640625" style="39" customWidth="1"/>
    <col min="12038" max="12039" width="17.5546875" style="39" customWidth="1"/>
    <col min="12040" max="12288" width="9.109375" style="39"/>
    <col min="12289" max="12289" width="26.44140625" style="39" customWidth="1"/>
    <col min="12290" max="12292" width="19.77734375" style="39" customWidth="1"/>
    <col min="12293" max="12293" width="11.6640625" style="39" customWidth="1"/>
    <col min="12294" max="12295" width="17.5546875" style="39" customWidth="1"/>
    <col min="12296" max="12544" width="9.109375" style="39"/>
    <col min="12545" max="12545" width="26.44140625" style="39" customWidth="1"/>
    <col min="12546" max="12548" width="19.77734375" style="39" customWidth="1"/>
    <col min="12549" max="12549" width="11.6640625" style="39" customWidth="1"/>
    <col min="12550" max="12551" width="17.5546875" style="39" customWidth="1"/>
    <col min="12552" max="12800" width="9.109375" style="39"/>
    <col min="12801" max="12801" width="26.44140625" style="39" customWidth="1"/>
    <col min="12802" max="12804" width="19.77734375" style="39" customWidth="1"/>
    <col min="12805" max="12805" width="11.6640625" style="39" customWidth="1"/>
    <col min="12806" max="12807" width="17.5546875" style="39" customWidth="1"/>
    <col min="12808" max="13056" width="9.109375" style="39"/>
    <col min="13057" max="13057" width="26.44140625" style="39" customWidth="1"/>
    <col min="13058" max="13060" width="19.77734375" style="39" customWidth="1"/>
    <col min="13061" max="13061" width="11.6640625" style="39" customWidth="1"/>
    <col min="13062" max="13063" width="17.5546875" style="39" customWidth="1"/>
    <col min="13064" max="13312" width="9.109375" style="39"/>
    <col min="13313" max="13313" width="26.44140625" style="39" customWidth="1"/>
    <col min="13314" max="13316" width="19.77734375" style="39" customWidth="1"/>
    <col min="13317" max="13317" width="11.6640625" style="39" customWidth="1"/>
    <col min="13318" max="13319" width="17.5546875" style="39" customWidth="1"/>
    <col min="13320" max="13568" width="9.109375" style="39"/>
    <col min="13569" max="13569" width="26.44140625" style="39" customWidth="1"/>
    <col min="13570" max="13572" width="19.77734375" style="39" customWidth="1"/>
    <col min="13573" max="13573" width="11.6640625" style="39" customWidth="1"/>
    <col min="13574" max="13575" width="17.5546875" style="39" customWidth="1"/>
    <col min="13576" max="13824" width="9.109375" style="39"/>
    <col min="13825" max="13825" width="26.44140625" style="39" customWidth="1"/>
    <col min="13826" max="13828" width="19.77734375" style="39" customWidth="1"/>
    <col min="13829" max="13829" width="11.6640625" style="39" customWidth="1"/>
    <col min="13830" max="13831" width="17.5546875" style="39" customWidth="1"/>
    <col min="13832" max="14080" width="9.109375" style="39"/>
    <col min="14081" max="14081" width="26.44140625" style="39" customWidth="1"/>
    <col min="14082" max="14084" width="19.77734375" style="39" customWidth="1"/>
    <col min="14085" max="14085" width="11.6640625" style="39" customWidth="1"/>
    <col min="14086" max="14087" width="17.5546875" style="39" customWidth="1"/>
    <col min="14088" max="14336" width="9.109375" style="39"/>
    <col min="14337" max="14337" width="26.44140625" style="39" customWidth="1"/>
    <col min="14338" max="14340" width="19.77734375" style="39" customWidth="1"/>
    <col min="14341" max="14341" width="11.6640625" style="39" customWidth="1"/>
    <col min="14342" max="14343" width="17.5546875" style="39" customWidth="1"/>
    <col min="14344" max="14592" width="9.109375" style="39"/>
    <col min="14593" max="14593" width="26.44140625" style="39" customWidth="1"/>
    <col min="14594" max="14596" width="19.77734375" style="39" customWidth="1"/>
    <col min="14597" max="14597" width="11.6640625" style="39" customWidth="1"/>
    <col min="14598" max="14599" width="17.5546875" style="39" customWidth="1"/>
    <col min="14600" max="14848" width="9.109375" style="39"/>
    <col min="14849" max="14849" width="26.44140625" style="39" customWidth="1"/>
    <col min="14850" max="14852" width="19.77734375" style="39" customWidth="1"/>
    <col min="14853" max="14853" width="11.6640625" style="39" customWidth="1"/>
    <col min="14854" max="14855" width="17.5546875" style="39" customWidth="1"/>
    <col min="14856" max="15104" width="9.109375" style="39"/>
    <col min="15105" max="15105" width="26.44140625" style="39" customWidth="1"/>
    <col min="15106" max="15108" width="19.77734375" style="39" customWidth="1"/>
    <col min="15109" max="15109" width="11.6640625" style="39" customWidth="1"/>
    <col min="15110" max="15111" width="17.5546875" style="39" customWidth="1"/>
    <col min="15112" max="15360" width="9.109375" style="39"/>
    <col min="15361" max="15361" width="26.44140625" style="39" customWidth="1"/>
    <col min="15362" max="15364" width="19.77734375" style="39" customWidth="1"/>
    <col min="15365" max="15365" width="11.6640625" style="39" customWidth="1"/>
    <col min="15366" max="15367" width="17.5546875" style="39" customWidth="1"/>
    <col min="15368" max="15616" width="9.109375" style="39"/>
    <col min="15617" max="15617" width="26.44140625" style="39" customWidth="1"/>
    <col min="15618" max="15620" width="19.77734375" style="39" customWidth="1"/>
    <col min="15621" max="15621" width="11.6640625" style="39" customWidth="1"/>
    <col min="15622" max="15623" width="17.5546875" style="39" customWidth="1"/>
    <col min="15624" max="15872" width="9.109375" style="39"/>
    <col min="15873" max="15873" width="26.44140625" style="39" customWidth="1"/>
    <col min="15874" max="15876" width="19.77734375" style="39" customWidth="1"/>
    <col min="15877" max="15877" width="11.6640625" style="39" customWidth="1"/>
    <col min="15878" max="15879" width="17.5546875" style="39" customWidth="1"/>
    <col min="15880" max="16128" width="9.109375" style="39"/>
    <col min="16129" max="16129" width="26.44140625" style="39" customWidth="1"/>
    <col min="16130" max="16132" width="19.77734375" style="39" customWidth="1"/>
    <col min="16133" max="16133" width="11.6640625" style="39" customWidth="1"/>
    <col min="16134" max="16135" width="17.5546875" style="39" customWidth="1"/>
    <col min="16136" max="16384" width="9.109375" style="39"/>
  </cols>
  <sheetData>
    <row r="1" spans="1:5" s="585" customFormat="1" ht="25.2" customHeight="1" thickBot="1">
      <c r="A1" s="585" t="s">
        <v>204</v>
      </c>
    </row>
    <row r="2" spans="1:5" ht="32.4" customHeight="1" outlineLevel="1" thickBot="1">
      <c r="A2" s="430" t="s">
        <v>183</v>
      </c>
      <c r="B2" s="431" t="s">
        <v>40</v>
      </c>
      <c r="C2" s="432" t="s">
        <v>41</v>
      </c>
      <c r="D2" s="432" t="s">
        <v>211</v>
      </c>
      <c r="E2" s="432" t="s">
        <v>184</v>
      </c>
    </row>
    <row r="3" spans="1:5" ht="18" customHeight="1" outlineLevel="1">
      <c r="A3" s="40" t="s">
        <v>13</v>
      </c>
      <c r="B3" s="41">
        <v>13241325481.115688</v>
      </c>
      <c r="C3" s="42">
        <v>0.39271713681818632</v>
      </c>
      <c r="D3" s="433">
        <v>-6285578202.0972786</v>
      </c>
      <c r="E3" s="434">
        <v>-0.32189323530595948</v>
      </c>
    </row>
    <row r="4" spans="1:5" ht="18" customHeight="1" outlineLevel="1">
      <c r="A4" s="40" t="s">
        <v>26</v>
      </c>
      <c r="B4" s="330">
        <v>10323554056.170004</v>
      </c>
      <c r="C4" s="42">
        <v>0.30618057055608727</v>
      </c>
      <c r="D4" s="331">
        <v>-1604086878.0710087</v>
      </c>
      <c r="E4" s="434">
        <v>-0.13448483961871385</v>
      </c>
    </row>
    <row r="5" spans="1:5" ht="18" customHeight="1" outlineLevel="1">
      <c r="A5" s="40" t="s">
        <v>8</v>
      </c>
      <c r="B5" s="41">
        <v>8670745087.8505001</v>
      </c>
      <c r="C5" s="42">
        <v>0.25716082501236809</v>
      </c>
      <c r="D5" s="433">
        <v>818098356.5196991</v>
      </c>
      <c r="E5" s="434">
        <v>0.10418122507098376</v>
      </c>
    </row>
    <row r="6" spans="1:5" ht="18" customHeight="1" outlineLevel="1">
      <c r="A6" s="40" t="s">
        <v>93</v>
      </c>
      <c r="B6" s="41">
        <v>512569855.61360002</v>
      </c>
      <c r="C6" s="42">
        <v>1.5202025386579611E-2</v>
      </c>
      <c r="D6" s="433">
        <v>58375627.774300039</v>
      </c>
      <c r="E6" s="434">
        <v>0.12852569274604284</v>
      </c>
    </row>
    <row r="7" spans="1:5" ht="18" customHeight="1" outlineLevel="1">
      <c r="A7" s="40" t="s">
        <v>32</v>
      </c>
      <c r="B7" s="41">
        <v>3306266.73</v>
      </c>
      <c r="C7" s="42">
        <v>9.8058733290303846E-5</v>
      </c>
      <c r="D7" s="433">
        <v>-1500464.0000000005</v>
      </c>
      <c r="E7" s="434">
        <v>-0.31215894633648439</v>
      </c>
    </row>
    <row r="8" spans="1:5" s="334" customFormat="1" ht="18" customHeight="1" outlineLevel="1">
      <c r="A8" s="332" t="s">
        <v>45</v>
      </c>
      <c r="B8" s="110">
        <v>965707491.50250006</v>
      </c>
      <c r="C8" s="333">
        <v>2.8641383493488447E-2</v>
      </c>
      <c r="D8" s="435">
        <v>-19943604.567499757</v>
      </c>
      <c r="E8" s="436">
        <v>-2.0233939420368063E-2</v>
      </c>
    </row>
    <row r="9" spans="1:5" ht="18" customHeight="1" outlineLevel="1" thickBot="1">
      <c r="A9" s="45" t="s">
        <v>102</v>
      </c>
      <c r="B9" s="43">
        <v>33717208238.982292</v>
      </c>
      <c r="C9" s="441">
        <v>1</v>
      </c>
      <c r="D9" s="437">
        <v>-7034635164.4417953</v>
      </c>
      <c r="E9" s="438">
        <v>-0.17262127493969329</v>
      </c>
    </row>
    <row r="10" spans="1:5">
      <c r="A10" s="583"/>
      <c r="B10" s="583"/>
      <c r="C10" s="583"/>
    </row>
    <row r="11" spans="1:5" s="38" customFormat="1" ht="22.5" customHeight="1" thickBot="1">
      <c r="A11" s="584" t="s">
        <v>61</v>
      </c>
      <c r="B11" s="584"/>
      <c r="C11" s="584"/>
      <c r="D11" s="584"/>
      <c r="E11" s="584"/>
    </row>
    <row r="12" spans="1:5" ht="18" customHeight="1" outlineLevel="1">
      <c r="A12" s="40" t="s">
        <v>11</v>
      </c>
      <c r="B12" s="41">
        <v>1474406843.7475004</v>
      </c>
      <c r="C12" s="42">
        <v>0.62378256517095376</v>
      </c>
      <c r="D12" s="433">
        <v>-87469579.130199194</v>
      </c>
      <c r="E12" s="434">
        <v>-5.6002880797086194E-2</v>
      </c>
    </row>
    <row r="13" spans="1:5" ht="18" customHeight="1" outlineLevel="1">
      <c r="A13" s="40" t="s">
        <v>8</v>
      </c>
      <c r="B13" s="41">
        <v>436002655.56020004</v>
      </c>
      <c r="C13" s="42">
        <v>0.18446119947152509</v>
      </c>
      <c r="D13" s="433">
        <v>81421026.429700077</v>
      </c>
      <c r="E13" s="434">
        <v>0.22962561999999706</v>
      </c>
    </row>
    <row r="14" spans="1:5" ht="18" customHeight="1" outlineLevel="1">
      <c r="A14" s="40" t="s">
        <v>93</v>
      </c>
      <c r="B14" s="41">
        <v>380476657.86360002</v>
      </c>
      <c r="C14" s="42">
        <v>0.16096961746772284</v>
      </c>
      <c r="D14" s="331">
        <v>-10719049.125699937</v>
      </c>
      <c r="E14" s="434">
        <v>-2.7400733019785226E-2</v>
      </c>
    </row>
    <row r="15" spans="1:5" ht="18" customHeight="1" outlineLevel="1">
      <c r="A15" s="40" t="s">
        <v>26</v>
      </c>
      <c r="B15" s="41">
        <v>72768946.499999985</v>
      </c>
      <c r="C15" s="42">
        <v>3.0786617889798331E-2</v>
      </c>
      <c r="D15" s="433">
        <v>-55421338.670000017</v>
      </c>
      <c r="E15" s="434">
        <v>-0.43233649567518173</v>
      </c>
    </row>
    <row r="16" spans="1:5" s="439" customFormat="1" ht="18" customHeight="1" outlineLevel="1" thickBot="1">
      <c r="A16" s="45" t="s">
        <v>102</v>
      </c>
      <c r="B16" s="43">
        <v>2363655103.6713004</v>
      </c>
      <c r="C16" s="441">
        <v>1</v>
      </c>
      <c r="D16" s="437">
        <v>-72188940.496199131</v>
      </c>
      <c r="E16" s="438">
        <v>-2.96361093679424E-2</v>
      </c>
    </row>
    <row r="18" spans="1:5" s="38" customFormat="1" ht="22.5" customHeight="1" thickBot="1">
      <c r="A18" s="584" t="s">
        <v>62</v>
      </c>
      <c r="B18" s="584"/>
      <c r="C18" s="584"/>
      <c r="D18" s="584"/>
      <c r="E18" s="584"/>
    </row>
    <row r="19" spans="1:5" ht="18" customHeight="1" outlineLevel="1">
      <c r="A19" s="44" t="s">
        <v>11</v>
      </c>
      <c r="B19" s="41">
        <v>60667570.057299994</v>
      </c>
      <c r="C19" s="440">
        <v>0.73734518972944307</v>
      </c>
      <c r="D19" s="433">
        <v>-1107010.5356000513</v>
      </c>
      <c r="E19" s="434">
        <v>-1.7920162710538638E-2</v>
      </c>
    </row>
    <row r="20" spans="1:5" ht="18" customHeight="1" outlineLevel="1">
      <c r="A20" s="40" t="s">
        <v>93</v>
      </c>
      <c r="B20" s="41">
        <v>21082575.983599994</v>
      </c>
      <c r="C20" s="42">
        <v>0.25623468970210428</v>
      </c>
      <c r="D20" s="331">
        <v>1323774.2042999901</v>
      </c>
      <c r="E20" s="434">
        <v>6.6996684266898268E-2</v>
      </c>
    </row>
    <row r="21" spans="1:5" ht="18" customHeight="1" outlineLevel="1">
      <c r="A21" s="40" t="s">
        <v>8</v>
      </c>
      <c r="B21" s="41">
        <v>528237.14019999979</v>
      </c>
      <c r="C21" s="42">
        <v>6.4201205684525425E-3</v>
      </c>
      <c r="D21" s="433">
        <v>-141580.22020000021</v>
      </c>
      <c r="E21" s="434">
        <v>-0.21137138057373081</v>
      </c>
    </row>
    <row r="22" spans="1:5" ht="18" customHeight="1" outlineLevel="1">
      <c r="A22" s="40" t="s">
        <v>186</v>
      </c>
      <c r="B22" s="41">
        <v>0</v>
      </c>
      <c r="C22" s="42">
        <v>0</v>
      </c>
      <c r="D22" s="433">
        <v>-2</v>
      </c>
      <c r="E22" s="434">
        <v>-1</v>
      </c>
    </row>
    <row r="23" spans="1:5" s="334" customFormat="1" ht="18" customHeight="1" outlineLevel="1" thickBot="1">
      <c r="A23" s="45" t="s">
        <v>102</v>
      </c>
      <c r="B23" s="43">
        <v>82278383.181099996</v>
      </c>
      <c r="C23" s="441">
        <v>1</v>
      </c>
      <c r="D23" s="437">
        <v>75181.448499947786</v>
      </c>
      <c r="E23" s="438">
        <v>9.1458053841389996E-4</v>
      </c>
    </row>
  </sheetData>
  <mergeCells count="4">
    <mergeCell ref="A10:C10"/>
    <mergeCell ref="A11:E11"/>
    <mergeCell ref="A18:E18"/>
    <mergeCell ref="A1:XFD1"/>
  </mergeCells>
  <phoneticPr fontId="33" type="noConversion"/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КУА та ІСІ</vt:lpstr>
      <vt:lpstr>Типи_види_класи фондів</vt:lpstr>
      <vt:lpstr>Регіональний розподіл</vt:lpstr>
      <vt:lpstr>Активи та ВЧА</vt:lpstr>
      <vt:lpstr>Притік-відтік відкритих ІСІ</vt:lpstr>
      <vt:lpstr>Інвестори</vt:lpstr>
      <vt:lpstr>Структура активів_типи ІСІ</vt:lpstr>
      <vt:lpstr>Зміни структури активів</vt:lpstr>
      <vt:lpstr>Структура активів_типи ЦП</vt:lpstr>
      <vt:lpstr>Доходність ІСІ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2018-09-12T14:41:18Z</dcterms:modified>
</cp:coreProperties>
</file>