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7\Q2 2017\final\"/>
    </mc:Choice>
  </mc:AlternateContent>
  <bookViews>
    <workbookView xWindow="216" yWindow="6732" windowWidth="8016" windowHeight="6432" tabRatio="917" firstSheet="1" activeTab="7"/>
  </bookViews>
  <sheets>
    <sheet name="Індекси світу та України" sheetId="30" r:id="rId1"/>
    <sheet name="Біржовий ФР України" sheetId="53" r:id="rId2"/>
    <sheet name="КУА та ІСІ" sheetId="7" r:id="rId3"/>
    <sheet name="Типи_види_класи фондів" sheetId="35" r:id="rId4"/>
    <sheet name="Регіональний розподіл" sheetId="9" r:id="rId5"/>
    <sheet name="Активи та ВЧА" sheetId="36" r:id="rId6"/>
    <sheet name="Притік-відтік відкритих ІСІ" sheetId="52" r:id="rId7"/>
    <sheet name="Інвестори" sheetId="48" r:id="rId8"/>
    <sheet name="Структура активів_типи ІСІ" sheetId="11" r:id="rId9"/>
    <sheet name="Зміни структури активів_2 кв 17" sheetId="45" r:id="rId10"/>
    <sheet name="Структура активів_типи ЦП" sheetId="34" r:id="rId11"/>
    <sheet name="Доходність ІСІ" sheetId="31" r:id="rId12"/>
    <sheet name="НПФ в управлінні" sheetId="46" r:id="rId13"/>
    <sheet name="СК в управлінні" sheetId="4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a11" localSheetId="7" hidden="1">{#N/A,#N/A,FALSE,"т02бд"}</definedName>
    <definedName name="____________a11" localSheetId="12" hidden="1">{#N/A,#N/A,FALSE,"т02бд"}</definedName>
    <definedName name="____________a11" localSheetId="6" hidden="1">{#N/A,#N/A,FALSE,"т02бд"}</definedName>
    <definedName name="____________a11" hidden="1">{#N/A,#N/A,FALSE,"т02бд"}</definedName>
    <definedName name="____________t06" localSheetId="7" hidden="1">{#N/A,#N/A,FALSE,"т04"}</definedName>
    <definedName name="____________t06" localSheetId="12" hidden="1">{#N/A,#N/A,FALSE,"т04"}</definedName>
    <definedName name="____________t06" localSheetId="6" hidden="1">{#N/A,#N/A,FALSE,"т04"}</definedName>
    <definedName name="____________t06" hidden="1">{#N/A,#N/A,FALSE,"т04"}</definedName>
    <definedName name="__________a11" localSheetId="7" hidden="1">{#N/A,#N/A,FALSE,"т02бд"}</definedName>
    <definedName name="__________a11" localSheetId="12" hidden="1">{#N/A,#N/A,FALSE,"т02бд"}</definedName>
    <definedName name="__________a11" localSheetId="6" hidden="1">{#N/A,#N/A,FALSE,"т02бд"}</definedName>
    <definedName name="__________a11" hidden="1">{#N/A,#N/A,FALSE,"т02бд"}</definedName>
    <definedName name="__________t06" localSheetId="7" hidden="1">{#N/A,#N/A,FALSE,"т04"}</definedName>
    <definedName name="__________t06" localSheetId="12" hidden="1">{#N/A,#N/A,FALSE,"т04"}</definedName>
    <definedName name="__________t06" localSheetId="6" hidden="1">{#N/A,#N/A,FALSE,"т04"}</definedName>
    <definedName name="__________t06" hidden="1">{#N/A,#N/A,FALSE,"т04"}</definedName>
    <definedName name="________a11" localSheetId="7" hidden="1">{#N/A,#N/A,FALSE,"т02бд"}</definedName>
    <definedName name="________a11" localSheetId="12" hidden="1">{#N/A,#N/A,FALSE,"т02бд"}</definedName>
    <definedName name="________a11" localSheetId="6" hidden="1">{#N/A,#N/A,FALSE,"т02бд"}</definedName>
    <definedName name="________a11" hidden="1">{#N/A,#N/A,FALSE,"т02бд"}</definedName>
    <definedName name="________t06" localSheetId="7" hidden="1">{#N/A,#N/A,FALSE,"т04"}</definedName>
    <definedName name="________t06" localSheetId="12" hidden="1">{#N/A,#N/A,FALSE,"т04"}</definedName>
    <definedName name="________t06" localSheetId="6" hidden="1">{#N/A,#N/A,FALSE,"т04"}</definedName>
    <definedName name="________t06" hidden="1">{#N/A,#N/A,FALSE,"т04"}</definedName>
    <definedName name="______a11" localSheetId="7" hidden="1">{#N/A,#N/A,FALSE,"т02бд"}</definedName>
    <definedName name="______a11" localSheetId="12" hidden="1">{#N/A,#N/A,FALSE,"т02бд"}</definedName>
    <definedName name="______a11" localSheetId="6" hidden="1">{#N/A,#N/A,FALSE,"т02бд"}</definedName>
    <definedName name="______a11" hidden="1">{#N/A,#N/A,FALSE,"т02бд"}</definedName>
    <definedName name="______t06" localSheetId="7" hidden="1">{#N/A,#N/A,FALSE,"т04"}</definedName>
    <definedName name="______t06" localSheetId="12" hidden="1">{#N/A,#N/A,FALSE,"т04"}</definedName>
    <definedName name="______t06" localSheetId="6" hidden="1">{#N/A,#N/A,FALSE,"т04"}</definedName>
    <definedName name="______t06" hidden="1">{#N/A,#N/A,FALSE,"т04"}</definedName>
    <definedName name="____a11" localSheetId="7" hidden="1">{#N/A,#N/A,FALSE,"т02бд"}</definedName>
    <definedName name="____a11" localSheetId="12" hidden="1">{#N/A,#N/A,FALSE,"т02бд"}</definedName>
    <definedName name="____a11" localSheetId="6" hidden="1">{#N/A,#N/A,FALSE,"т02бд"}</definedName>
    <definedName name="____a11" hidden="1">{#N/A,#N/A,FALSE,"т02бд"}</definedName>
    <definedName name="____t06" localSheetId="7" hidden="1">{#N/A,#N/A,FALSE,"т04"}</definedName>
    <definedName name="____t06" localSheetId="12" hidden="1">{#N/A,#N/A,FALSE,"т04"}</definedName>
    <definedName name="____t06" localSheetId="6" hidden="1">{#N/A,#N/A,FALSE,"т04"}</definedName>
    <definedName name="____t06" hidden="1">{#N/A,#N/A,FALSE,"т04"}</definedName>
    <definedName name="__a11" localSheetId="7" hidden="1">{#N/A,#N/A,FALSE,"т02бд"}</definedName>
    <definedName name="__a11" localSheetId="12" hidden="1">{#N/A,#N/A,FALSE,"т02бд"}</definedName>
    <definedName name="__a11" localSheetId="6" hidden="1">{#N/A,#N/A,FALSE,"т02бд"}</definedName>
    <definedName name="__a11" hidden="1">{#N/A,#N/A,FALSE,"т02бд"}</definedName>
    <definedName name="__t06" localSheetId="7" hidden="1">{#N/A,#N/A,FALSE,"т04"}</definedName>
    <definedName name="__t06" localSheetId="12" hidden="1">{#N/A,#N/A,FALSE,"т04"}</definedName>
    <definedName name="__t06" localSheetId="6" hidden="1">{#N/A,#N/A,FALSE,"т04"}</definedName>
    <definedName name="__t06" hidden="1">{#N/A,#N/A,FALSE,"т04"}</definedName>
    <definedName name="_18_Лют_09" localSheetId="12">#REF!</definedName>
    <definedName name="_18_Лют_09" localSheetId="6">#REF!</definedName>
    <definedName name="_18_Лют_09" localSheetId="10">#REF!</definedName>
    <definedName name="_18_Лют_09">#REF!</definedName>
    <definedName name="_19_Лют_09" localSheetId="12">#REF!</definedName>
    <definedName name="_19_Лют_09" localSheetId="6">#REF!</definedName>
    <definedName name="_19_Лют_09" localSheetId="10">#REF!</definedName>
    <definedName name="_19_Лют_09">#REF!</definedName>
    <definedName name="_19_Лют_09_ВЧА" localSheetId="12">#REF!</definedName>
    <definedName name="_19_Лют_09_ВЧА" localSheetId="6">#REF!</definedName>
    <definedName name="_19_Лют_09_ВЧА" localSheetId="10">#REF!</definedName>
    <definedName name="_19_Лют_09_ВЧА">#REF!</definedName>
    <definedName name="_a11" localSheetId="5" hidden="1">{#N/A,#N/A,FALSE,"т02бд"}</definedName>
    <definedName name="_a11" localSheetId="11" hidden="1">{#N/A,#N/A,FALSE,"т02бд"}</definedName>
    <definedName name="_a11" localSheetId="7" hidden="1">{#N/A,#N/A,FALSE,"т02бд"}</definedName>
    <definedName name="_a11" localSheetId="0" hidden="1">{#N/A,#N/A,FALSE,"т02бд"}</definedName>
    <definedName name="_a11" localSheetId="2" hidden="1">{#N/A,#N/A,FALSE,"т02бд"}</definedName>
    <definedName name="_a11" localSheetId="12" hidden="1">{#N/A,#N/A,FALSE,"т02бд"}</definedName>
    <definedName name="_a11" localSheetId="6" hidden="1">{#N/A,#N/A,FALSE,"т02бд"}</definedName>
    <definedName name="_a11" localSheetId="4" hidden="1">{#N/A,#N/A,FALSE,"т02бд"}</definedName>
    <definedName name="_a11" localSheetId="13" hidden="1">{#N/A,#N/A,FALSE,"т02бд"}</definedName>
    <definedName name="_a11" localSheetId="8" hidden="1">{#N/A,#N/A,FALSE,"т02бд"}</definedName>
    <definedName name="_a11" localSheetId="10" hidden="1">{#N/A,#N/A,FALSE,"т02бд"}</definedName>
    <definedName name="_a11" localSheetId="3" hidden="1">{#N/A,#N/A,FALSE,"т02бд"}</definedName>
    <definedName name="_a11" hidden="1">{#N/A,#N/A,FALSE,"т02бд"}</definedName>
    <definedName name="_t06" localSheetId="5" hidden="1">{#N/A,#N/A,FALSE,"т04"}</definedName>
    <definedName name="_t06" localSheetId="11" hidden="1">{#N/A,#N/A,FALSE,"т04"}</definedName>
    <definedName name="_t06" localSheetId="7" hidden="1">{#N/A,#N/A,FALSE,"т04"}</definedName>
    <definedName name="_t06" localSheetId="0" hidden="1">{#N/A,#N/A,FALSE,"т04"}</definedName>
    <definedName name="_t06" localSheetId="2" hidden="1">{#N/A,#N/A,FALSE,"т04"}</definedName>
    <definedName name="_t06" localSheetId="12" hidden="1">{#N/A,#N/A,FALSE,"т04"}</definedName>
    <definedName name="_t06" localSheetId="6" hidden="1">{#N/A,#N/A,FALSE,"т04"}</definedName>
    <definedName name="_t06" localSheetId="4" hidden="1">{#N/A,#N/A,FALSE,"т04"}</definedName>
    <definedName name="_t06" localSheetId="13" hidden="1">{#N/A,#N/A,FALSE,"т04"}</definedName>
    <definedName name="_t06" localSheetId="8" hidden="1">{#N/A,#N/A,FALSE,"т04"}</definedName>
    <definedName name="_t06" localSheetId="10" hidden="1">{#N/A,#N/A,FALSE,"т04"}</definedName>
    <definedName name="_t06" localSheetId="3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_xlnm._FilterDatabase" localSheetId="4" hidden="1">'Регіональний розподіл'!#REF!</definedName>
    <definedName name="BAZA">'[1]Мульт-ор М2, швидкість'!$E$1:$E$65536</definedName>
    <definedName name="cevv" localSheetId="12">[2]табл1!#REF!</definedName>
    <definedName name="cevv">[3]табл1!#REF!</definedName>
    <definedName name="d" localSheetId="7" hidden="1">{#N/A,#N/A,FALSE,"т02бд"}</definedName>
    <definedName name="d" localSheetId="12" hidden="1">{#N/A,#N/A,FALSE,"т02бд"}</definedName>
    <definedName name="d" localSheetId="6" hidden="1">{#N/A,#N/A,FALSE,"т02бд"}</definedName>
    <definedName name="d" localSheetId="13" hidden="1">{#N/A,#N/A,FALSE,"т02бд"}</definedName>
    <definedName name="d" hidden="1">{#N/A,#N/A,FALSE,"т02бд"}</definedName>
    <definedName name="ic" localSheetId="5" hidden="1">{#N/A,#N/A,FALSE,"т02бд"}</definedName>
    <definedName name="ic" localSheetId="11" hidden="1">{#N/A,#N/A,FALSE,"т02бд"}</definedName>
    <definedName name="ic" localSheetId="7" hidden="1">{#N/A,#N/A,FALSE,"т02бд"}</definedName>
    <definedName name="ic" localSheetId="0" hidden="1">{#N/A,#N/A,FALSE,"т02бд"}</definedName>
    <definedName name="ic" localSheetId="2" hidden="1">{#N/A,#N/A,FALSE,"т02бд"}</definedName>
    <definedName name="ic" localSheetId="12" hidden="1">{#N/A,#N/A,FALSE,"т02бд"}</definedName>
    <definedName name="ic" localSheetId="6" hidden="1">{#N/A,#N/A,FALSE,"т02бд"}</definedName>
    <definedName name="ic" localSheetId="4" hidden="1">{#N/A,#N/A,FALSE,"т02бд"}</definedName>
    <definedName name="ic" localSheetId="13" hidden="1">{#N/A,#N/A,FALSE,"т02бд"}</definedName>
    <definedName name="ic" localSheetId="8" hidden="1">{#N/A,#N/A,FALSE,"т02бд"}</definedName>
    <definedName name="ic" localSheetId="10" hidden="1">{#N/A,#N/A,FALSE,"т02бд"}</definedName>
    <definedName name="ic" localSheetId="3" hidden="1">{#N/A,#N/A,FALSE,"т02бд"}</definedName>
    <definedName name="ic" hidden="1">{#N/A,#N/A,FALSE,"т02бд"}</definedName>
    <definedName name="ICC_2008" localSheetId="5" hidden="1">{#N/A,#N/A,FALSE,"т02бд"}</definedName>
    <definedName name="ICC_2008" localSheetId="11" hidden="1">{#N/A,#N/A,FALSE,"т02бд"}</definedName>
    <definedName name="ICC_2008" localSheetId="7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localSheetId="12" hidden="1">{#N/A,#N/A,FALSE,"т02бд"}</definedName>
    <definedName name="ICC_2008" localSheetId="6" hidden="1">{#N/A,#N/A,FALSE,"т02бд"}</definedName>
    <definedName name="ICC_2008" localSheetId="4" hidden="1">{#N/A,#N/A,FALSE,"т02бд"}</definedName>
    <definedName name="ICC_2008" localSheetId="13" hidden="1">{#N/A,#N/A,FALSE,"т02бд"}</definedName>
    <definedName name="ICC_2008" localSheetId="8" hidden="1">{#N/A,#N/A,FALSE,"т02бд"}</definedName>
    <definedName name="ICC_2008" localSheetId="10" hidden="1">{#N/A,#N/A,FALSE,"т02бд"}</definedName>
    <definedName name="ICC_2008" localSheetId="3" hidden="1">{#N/A,#N/A,FALSE,"т02бд"}</definedName>
    <definedName name="ICC_2008" hidden="1">{#N/A,#N/A,FALSE,"т02бд"}</definedName>
    <definedName name="q" localSheetId="5" hidden="1">{#N/A,#N/A,FALSE,"т02бд"}</definedName>
    <definedName name="q" localSheetId="11" hidden="1">{#N/A,#N/A,FALSE,"т02бд"}</definedName>
    <definedName name="q" localSheetId="7" hidden="1">{#N/A,#N/A,FALSE,"т02бд"}</definedName>
    <definedName name="q" localSheetId="0" hidden="1">{#N/A,#N/A,FALSE,"т02бд"}</definedName>
    <definedName name="q" localSheetId="2" hidden="1">{#N/A,#N/A,FALSE,"т02бд"}</definedName>
    <definedName name="q" localSheetId="12" hidden="1">{#N/A,#N/A,FALSE,"т02бд"}</definedName>
    <definedName name="q" localSheetId="6" hidden="1">{#N/A,#N/A,FALSE,"т02бд"}</definedName>
    <definedName name="q" localSheetId="4" hidden="1">{#N/A,#N/A,FALSE,"т02бд"}</definedName>
    <definedName name="q" localSheetId="13" hidden="1">{#N/A,#N/A,FALSE,"т02бд"}</definedName>
    <definedName name="q" localSheetId="8" hidden="1">{#N/A,#N/A,FALSE,"т02бд"}</definedName>
    <definedName name="q" localSheetId="10" hidden="1">{#N/A,#N/A,FALSE,"т02бд"}</definedName>
    <definedName name="q" localSheetId="3" hidden="1">{#N/A,#N/A,FALSE,"т02бд"}</definedName>
    <definedName name="q" hidden="1">{#N/A,#N/A,FALSE,"т02бд"}</definedName>
    <definedName name="tt" localSheetId="5" hidden="1">{#N/A,#N/A,FALSE,"т02бд"}</definedName>
    <definedName name="tt" localSheetId="11" hidden="1">{#N/A,#N/A,FALSE,"т02бд"}</definedName>
    <definedName name="tt" localSheetId="7" hidden="1">{#N/A,#N/A,FALSE,"т02бд"}</definedName>
    <definedName name="tt" localSheetId="0" hidden="1">{#N/A,#N/A,FALSE,"т02бд"}</definedName>
    <definedName name="tt" localSheetId="2" hidden="1">{#N/A,#N/A,FALSE,"т02бд"}</definedName>
    <definedName name="tt" localSheetId="12" hidden="1">{#N/A,#N/A,FALSE,"т02бд"}</definedName>
    <definedName name="tt" localSheetId="6" hidden="1">{#N/A,#N/A,FALSE,"т02бд"}</definedName>
    <definedName name="tt" localSheetId="4" hidden="1">{#N/A,#N/A,FALSE,"т02бд"}</definedName>
    <definedName name="tt" localSheetId="13" hidden="1">{#N/A,#N/A,FALSE,"т02бд"}</definedName>
    <definedName name="tt" localSheetId="8" hidden="1">{#N/A,#N/A,FALSE,"т02бд"}</definedName>
    <definedName name="tt" localSheetId="10" hidden="1">{#N/A,#N/A,FALSE,"т02бд"}</definedName>
    <definedName name="tt" localSheetId="3" hidden="1">{#N/A,#N/A,FALSE,"т02бд"}</definedName>
    <definedName name="tt" hidden="1">{#N/A,#N/A,FALSE,"т02бд"}</definedName>
    <definedName name="V">'[4]146024'!$A$1:$K$1</definedName>
    <definedName name="ven_vcha" localSheetId="7" hidden="1">{#N/A,#N/A,FALSE,"т02бд"}</definedName>
    <definedName name="ven_vcha" localSheetId="12" hidden="1">{#N/A,#N/A,FALSE,"т02бд"}</definedName>
    <definedName name="ven_vcha" localSheetId="6" hidden="1">{#N/A,#N/A,FALSE,"т02бд"}</definedName>
    <definedName name="ven_vcha" localSheetId="13" hidden="1">{#N/A,#N/A,FALSE,"т02бд"}</definedName>
    <definedName name="ven_vcha" hidden="1">{#N/A,#N/A,FALSE,"т02бд"}</definedName>
    <definedName name="wrn.04." localSheetId="5" hidden="1">{#N/A,#N/A,FALSE,"т02бд"}</definedName>
    <definedName name="wrn.04." localSheetId="11" hidden="1">{#N/A,#N/A,FALSE,"т02бд"}</definedName>
    <definedName name="wrn.04." localSheetId="7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localSheetId="12" hidden="1">{#N/A,#N/A,FALSE,"т02бд"}</definedName>
    <definedName name="wrn.04." localSheetId="6" hidden="1">{#N/A,#N/A,FALSE,"т02бд"}</definedName>
    <definedName name="wrn.04." localSheetId="4" hidden="1">{#N/A,#N/A,FALSE,"т02бд"}</definedName>
    <definedName name="wrn.04." localSheetId="13" hidden="1">{#N/A,#N/A,FALSE,"т02бд"}</definedName>
    <definedName name="wrn.04." localSheetId="8" hidden="1">{#N/A,#N/A,FALSE,"т02бд"}</definedName>
    <definedName name="wrn.04." localSheetId="10" hidden="1">{#N/A,#N/A,FALSE,"т02бд"}</definedName>
    <definedName name="wrn.04." localSheetId="3" hidden="1">{#N/A,#N/A,FALSE,"т02бд"}</definedName>
    <definedName name="wrn.04." hidden="1">{#N/A,#N/A,FALSE,"т02бд"}</definedName>
    <definedName name="wrn.д02." localSheetId="5" hidden="1">{#N/A,#N/A,FALSE,"т02бд"}</definedName>
    <definedName name="wrn.д02." localSheetId="11" hidden="1">{#N/A,#N/A,FALSE,"т02бд"}</definedName>
    <definedName name="wrn.д02." localSheetId="7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localSheetId="12" hidden="1">{#N/A,#N/A,FALSE,"т02бд"}</definedName>
    <definedName name="wrn.д02." localSheetId="6" hidden="1">{#N/A,#N/A,FALSE,"т02бд"}</definedName>
    <definedName name="wrn.д02." localSheetId="4" hidden="1">{#N/A,#N/A,FALSE,"т02бд"}</definedName>
    <definedName name="wrn.д02." localSheetId="13" hidden="1">{#N/A,#N/A,FALSE,"т02бд"}</definedName>
    <definedName name="wrn.д02." localSheetId="8" hidden="1">{#N/A,#N/A,FALSE,"т02бд"}</definedName>
    <definedName name="wrn.д02." localSheetId="10" hidden="1">{#N/A,#N/A,FALSE,"т02бд"}</definedName>
    <definedName name="wrn.д02." localSheetId="3" hidden="1">{#N/A,#N/A,FALSE,"т02бд"}</definedName>
    <definedName name="wrn.д02." hidden="1">{#N/A,#N/A,FALSE,"т02бд"}</definedName>
    <definedName name="wrn.т171банки." localSheetId="5" hidden="1">{#N/A,#N/A,FALSE,"т17-1банки (2)"}</definedName>
    <definedName name="wrn.т171банки." localSheetId="11" hidden="1">{#N/A,#N/A,FALSE,"т17-1банки (2)"}</definedName>
    <definedName name="wrn.т171банки." localSheetId="7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localSheetId="12" hidden="1">{#N/A,#N/A,FALSE,"т17-1банки (2)"}</definedName>
    <definedName name="wrn.т171банки." localSheetId="6" hidden="1">{#N/A,#N/A,FALSE,"т17-1банки (2)"}</definedName>
    <definedName name="wrn.т171банки." localSheetId="4" hidden="1">{#N/A,#N/A,FALSE,"т17-1банки (2)"}</definedName>
    <definedName name="wrn.т171банки." localSheetId="13" hidden="1">{#N/A,#N/A,FALSE,"т17-1банки (2)"}</definedName>
    <definedName name="wrn.т171банки." localSheetId="8" hidden="1">{#N/A,#N/A,FALSE,"т17-1банки (2)"}</definedName>
    <definedName name="wrn.т171банки." localSheetId="10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_xlnm.Database">#REF!</definedName>
    <definedName name="ГЦ" localSheetId="5" hidden="1">{#N/A,#N/A,FALSE,"т02бд"}</definedName>
    <definedName name="ГЦ" localSheetId="11" hidden="1">{#N/A,#N/A,FALSE,"т02бд"}</definedName>
    <definedName name="ГЦ" localSheetId="7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localSheetId="12" hidden="1">{#N/A,#N/A,FALSE,"т02бд"}</definedName>
    <definedName name="ГЦ" localSheetId="6" hidden="1">{#N/A,#N/A,FALSE,"т02бд"}</definedName>
    <definedName name="ГЦ" localSheetId="4" hidden="1">{#N/A,#N/A,FALSE,"т02бд"}</definedName>
    <definedName name="ГЦ" localSheetId="13" hidden="1">{#N/A,#N/A,FALSE,"т02бд"}</definedName>
    <definedName name="ГЦ" localSheetId="8" hidden="1">{#N/A,#N/A,FALSE,"т02бд"}</definedName>
    <definedName name="ГЦ" localSheetId="10" hidden="1">{#N/A,#N/A,FALSE,"т02бд"}</definedName>
    <definedName name="ГЦ" localSheetId="3" hidden="1">{#N/A,#N/A,FALSE,"т02бд"}</definedName>
    <definedName name="ГЦ" hidden="1">{#N/A,#N/A,FALSE,"т02бд"}</definedName>
    <definedName name="д17.1">'[5]д17-1'!$A$1:$H$1</definedName>
    <definedName name="ее" localSheetId="5" hidden="1">{#N/A,#N/A,FALSE,"т02бд"}</definedName>
    <definedName name="ее" localSheetId="11" hidden="1">{#N/A,#N/A,FALSE,"т02бд"}</definedName>
    <definedName name="ее" localSheetId="7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localSheetId="12" hidden="1">{#N/A,#N/A,FALSE,"т02бд"}</definedName>
    <definedName name="ее" localSheetId="6" hidden="1">{#N/A,#N/A,FALSE,"т02бд"}</definedName>
    <definedName name="ее" localSheetId="4" hidden="1">{#N/A,#N/A,FALSE,"т02бд"}</definedName>
    <definedName name="ее" localSheetId="13" hidden="1">{#N/A,#N/A,FALSE,"т02бд"}</definedName>
    <definedName name="ее" localSheetId="8" hidden="1">{#N/A,#N/A,FALSE,"т02бд"}</definedName>
    <definedName name="ее" localSheetId="10" hidden="1">{#N/A,#N/A,FALSE,"т02бд"}</definedName>
    <definedName name="ее" localSheetId="3" hidden="1">{#N/A,#N/A,FALSE,"т02бд"}</definedName>
    <definedName name="ее" hidden="1">{#N/A,#N/A,FALSE,"т02бд"}</definedName>
    <definedName name="збз1998">#REF!</definedName>
    <definedName name="ии" localSheetId="5" hidden="1">{#N/A,#N/A,FALSE,"т02бд"}</definedName>
    <definedName name="ии" localSheetId="11" hidden="1">{#N/A,#N/A,FALSE,"т02бд"}</definedName>
    <definedName name="ии" localSheetId="7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localSheetId="12" hidden="1">{#N/A,#N/A,FALSE,"т02бд"}</definedName>
    <definedName name="ии" localSheetId="6" hidden="1">{#N/A,#N/A,FALSE,"т02бд"}</definedName>
    <definedName name="ии" localSheetId="4" hidden="1">{#N/A,#N/A,FALSE,"т02бд"}</definedName>
    <definedName name="ии" localSheetId="13" hidden="1">{#N/A,#N/A,FALSE,"т02бд"}</definedName>
    <definedName name="ии" localSheetId="8" hidden="1">{#N/A,#N/A,FALSE,"т02бд"}</definedName>
    <definedName name="ии" localSheetId="10" hidden="1">{#N/A,#N/A,FALSE,"т02бд"}</definedName>
    <definedName name="ии" localSheetId="3" hidden="1">{#N/A,#N/A,FALSE,"т02бд"}</definedName>
    <definedName name="ии" hidden="1">{#N/A,#N/A,FALSE,"т02бд"}</definedName>
    <definedName name="іі" localSheetId="5" hidden="1">{#N/A,#N/A,FALSE,"т02бд"}</definedName>
    <definedName name="іі" localSheetId="11" hidden="1">{#N/A,#N/A,FALSE,"т02бд"}</definedName>
    <definedName name="іі" localSheetId="7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localSheetId="12" hidden="1">{#N/A,#N/A,FALSE,"т02бд"}</definedName>
    <definedName name="іі" localSheetId="6" hidden="1">{#N/A,#N/A,FALSE,"т02бд"}</definedName>
    <definedName name="іі" localSheetId="4" hidden="1">{#N/A,#N/A,FALSE,"т02бд"}</definedName>
    <definedName name="іі" localSheetId="13" hidden="1">{#N/A,#N/A,FALSE,"т02бд"}</definedName>
    <definedName name="іі" localSheetId="8" hidden="1">{#N/A,#N/A,FALSE,"т02бд"}</definedName>
    <definedName name="іі" localSheetId="10" hidden="1">{#N/A,#N/A,FALSE,"т02бд"}</definedName>
    <definedName name="іі" localSheetId="3" hidden="1">{#N/A,#N/A,FALSE,"т02бд"}</definedName>
    <definedName name="іі" hidden="1">{#N/A,#N/A,FALSE,"т02бд"}</definedName>
    <definedName name="квітень" localSheetId="5" hidden="1">{#N/A,#N/A,FALSE,"т17-1банки (2)"}</definedName>
    <definedName name="квітень" localSheetId="11" hidden="1">{#N/A,#N/A,FALSE,"т17-1банки (2)"}</definedName>
    <definedName name="квітень" localSheetId="7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localSheetId="12" hidden="1">{#N/A,#N/A,FALSE,"т17-1банки (2)"}</definedName>
    <definedName name="квітень" localSheetId="6" hidden="1">{#N/A,#N/A,FALSE,"т17-1банки (2)"}</definedName>
    <definedName name="квітень" localSheetId="4" hidden="1">{#N/A,#N/A,FALSE,"т17-1банки (2)"}</definedName>
    <definedName name="квітень" localSheetId="13" hidden="1">{#N/A,#N/A,FALSE,"т17-1банки (2)"}</definedName>
    <definedName name="квітень" localSheetId="8" hidden="1">{#N/A,#N/A,FALSE,"т17-1банки (2)"}</definedName>
    <definedName name="квітень" localSheetId="10" hidden="1">{#N/A,#N/A,FALSE,"т17-1банки (2)"}</definedName>
    <definedName name="квітень" localSheetId="3" hidden="1">{#N/A,#N/A,FALSE,"т17-1банки (2)"}</definedName>
    <definedName name="квітень" hidden="1">{#N/A,#N/A,FALSE,"т17-1банки (2)"}</definedName>
    <definedName name="ке" localSheetId="5" hidden="1">{#N/A,#N/A,FALSE,"т17-1банки (2)"}</definedName>
    <definedName name="ке" localSheetId="11" hidden="1">{#N/A,#N/A,FALSE,"т17-1банки (2)"}</definedName>
    <definedName name="ке" localSheetId="7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localSheetId="12" hidden="1">{#N/A,#N/A,FALSE,"т17-1банки (2)"}</definedName>
    <definedName name="ке" localSheetId="6" hidden="1">{#N/A,#N/A,FALSE,"т17-1банки (2)"}</definedName>
    <definedName name="ке" localSheetId="4" hidden="1">{#N/A,#N/A,FALSE,"т17-1банки (2)"}</definedName>
    <definedName name="ке" localSheetId="13" hidden="1">{#N/A,#N/A,FALSE,"т17-1банки (2)"}</definedName>
    <definedName name="ке" localSheetId="8" hidden="1">{#N/A,#N/A,FALSE,"т17-1банки (2)"}</definedName>
    <definedName name="ке" localSheetId="10" hidden="1">{#N/A,#N/A,FALSE,"т17-1банки (2)"}</definedName>
    <definedName name="ке" localSheetId="3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5" hidden="1">{#N/A,#N/A,FALSE,"т02бд"}</definedName>
    <definedName name="нн" localSheetId="11" hidden="1">{#N/A,#N/A,FALSE,"т02бд"}</definedName>
    <definedName name="нн" localSheetId="7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localSheetId="12" hidden="1">{#N/A,#N/A,FALSE,"т02бд"}</definedName>
    <definedName name="нн" localSheetId="6" hidden="1">{#N/A,#N/A,FALSE,"т02бд"}</definedName>
    <definedName name="нн" localSheetId="4" hidden="1">{#N/A,#N/A,FALSE,"т02бд"}</definedName>
    <definedName name="нн" localSheetId="13" hidden="1">{#N/A,#N/A,FALSE,"т02бд"}</definedName>
    <definedName name="нн" localSheetId="8" hidden="1">{#N/A,#N/A,FALSE,"т02бд"}</definedName>
    <definedName name="нн" localSheetId="10" hidden="1">{#N/A,#N/A,FALSE,"т02бд"}</definedName>
    <definedName name="нн" localSheetId="3" hidden="1">{#N/A,#N/A,FALSE,"т02бд"}</definedName>
    <definedName name="нн" hidden="1">{#N/A,#N/A,FALSE,"т02бд"}</definedName>
    <definedName name="Список">'[4]146024'!$A$8:$A$88</definedName>
    <definedName name="стельм." localSheetId="5" hidden="1">{#N/A,#N/A,FALSE,"т17-1банки (2)"}</definedName>
    <definedName name="стельм." localSheetId="11" hidden="1">{#N/A,#N/A,FALSE,"т17-1банки (2)"}</definedName>
    <definedName name="стельм." localSheetId="7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localSheetId="12" hidden="1">{#N/A,#N/A,FALSE,"т17-1банки (2)"}</definedName>
    <definedName name="стельм." localSheetId="6" hidden="1">{#N/A,#N/A,FALSE,"т17-1банки (2)"}</definedName>
    <definedName name="стельм." localSheetId="4" hidden="1">{#N/A,#N/A,FALSE,"т17-1банки (2)"}</definedName>
    <definedName name="стельм." localSheetId="13" hidden="1">{#N/A,#N/A,FALSE,"т17-1банки (2)"}</definedName>
    <definedName name="стельм." localSheetId="8" hidden="1">{#N/A,#N/A,FALSE,"т17-1банки (2)"}</definedName>
    <definedName name="стельм." localSheetId="10" hidden="1">{#N/A,#N/A,FALSE,"т17-1банки (2)"}</definedName>
    <definedName name="стельм." localSheetId="3" hidden="1">{#N/A,#N/A,FALSE,"т17-1банки (2)"}</definedName>
    <definedName name="стельм." hidden="1">{#N/A,#N/A,FALSE,"т17-1банки (2)"}</definedName>
    <definedName name="т01">#REF!</definedName>
    <definedName name="т05" localSheetId="5" hidden="1">{#N/A,#N/A,FALSE,"т04"}</definedName>
    <definedName name="т05" localSheetId="11" hidden="1">{#N/A,#N/A,FALSE,"т04"}</definedName>
    <definedName name="т05" localSheetId="7" hidden="1">{#N/A,#N/A,FALSE,"т04"}</definedName>
    <definedName name="т05" localSheetId="0" hidden="1">{#N/A,#N/A,FALSE,"т04"}</definedName>
    <definedName name="т05" localSheetId="2" hidden="1">{#N/A,#N/A,FALSE,"т04"}</definedName>
    <definedName name="т05" localSheetId="12" hidden="1">{#N/A,#N/A,FALSE,"т04"}</definedName>
    <definedName name="т05" localSheetId="6" hidden="1">{#N/A,#N/A,FALSE,"т04"}</definedName>
    <definedName name="т05" localSheetId="4" hidden="1">{#N/A,#N/A,FALSE,"т04"}</definedName>
    <definedName name="т05" localSheetId="13" hidden="1">{#N/A,#N/A,FALSE,"т04"}</definedName>
    <definedName name="т05" localSheetId="8" hidden="1">{#N/A,#N/A,FALSE,"т04"}</definedName>
    <definedName name="т05" localSheetId="10" hidden="1">{#N/A,#N/A,FALSE,"т04"}</definedName>
    <definedName name="т05" localSheetId="3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'[4]146024'!$A$8:$K$88</definedName>
    <definedName name="ц" localSheetId="5" hidden="1">{#N/A,#N/A,FALSE,"т02бд"}</definedName>
    <definedName name="ц" localSheetId="11" hidden="1">{#N/A,#N/A,FALSE,"т02бд"}</definedName>
    <definedName name="ц" localSheetId="7" hidden="1">{#N/A,#N/A,FALSE,"т02бд"}</definedName>
    <definedName name="ц" localSheetId="12" hidden="1">{#N/A,#N/A,FALSE,"т02бд"}</definedName>
    <definedName name="ц" localSheetId="6" hidden="1">{#N/A,#N/A,FALSE,"т02бд"}</definedName>
    <definedName name="ц" localSheetId="13" hidden="1">{#N/A,#N/A,FALSE,"т02бд"}</definedName>
    <definedName name="ц" localSheetId="10" hidden="1">{#N/A,#N/A,FALSE,"т02бд"}</definedName>
    <definedName name="ц" localSheetId="3" hidden="1">{#N/A,#N/A,FALSE,"т02бд"}</definedName>
    <definedName name="ц" hidden="1">{#N/A,#N/A,FALSE,"т02бд"}</definedName>
    <definedName name="цеу" localSheetId="5" hidden="1">{#N/A,#N/A,FALSE,"т02бд"}</definedName>
    <definedName name="цеу" localSheetId="11" hidden="1">{#N/A,#N/A,FALSE,"т02бд"}</definedName>
    <definedName name="цеу" localSheetId="7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localSheetId="12" hidden="1">{#N/A,#N/A,FALSE,"т02бд"}</definedName>
    <definedName name="цеу" localSheetId="6" hidden="1">{#N/A,#N/A,FALSE,"т02бд"}</definedName>
    <definedName name="цеу" localSheetId="4" hidden="1">{#N/A,#N/A,FALSE,"т02бд"}</definedName>
    <definedName name="цеу" localSheetId="13" hidden="1">{#N/A,#N/A,FALSE,"т02бд"}</definedName>
    <definedName name="цеу" localSheetId="8" hidden="1">{#N/A,#N/A,FALSE,"т02бд"}</definedName>
    <definedName name="цеу" localSheetId="10" hidden="1">{#N/A,#N/A,FALSE,"т02бд"}</definedName>
    <definedName name="цеу" localSheetId="3" hidden="1">{#N/A,#N/A,FALSE,"т02бд"}</definedName>
    <definedName name="цеу" hidden="1">{#N/A,#N/A,FALSE,"т02бд"}</definedName>
    <definedName name="черв" localSheetId="5" hidden="1">{#N/A,#N/A,FALSE,"т02бд"}</definedName>
    <definedName name="черв" localSheetId="11" hidden="1">{#N/A,#N/A,FALSE,"т02бд"}</definedName>
    <definedName name="черв" localSheetId="7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localSheetId="12" hidden="1">{#N/A,#N/A,FALSE,"т02бд"}</definedName>
    <definedName name="черв" localSheetId="6" hidden="1">{#N/A,#N/A,FALSE,"т02бд"}</definedName>
    <definedName name="черв" localSheetId="4" hidden="1">{#N/A,#N/A,FALSE,"т02бд"}</definedName>
    <definedName name="черв" localSheetId="13" hidden="1">{#N/A,#N/A,FALSE,"т02бд"}</definedName>
    <definedName name="черв" localSheetId="8" hidden="1">{#N/A,#N/A,FALSE,"т02бд"}</definedName>
    <definedName name="черв" localSheetId="10" hidden="1">{#N/A,#N/A,FALSE,"т02бд"}</definedName>
    <definedName name="черв" localSheetId="3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B24" i="52" l="1"/>
  <c r="G8" i="44" l="1"/>
  <c r="F8" i="44"/>
  <c r="E8" i="44"/>
  <c r="K31" i="48" l="1"/>
  <c r="C41" i="7" l="1"/>
  <c r="D143" i="46" l="1"/>
  <c r="C143" i="46"/>
  <c r="C142" i="46" s="1"/>
  <c r="B143" i="46"/>
  <c r="B142" i="46" s="1"/>
  <c r="D141" i="46"/>
  <c r="D142" i="46" s="1"/>
  <c r="C141" i="46"/>
  <c r="B141" i="46"/>
  <c r="F60" i="46"/>
  <c r="E60" i="46"/>
  <c r="D60" i="46"/>
  <c r="C60" i="46"/>
  <c r="B60" i="46"/>
  <c r="J46" i="46" s="1"/>
  <c r="K46" i="46" s="1"/>
  <c r="F53" i="46"/>
  <c r="E53" i="46"/>
  <c r="D53" i="46"/>
  <c r="C53" i="46"/>
  <c r="B53" i="46"/>
  <c r="N46" i="46"/>
  <c r="O46" i="46" s="1"/>
  <c r="F46" i="46"/>
  <c r="E46" i="46"/>
  <c r="D46" i="46"/>
  <c r="C46" i="46"/>
  <c r="L46" i="46" s="1"/>
  <c r="M46" i="46" s="1"/>
  <c r="B46" i="46"/>
  <c r="H46" i="46" s="1"/>
  <c r="I46" i="46" s="1"/>
  <c r="N45" i="46"/>
  <c r="O45" i="46" s="1"/>
  <c r="L45" i="46"/>
  <c r="M45" i="46" s="1"/>
  <c r="J45" i="46"/>
  <c r="K45" i="46" s="1"/>
  <c r="H45" i="46"/>
  <c r="I45" i="46" s="1"/>
  <c r="N44" i="46"/>
  <c r="O44" i="46" s="1"/>
  <c r="L44" i="46"/>
  <c r="M44" i="46" s="1"/>
  <c r="J44" i="46"/>
  <c r="K44" i="46" s="1"/>
  <c r="H44" i="46"/>
  <c r="I44" i="46" s="1"/>
  <c r="N43" i="46"/>
  <c r="O43" i="46" s="1"/>
  <c r="L43" i="46"/>
  <c r="M43" i="46" s="1"/>
  <c r="J43" i="46"/>
  <c r="K43" i="46" s="1"/>
  <c r="H43" i="46"/>
  <c r="I43" i="46" s="1"/>
  <c r="A41" i="46"/>
  <c r="A98" i="46" s="1"/>
  <c r="K24" i="46"/>
  <c r="F24" i="46"/>
  <c r="J24" i="46" s="1"/>
  <c r="E24" i="46"/>
  <c r="D24" i="46"/>
  <c r="C24" i="46"/>
  <c r="B24" i="46"/>
  <c r="K23" i="46"/>
  <c r="J23" i="46"/>
  <c r="I23" i="46"/>
  <c r="H23" i="46"/>
  <c r="K22" i="46"/>
  <c r="J22" i="46"/>
  <c r="I22" i="46"/>
  <c r="H22" i="46"/>
  <c r="K21" i="46"/>
  <c r="J21" i="46"/>
  <c r="I21" i="46"/>
  <c r="H21" i="46"/>
  <c r="D15" i="46"/>
  <c r="F15" i="46" s="1"/>
  <c r="B15" i="46"/>
  <c r="F14" i="46"/>
  <c r="E14" i="46"/>
  <c r="F13" i="46"/>
  <c r="E13" i="46"/>
  <c r="F12" i="46"/>
  <c r="E12" i="46"/>
  <c r="F8" i="46"/>
  <c r="E8" i="46"/>
  <c r="F7" i="46"/>
  <c r="E7" i="46"/>
  <c r="F6" i="46"/>
  <c r="E6" i="46"/>
  <c r="F5" i="46"/>
  <c r="E5" i="46"/>
  <c r="B82" i="11"/>
  <c r="Q13" i="11"/>
  <c r="N13" i="11"/>
  <c r="K13" i="11"/>
  <c r="H13" i="11"/>
  <c r="E13" i="11"/>
  <c r="B13" i="11"/>
  <c r="J37" i="48"/>
  <c r="J36" i="48"/>
  <c r="J35" i="48"/>
  <c r="J34" i="48"/>
  <c r="J33" i="48"/>
  <c r="J32" i="48"/>
  <c r="J31" i="48"/>
  <c r="J30" i="48"/>
  <c r="J11" i="48"/>
  <c r="J10" i="48"/>
  <c r="K10" i="48" s="1"/>
  <c r="J9" i="48"/>
  <c r="J8" i="48"/>
  <c r="K8" i="48" s="1"/>
  <c r="J7" i="48"/>
  <c r="J6" i="48"/>
  <c r="J5" i="48"/>
  <c r="J4" i="48"/>
  <c r="K4" i="48" s="1"/>
  <c r="B25" i="52"/>
  <c r="C24" i="52"/>
  <c r="C16" i="52"/>
  <c r="B16" i="52"/>
  <c r="I57" i="9"/>
  <c r="F57" i="9"/>
  <c r="C57" i="9"/>
  <c r="I43" i="9"/>
  <c r="F43" i="9"/>
  <c r="C43" i="9"/>
  <c r="I28" i="9"/>
  <c r="F28" i="9"/>
  <c r="C28" i="9"/>
  <c r="G29" i="35"/>
  <c r="E29" i="35"/>
  <c r="D29" i="35"/>
  <c r="C29" i="35"/>
  <c r="G28" i="35"/>
  <c r="F28" i="35"/>
  <c r="E28" i="35"/>
  <c r="D28" i="35"/>
  <c r="C28" i="35"/>
  <c r="G27" i="35"/>
  <c r="E27" i="35"/>
  <c r="D27" i="35"/>
  <c r="C27" i="35"/>
  <c r="G26" i="35"/>
  <c r="F26" i="35"/>
  <c r="E26" i="35"/>
  <c r="D26" i="35"/>
  <c r="C26" i="35"/>
  <c r="G25" i="35"/>
  <c r="E25" i="35"/>
  <c r="D25" i="35"/>
  <c r="C25" i="35"/>
  <c r="G24" i="35"/>
  <c r="F24" i="35"/>
  <c r="E24" i="35"/>
  <c r="D24" i="35"/>
  <c r="C24" i="35"/>
  <c r="B23" i="35"/>
  <c r="B24" i="35" s="1"/>
  <c r="S14" i="35"/>
  <c r="R14" i="35"/>
  <c r="Q14" i="35"/>
  <c r="P14" i="35"/>
  <c r="O14" i="35"/>
  <c r="F32" i="53"/>
  <c r="E32" i="53"/>
  <c r="D32" i="53"/>
  <c r="C32" i="53"/>
  <c r="B32" i="53"/>
  <c r="H30" i="53"/>
  <c r="G30" i="53"/>
  <c r="F30" i="53"/>
  <c r="E30" i="53"/>
  <c r="I30" i="53" s="1"/>
  <c r="D30" i="53"/>
  <c r="C30" i="53"/>
  <c r="B30" i="53"/>
  <c r="I29" i="53"/>
  <c r="H29" i="53"/>
  <c r="G28" i="53"/>
  <c r="I28" i="53" s="1"/>
  <c r="F28" i="53"/>
  <c r="E28" i="53"/>
  <c r="D28" i="53"/>
  <c r="C28" i="53"/>
  <c r="B28" i="53"/>
  <c r="I27" i="53"/>
  <c r="H27" i="53"/>
  <c r="G26" i="53"/>
  <c r="I26" i="53" s="1"/>
  <c r="F26" i="53"/>
  <c r="E26" i="53"/>
  <c r="D26" i="53"/>
  <c r="C26" i="53"/>
  <c r="C33" i="53" s="1"/>
  <c r="B26" i="53"/>
  <c r="I25" i="53"/>
  <c r="G24" i="53"/>
  <c r="F24" i="53"/>
  <c r="E24" i="53"/>
  <c r="D24" i="53"/>
  <c r="C24" i="53"/>
  <c r="B24" i="53"/>
  <c r="G22" i="53"/>
  <c r="I22" i="53" s="1"/>
  <c r="F22" i="53"/>
  <c r="E22" i="53"/>
  <c r="D22" i="53"/>
  <c r="C22" i="53"/>
  <c r="B22" i="53"/>
  <c r="I21" i="53"/>
  <c r="H21" i="53"/>
  <c r="H20" i="53"/>
  <c r="G20" i="53"/>
  <c r="F20" i="53"/>
  <c r="E20" i="53"/>
  <c r="E33" i="53" s="1"/>
  <c r="D20" i="53"/>
  <c r="D33" i="53" s="1"/>
  <c r="C20" i="53"/>
  <c r="B20" i="53"/>
  <c r="I19" i="53"/>
  <c r="H19" i="53"/>
  <c r="G18" i="53"/>
  <c r="I18" i="53" s="1"/>
  <c r="F18" i="53"/>
  <c r="F33" i="53" s="1"/>
  <c r="E18" i="53"/>
  <c r="D18" i="53"/>
  <c r="C18" i="53"/>
  <c r="B18" i="53"/>
  <c r="B33" i="53" s="1"/>
  <c r="I17" i="53"/>
  <c r="H17" i="53"/>
  <c r="I16" i="53"/>
  <c r="H16" i="53"/>
  <c r="G14" i="53"/>
  <c r="I14" i="53" s="1"/>
  <c r="F14" i="53"/>
  <c r="E14" i="53"/>
  <c r="D14" i="53"/>
  <c r="C14" i="53"/>
  <c r="B14" i="53"/>
  <c r="I13" i="53"/>
  <c r="G12" i="53"/>
  <c r="F12" i="53"/>
  <c r="E12" i="53"/>
  <c r="D12" i="53"/>
  <c r="C12" i="53"/>
  <c r="B12" i="53"/>
  <c r="H10" i="53"/>
  <c r="G10" i="53"/>
  <c r="F10" i="53"/>
  <c r="E10" i="53"/>
  <c r="I10" i="53" s="1"/>
  <c r="D10" i="53"/>
  <c r="C10" i="53"/>
  <c r="B10" i="53"/>
  <c r="I9" i="53"/>
  <c r="H9" i="53"/>
  <c r="G8" i="53"/>
  <c r="I8" i="53" s="1"/>
  <c r="F8" i="53"/>
  <c r="F15" i="53" s="1"/>
  <c r="E8" i="53"/>
  <c r="D8" i="53"/>
  <c r="C8" i="53"/>
  <c r="C15" i="53" s="1"/>
  <c r="B8" i="53"/>
  <c r="B15" i="53" s="1"/>
  <c r="I7" i="53"/>
  <c r="H7" i="53"/>
  <c r="H6" i="53"/>
  <c r="G6" i="53"/>
  <c r="F6" i="53"/>
  <c r="E6" i="53"/>
  <c r="I6" i="53" s="1"/>
  <c r="D6" i="53"/>
  <c r="D15" i="53" s="1"/>
  <c r="C6" i="53"/>
  <c r="B6" i="53"/>
  <c r="I5" i="53"/>
  <c r="H5" i="53"/>
  <c r="I4" i="53"/>
  <c r="H4" i="53"/>
  <c r="I3" i="53"/>
  <c r="H3" i="53"/>
  <c r="H20" i="30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H15" i="30"/>
  <c r="G15" i="30"/>
  <c r="F15" i="30"/>
  <c r="H14" i="30"/>
  <c r="G14" i="30"/>
  <c r="F14" i="30"/>
  <c r="H13" i="30"/>
  <c r="G13" i="30"/>
  <c r="F13" i="30"/>
  <c r="H12" i="30"/>
  <c r="G12" i="30"/>
  <c r="F12" i="30"/>
  <c r="H11" i="30"/>
  <c r="G11" i="30"/>
  <c r="F11" i="30"/>
  <c r="H10" i="30"/>
  <c r="G10" i="30"/>
  <c r="F10" i="30"/>
  <c r="H9" i="30"/>
  <c r="G9" i="30"/>
  <c r="F9" i="30"/>
  <c r="H8" i="30"/>
  <c r="G8" i="30"/>
  <c r="F8" i="30"/>
  <c r="H7" i="30"/>
  <c r="G7" i="30"/>
  <c r="F7" i="30"/>
  <c r="H6" i="30"/>
  <c r="G6" i="30"/>
  <c r="F6" i="30"/>
  <c r="H5" i="30"/>
  <c r="G5" i="30"/>
  <c r="F5" i="30"/>
  <c r="H4" i="30"/>
  <c r="G4" i="30"/>
  <c r="F4" i="30"/>
  <c r="H3" i="30"/>
  <c r="G3" i="30"/>
  <c r="F3" i="30"/>
  <c r="G33" i="53" l="1"/>
  <c r="G15" i="53"/>
  <c r="I20" i="53"/>
  <c r="H8" i="53"/>
  <c r="H18" i="53"/>
  <c r="H22" i="53"/>
  <c r="H28" i="53"/>
  <c r="E15" i="53"/>
  <c r="K6" i="48"/>
  <c r="K7" i="48"/>
  <c r="H24" i="46"/>
  <c r="E15" i="46"/>
  <c r="I24" i="46"/>
  <c r="K11" i="48"/>
  <c r="K9" i="48"/>
  <c r="K5" i="48"/>
  <c r="B29" i="35"/>
  <c r="B27" i="35"/>
  <c r="B25" i="35"/>
  <c r="B26" i="35"/>
  <c r="B28" i="35"/>
  <c r="T14" i="35"/>
  <c r="I15" i="53" l="1"/>
  <c r="H15" i="53"/>
</calcChain>
</file>

<file path=xl/sharedStrings.xml><?xml version="1.0" encoding="utf-8"?>
<sst xmlns="http://schemas.openxmlformats.org/spreadsheetml/2006/main" count="825" uniqueCount="295">
  <si>
    <t>Відкриті ІСІ</t>
  </si>
  <si>
    <t>Інтервальні ІСІ</t>
  </si>
  <si>
    <t>Інтервальні</t>
  </si>
  <si>
    <t xml:space="preserve">Юридичні особи </t>
  </si>
  <si>
    <t xml:space="preserve"> Фізичні особи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</si>
  <si>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</si>
  <si>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</si>
  <si>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</si>
  <si>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</si>
  <si>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</si>
  <si>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</si>
  <si>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</si>
  <si>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</si>
  <si>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</si>
  <si>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</si>
  <si>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</si>
  <si>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</si>
  <si>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</si>
  <si>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</si>
  <si>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</si>
  <si>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</si>
  <si>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</si>
  <si>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</si>
  <si>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</si>
  <si>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</si>
  <si>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</si>
  <si>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</si>
  <si>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</si>
  <si>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</si>
  <si>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</si>
  <si>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</si>
  <si>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</si>
  <si>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</si>
  <si>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</si>
  <si>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</si>
  <si>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</si>
  <si>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</si>
  <si>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</si>
  <si>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</si>
  <si>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</si>
  <si>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</si>
  <si>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</si>
  <si>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</si>
  <si>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</si>
  <si>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</si>
  <si>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</si>
  <si>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</si>
  <si>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</si>
  <si>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</si>
  <si>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</si>
  <si>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</si>
  <si>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</si>
  <si>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</si>
  <si>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Заставні</t>
  </si>
  <si>
    <t>Цінні папери</t>
  </si>
  <si>
    <t>Банківські метали</t>
  </si>
  <si>
    <t>Інші ЦП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</si>
  <si>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</si>
  <si>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</si>
  <si>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</si>
  <si>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</si>
  <si>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</si>
  <si>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</si>
  <si>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</si>
  <si>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</si>
  <si>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</si>
  <si>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Венчурні ІСІ</t>
  </si>
  <si>
    <t>Деривативи</t>
  </si>
  <si>
    <t>Фонди акцій</t>
  </si>
  <si>
    <t>Фонди облігацій</t>
  </si>
  <si>
    <t>Інші фонди</t>
  </si>
  <si>
    <t>Усі ІСІ (крім венчурних)</t>
  </si>
  <si>
    <t>Закриті (крім венчурних)</t>
  </si>
  <si>
    <t>Усі (крім венчурних)</t>
  </si>
  <si>
    <t>Фонди змішаних інвестицій</t>
  </si>
  <si>
    <t>Фонди грошового ринку</t>
  </si>
  <si>
    <t>н. д.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</si>
  <si>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</si>
  <si>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</si>
  <si>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</si>
  <si>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</si>
  <si>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</si>
  <si>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Дата / Період</t>
  </si>
  <si>
    <t>ПІФ*</t>
  </si>
  <si>
    <t>КІФ*</t>
  </si>
  <si>
    <t>-</t>
  </si>
  <si>
    <t>Львівська область</t>
  </si>
  <si>
    <t>Iвано-Франкiвська область</t>
  </si>
  <si>
    <t>Рік</t>
  </si>
  <si>
    <t>* Без урахування цінних паперів ІСІ на пред’явника.</t>
  </si>
  <si>
    <t>Усі ІСІ</t>
  </si>
  <si>
    <t>ІСІ, крім венчурних</t>
  </si>
  <si>
    <t>Диверсифіковані ІСІ</t>
  </si>
  <si>
    <t xml:space="preserve">ІСІ, що досягли нормативу мінімального обсягу активів, за типами, видами та правовими формами фондів </t>
  </si>
  <si>
    <t>Інші (диверсифіковані публічні) фонди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</si>
  <si>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</si>
  <si>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</si>
  <si>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</si>
  <si>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</si>
  <si>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</si>
  <si>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Активи, грн.</t>
  </si>
  <si>
    <t>Кількість НПФ, щодо яких подано звітність</t>
  </si>
  <si>
    <t>Структура активів НПФ в управлінні</t>
  </si>
  <si>
    <t>Актив / Вид НПФ</t>
  </si>
  <si>
    <t>Муніципальні облігації</t>
  </si>
  <si>
    <t>(грн.)</t>
  </si>
  <si>
    <t>Кількість КУА, що мають активи СК в управлінні</t>
  </si>
  <si>
    <t>Кількість СК, активи яких передано в управління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</si>
  <si>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</si>
  <si>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</si>
  <si>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</si>
  <si>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Структура активів ІСІ за типами фондів</t>
  </si>
  <si>
    <t>Доходність ІСІ та інших напрямків інвестування</t>
  </si>
  <si>
    <t>Фондові індекси світу та України</t>
  </si>
  <si>
    <t>Зміна активів у ЦП за рік</t>
  </si>
  <si>
    <t>Зміна обсягу грошей за рік</t>
  </si>
  <si>
    <t>%</t>
  </si>
  <si>
    <t>Закриті невенчурні</t>
  </si>
  <si>
    <t>УСІ невенчурні</t>
  </si>
  <si>
    <t>Зміни у структурі активів ІСІ за типами фондів</t>
  </si>
  <si>
    <t>проц. п.</t>
  </si>
  <si>
    <t>Вид активу / Тип ІСІ / Зміна за квартал</t>
  </si>
  <si>
    <t>Закриті (невенчурні) ІСІ з публічною емісією</t>
  </si>
  <si>
    <t>Закриті (невенчурні) ІСІ з приватною емісією</t>
  </si>
  <si>
    <t>Нерухомість у Києві (у дол. США)</t>
  </si>
  <si>
    <t>Нерухомість у Києві (у грн.)</t>
  </si>
  <si>
    <t>Інфляція (індекс споживчих цін)</t>
  </si>
  <si>
    <t>Депозити (грн.)</t>
  </si>
  <si>
    <t>Диверсифіковані ІСІ з публічною емісією за класами фондів</t>
  </si>
  <si>
    <t xml:space="preserve">* Мають і акції, і облігації, і грошові кошти у своїх портфелях. </t>
  </si>
  <si>
    <t>Фонди змішаних інвестицій*</t>
  </si>
  <si>
    <t>* З урахуванням АРК та м. Севастополь</t>
  </si>
  <si>
    <t>Інші регіони*</t>
  </si>
  <si>
    <t>Кількість КУА, що мають активи НПФ в управлінні</t>
  </si>
  <si>
    <t>Кількість НПФ в управлінні *</t>
  </si>
  <si>
    <t>* Без урахування корпоративного пенсійного фонду НБУ.</t>
  </si>
  <si>
    <t>Динаміка найбільших складових активів за квартал та за рік</t>
  </si>
  <si>
    <t>Зміна активів у ЦП за квартал</t>
  </si>
  <si>
    <t>Зміна за квартал, %</t>
  </si>
  <si>
    <t>Зміна за рік, %</t>
  </si>
  <si>
    <t>Зміна обсягу грошей за квартал</t>
  </si>
  <si>
    <t>* За даними бірж та агентства Bloomberg</t>
  </si>
  <si>
    <t>Вартість активів ІСІ*</t>
  </si>
  <si>
    <t>ВЧА ІСІ*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</si>
  <si>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</si>
  <si>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Відкриті (всього), у т. ч.:</t>
  </si>
  <si>
    <t>спеціалізовані</t>
  </si>
  <si>
    <t>Інтервальні (всього), у т. ч.:</t>
  </si>
  <si>
    <t xml:space="preserve">Закриті (всього), у т. ч.: </t>
  </si>
  <si>
    <t>диверсифіковані</t>
  </si>
  <si>
    <t>недиверсифіковані</t>
  </si>
  <si>
    <t>Тип та вид ІСІ</t>
  </si>
  <si>
    <t>Детальніше про класи фондів - див.: http://www.uaib.com.ua/rankings_/byclass.html</t>
  </si>
  <si>
    <t>Полтавська область</t>
  </si>
  <si>
    <t xml:space="preserve">Фізичні особи </t>
  </si>
  <si>
    <t xml:space="preserve">Загальна кількість КУА, ІСІ та середня кількість ІСІ в управлінні (зареєстрованих) </t>
  </si>
  <si>
    <t>* КУА - компанії з управління активами; ІСІ - інститути спільного інвестування; НПФ - недержавні пенсійні фонди.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</si>
  <si>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</si>
  <si>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</si>
  <si>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</si>
  <si>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</si>
  <si>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Агрегований портфель НПФ</t>
  </si>
  <si>
    <t>Структура активів НПФ в управлінні за видами НПФ</t>
  </si>
  <si>
    <t>Кількість зареєстрованих ІСІ на одну КУА</t>
  </si>
  <si>
    <t>Регіональний розподіл КУА, ІСІ та їх активів в управлінні</t>
  </si>
  <si>
    <t>Інвестори ІСІ за категоріями, кількість та частка у загальній кількості</t>
  </si>
  <si>
    <t>х</t>
  </si>
  <si>
    <t>Кількість ЦП у реєстрах (лістингу) фондових бірж, у т. ч.:</t>
  </si>
  <si>
    <t>облігацій підприємств</t>
  </si>
  <si>
    <t>муніципальних облігацій</t>
  </si>
  <si>
    <t>депозитних сертифікатів НБУ</t>
  </si>
  <si>
    <t xml:space="preserve">Обсяг торгів на фондових біржах (загальний) за рік, млн. грн., у т. ч.: 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</si>
  <si>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</si>
  <si>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</si>
  <si>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</si>
  <si>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</si>
  <si>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частка</t>
  </si>
  <si>
    <t>http://www.bloomberg.com/markets/stocks/world-indexes</t>
  </si>
  <si>
    <t>Ренкінгування за квартальним показником.</t>
  </si>
  <si>
    <t>Показники біржового фондового ринку України</t>
  </si>
  <si>
    <t>31.12.2016 (2016)</t>
  </si>
  <si>
    <t>акцій*</t>
  </si>
  <si>
    <t>частка (разом)</t>
  </si>
  <si>
    <t>Закриті (крім венчурних), у т. ч.:</t>
  </si>
  <si>
    <t>з публічною емісією</t>
  </si>
  <si>
    <t>з приватною емісією</t>
  </si>
  <si>
    <t>31.12.2016</t>
  </si>
  <si>
    <t>Інші активи (у т. ч. ДЗ)</t>
  </si>
  <si>
    <t>Закриті ІСІ (крім венчурних) - разом</t>
  </si>
  <si>
    <t xml:space="preserve">Облігації державні </t>
  </si>
  <si>
    <t>Облігації державні</t>
  </si>
  <si>
    <t>Закриті - з публ. проп.</t>
  </si>
  <si>
    <t>Закриті - з прив. проп.</t>
  </si>
  <si>
    <t>Облігації державні (у т. ч. ОВДП)</t>
  </si>
  <si>
    <t xml:space="preserve"> </t>
  </si>
  <si>
    <t>2 кв. 2016</t>
  </si>
  <si>
    <t>3 кв. 2016</t>
  </si>
  <si>
    <t>4 кв. 2016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</si>
  <si>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</si>
  <si>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</si>
  <si>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</si>
  <si>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</si>
  <si>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опціонними сертифікатами</t>
  </si>
  <si>
    <t>муніципальними облігаціями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</si>
  <si>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</si>
  <si>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</si>
  <si>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</si>
  <si>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</si>
  <si>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Інші активи (у т. ч. ДЗ*)</t>
  </si>
  <si>
    <t>* ДЗ - дебіторська заборгованість.</t>
  </si>
  <si>
    <t>SENSEX (Mumbai SE) 30 (Індія)</t>
  </si>
  <si>
    <t>31.03.2017 (1-й кв. 2017)</t>
  </si>
  <si>
    <t>Зміна за рік</t>
  </si>
  <si>
    <t>Інші регіони</t>
  </si>
  <si>
    <t xml:space="preserve">Зміна за рік </t>
  </si>
  <si>
    <t>Щомісячний чистий притік/відтік капіталу відкритих ІСІ за рік (за щоденними даними)</t>
  </si>
  <si>
    <t>Чистий притік/відтік за період, тис. грн. (ліва шкала)</t>
  </si>
  <si>
    <t>Кіл-ть фондів, щодо яких наявні дані за період**</t>
  </si>
  <si>
    <t>червень '16</t>
  </si>
  <si>
    <t>липень '16</t>
  </si>
  <si>
    <t>серпень '16</t>
  </si>
  <si>
    <t>вересень '16</t>
  </si>
  <si>
    <t>За 12 місяців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</si>
  <si>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</si>
  <si>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</si>
  <si>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</si>
  <si>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</si>
  <si>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жовтень '16</t>
  </si>
  <si>
    <t>листопад '16</t>
  </si>
  <si>
    <t>грудень '16</t>
  </si>
  <si>
    <t>січень '17</t>
  </si>
  <si>
    <t>лютий  '17</t>
  </si>
  <si>
    <t>березень '17</t>
  </si>
  <si>
    <t>1 кв. 2017</t>
  </si>
  <si>
    <t>Розподіл ВЧА ІСІ за категоріями інвесторів станом на 31.03.2017 р., частка у ВЧА*</t>
  </si>
  <si>
    <t>Станом на 31.03.2017</t>
  </si>
  <si>
    <t>Ощадні (депозитні) сертифікати</t>
  </si>
  <si>
    <t>Зміна, %</t>
  </si>
  <si>
    <t>Облігації державні внутрішні</t>
  </si>
  <si>
    <t>РАЗОМ</t>
  </si>
  <si>
    <t>** У грн. - за даними порталу "Столичная недвижимость": http://100realty.ua; у дол. США - також за даними порталів http://www.domik.net та http://realt.ua.</t>
  </si>
  <si>
    <t>* Доходність ІСІ - за даними квартальних звітів.</t>
  </si>
  <si>
    <t>Зміна за рік, грн.</t>
  </si>
  <si>
    <t>31.03.2017</t>
  </si>
  <si>
    <t>Розподіл активів ІСІ  (у т. ч. венчурні)</t>
  </si>
  <si>
    <t xml:space="preserve">резиденти  </t>
  </si>
  <si>
    <t xml:space="preserve">Закриті ІСІ з приватним розміщенням (крім венчурних) </t>
  </si>
  <si>
    <t>Закриті ІСІ з публічною пропозицією</t>
  </si>
  <si>
    <t>ВД*</t>
  </si>
  <si>
    <t>ВС*</t>
  </si>
  <si>
    <t>ІД*</t>
  </si>
  <si>
    <t>ІС*</t>
  </si>
  <si>
    <t>ЗС*</t>
  </si>
  <si>
    <t>* ВД – відкриті диверсифіковані ІСІ, ВД - відкриті спеціалізовані, ІД – інтервальні диверсифіковані, ІС - інтервальні спеціалізовані, ЗД – закриті диверсифіковані, ЗС - закриті спеціалізовані, ЗН - закриті недиверсифіковані невенчурні, ЗВ - венчурні ІСІ (закриті недиверсифіковані, з приватною емісією).</t>
  </si>
  <si>
    <t>депозитними сертифікатами НБУ</t>
  </si>
  <si>
    <t>Дата</t>
  </si>
  <si>
    <t xml:space="preserve">Інші </t>
  </si>
  <si>
    <t>2-й квартал 2017 року</t>
  </si>
  <si>
    <t>З початку 2017 року</t>
  </si>
  <si>
    <t>30.06.2016 (2-й кв. 2016 року)</t>
  </si>
  <si>
    <t>30.06.2017 (2-й кв. 2017)</t>
  </si>
  <si>
    <t>Зміна за 2-й кв. 2017 року</t>
  </si>
  <si>
    <t>Джерела: дані щодо цінних паперів у списках фондових бірж та щодо обсягів торгів - НКЦПФР, фондові біржі; розрахунки - УАІБ.</t>
  </si>
  <si>
    <t>* Включно з депозитарними розписками MHP S.A. Без урахування акцій КІФ та інвестиційних сертифікатів (станом на 30.06.2017 їх було 6 у 2-му рівні лістингу - п'ять акцій КІФ та один ІС ПІФ).</t>
  </si>
  <si>
    <t>** У даних станом на 30.06.2017 (за 2-й квартал 2017 року) опціонні сертифікати включені до складу деривативів.</t>
  </si>
  <si>
    <r>
      <rPr>
        <b/>
        <i/>
        <sz val="9"/>
        <color indexed="8"/>
        <rFont val="Arial"/>
        <family val="2"/>
        <charset val="204"/>
      </rPr>
      <t xml:space="preserve">NB: </t>
    </r>
    <r>
      <rPr>
        <i/>
        <sz val="9"/>
        <color indexed="8"/>
        <rFont val="Arial"/>
        <family val="2"/>
        <charset val="204"/>
      </rPr>
      <t>Різке погіршення динаміки у 2016 році, зокрема в частині лістингових ЦП, пов'язано з набранням чинності з початку року значно жорсткіших вимог до лістингу, що були прийняті внесенням змін у нормативний акт НКЦПФР, який регулює діяльність фондових бірж.</t>
    </r>
  </si>
  <si>
    <t>Зміна за 2-й квартал 2017 року</t>
  </si>
  <si>
    <t>Зміна з початку 2017 року</t>
  </si>
  <si>
    <t>Кількість фондів</t>
  </si>
  <si>
    <t>ІСІ з публічною емісією</t>
  </si>
  <si>
    <t>30.06.2017</t>
  </si>
  <si>
    <t>Зміна за 2-й квартал 2017</t>
  </si>
  <si>
    <t>30.06.2016</t>
  </si>
  <si>
    <t>квітень '17</t>
  </si>
  <si>
    <t>травень  '17</t>
  </si>
  <si>
    <t>червень '17</t>
  </si>
  <si>
    <t>2 кв. '16</t>
  </si>
  <si>
    <t>3 кв. '16</t>
  </si>
  <si>
    <t>4 кв. '16</t>
  </si>
  <si>
    <t>1 кв. '17</t>
  </si>
  <si>
    <t>2 кв. '17</t>
  </si>
  <si>
    <t>Інвестори ІСІ за категоріями станом на 30.06.2017 р., кількість та частка у загальній кількості</t>
  </si>
  <si>
    <t>Розподіл ВЧА ІСІ за категоріями інвесторів станом на 30.06.2017 р., частка у ВЧА*</t>
  </si>
  <si>
    <t>Станом на 30.06.2017</t>
  </si>
  <si>
    <t>Розподіл вартості зведеного портфеля цінних паперів ІСІ за типами інструментів станом на 30.06.2017 р.</t>
  </si>
  <si>
    <t>Зміна за 2-й квартал 2017, грн.</t>
  </si>
  <si>
    <t>Статистика ринку управління активами НПФ за 2-й квартал 2017 року</t>
  </si>
  <si>
    <t>Зміна активів НПФ в управлінні за 2-й квартал 2017</t>
  </si>
  <si>
    <t xml:space="preserve">Cередній розмір фонду на 30.06.2017, грн. </t>
  </si>
  <si>
    <t>Статистика ринку управління активами СК* за 2-й квартал 2017 року</t>
  </si>
  <si>
    <t>2 кв. 2017</t>
  </si>
  <si>
    <t>2 квартал 2017</t>
  </si>
  <si>
    <t>З початку року</t>
  </si>
  <si>
    <t>Активи СК в управлінні, млн. грн.</t>
  </si>
  <si>
    <t>Чистий притік/відтік капіталу у 2-му кв. 2016-2017 рр.,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</si>
</sst>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0.000"/>
    <numFmt numFmtId="169" formatCode="#,##0.0"/>
    <numFmt numFmtId="170" formatCode="0.0000"/>
    <numFmt numFmtId="171" formatCode="0.0000%"/>
  </numFmts>
  <fonts count="88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1"/>
      <color indexed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1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color indexed="2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i/>
      <sz val="10"/>
      <color theme="9" tint="-0.249977111117893"/>
      <name val="Arial"/>
      <family val="2"/>
      <charset val="204"/>
    </font>
    <font>
      <b/>
      <i/>
      <sz val="10"/>
      <color rgb="FF00B050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0"/>
      <color rgb="FF00B050"/>
      <name val="Arial"/>
      <family val="2"/>
      <charset val="204"/>
    </font>
    <font>
      <i/>
      <sz val="10"/>
      <color rgb="FF00B050"/>
      <name val="Arial"/>
      <family val="2"/>
      <charset val="204"/>
    </font>
    <font>
      <i/>
      <sz val="10"/>
      <color theme="9" tint="-0.249977111117893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/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1"/>
      </top>
      <bottom style="dotted">
        <color indexed="23"/>
      </bottom>
      <diagonal/>
    </border>
    <border>
      <left style="dotted">
        <color indexed="23"/>
      </left>
      <right/>
      <top style="thin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thin">
        <color indexed="21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 style="thin">
        <color indexed="21"/>
      </bottom>
      <diagonal/>
    </border>
    <border>
      <left style="thin">
        <color indexed="21"/>
      </left>
      <right style="dotted">
        <color indexed="23"/>
      </right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thin">
        <color indexed="36"/>
      </top>
      <bottom style="thin">
        <color indexed="36"/>
      </bottom>
      <diagonal/>
    </border>
    <border>
      <left style="dotted">
        <color indexed="23"/>
      </left>
      <right style="dotted">
        <color indexed="23"/>
      </right>
      <top style="thin">
        <color indexed="36"/>
      </top>
      <bottom style="thin">
        <color indexed="36"/>
      </bottom>
      <diagonal/>
    </border>
    <border>
      <left style="dotted">
        <color indexed="23"/>
      </left>
      <right/>
      <top style="thin">
        <color indexed="36"/>
      </top>
      <bottom style="thin">
        <color indexed="36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 style="dotted">
        <color indexed="55"/>
      </left>
      <right/>
      <top/>
      <bottom/>
      <diagonal/>
    </border>
    <border>
      <left/>
      <right style="hair">
        <color indexed="23"/>
      </right>
      <top style="medium">
        <color indexed="21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1"/>
      </top>
      <bottom style="hair">
        <color indexed="23"/>
      </bottom>
      <diagonal/>
    </border>
    <border>
      <left style="hair">
        <color indexed="23"/>
      </left>
      <right/>
      <top style="medium">
        <color indexed="21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1"/>
      </bottom>
      <diagonal/>
    </border>
    <border>
      <left style="hair">
        <color indexed="23"/>
      </left>
      <right/>
      <top style="hair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23"/>
      </right>
      <top style="thin">
        <color indexed="21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/>
      <top style="thin">
        <color indexed="21"/>
      </top>
      <bottom style="medium">
        <color indexed="21"/>
      </bottom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dotted">
        <color indexed="23"/>
      </top>
      <bottom style="medium">
        <color indexed="20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thin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</borders>
  <cellStyleXfs count="84">
    <xf numFmtId="0" fontId="0" fillId="0" borderId="0"/>
    <xf numFmtId="49" fontId="14" fillId="0" borderId="0">
      <alignment horizontal="centerContinuous" vertical="top" wrapText="1"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3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56" fillId="0" borderId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4" fillId="0" borderId="3">
      <alignment horizontal="centerContinuous" vertical="top" wrapText="1"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1" borderId="8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8" fillId="0" borderId="0"/>
    <xf numFmtId="0" fontId="78" fillId="0" borderId="0"/>
    <xf numFmtId="0" fontId="3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58" fillId="0" borderId="0"/>
    <xf numFmtId="0" fontId="39" fillId="0" borderId="0"/>
    <xf numFmtId="0" fontId="78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5" fillId="4" borderId="0" applyNumberFormat="0" applyBorder="0" applyAlignment="0" applyProtection="0"/>
    <xf numFmtId="49" fontId="14" fillId="0" borderId="11">
      <alignment horizontal="center" vertical="center" wrapText="1"/>
    </xf>
  </cellStyleXfs>
  <cellXfs count="755">
    <xf numFmtId="0" fontId="0" fillId="0" borderId="0" xfId="0"/>
    <xf numFmtId="0" fontId="3" fillId="0" borderId="0" xfId="62"/>
    <xf numFmtId="0" fontId="3" fillId="0" borderId="0" xfId="62" applyFill="1"/>
    <xf numFmtId="2" fontId="3" fillId="0" borderId="0" xfId="62" applyNumberFormat="1"/>
    <xf numFmtId="0" fontId="8" fillId="0" borderId="0" xfId="66"/>
    <xf numFmtId="0" fontId="3" fillId="0" borderId="0" xfId="62" applyAlignment="1">
      <alignment horizontal="center"/>
    </xf>
    <xf numFmtId="0" fontId="3" fillId="0" borderId="0" xfId="62" applyFill="1" applyBorder="1"/>
    <xf numFmtId="10" fontId="3" fillId="0" borderId="0" xfId="62" applyNumberFormat="1" applyFill="1" applyBorder="1"/>
    <xf numFmtId="0" fontId="4" fillId="0" borderId="12" xfId="62" applyFont="1" applyBorder="1" applyAlignment="1">
      <alignment horizontal="center" vertical="center" wrapText="1"/>
    </xf>
    <xf numFmtId="0" fontId="4" fillId="0" borderId="13" xfId="62" applyFont="1" applyBorder="1" applyAlignment="1">
      <alignment horizontal="center" vertical="center" wrapText="1"/>
    </xf>
    <xf numFmtId="0" fontId="4" fillId="0" borderId="14" xfId="62" applyFont="1" applyBorder="1" applyAlignment="1">
      <alignment vertical="center"/>
    </xf>
    <xf numFmtId="0" fontId="0" fillId="0" borderId="0" xfId="0" applyFill="1" applyBorder="1"/>
    <xf numFmtId="10" fontId="0" fillId="0" borderId="0" xfId="0" applyNumberFormat="1" applyFill="1" applyBorder="1"/>
    <xf numFmtId="0" fontId="3" fillId="0" borderId="0" xfId="59" applyBorder="1"/>
    <xf numFmtId="0" fontId="3" fillId="0" borderId="0" xfId="59"/>
    <xf numFmtId="14" fontId="3" fillId="0" borderId="0" xfId="59" applyNumberFormat="1" applyBorder="1"/>
    <xf numFmtId="0" fontId="3" fillId="0" borderId="0" xfId="59" applyFill="1" applyBorder="1"/>
    <xf numFmtId="0" fontId="3" fillId="0" borderId="0" xfId="59" applyAlignment="1"/>
    <xf numFmtId="0" fontId="11" fillId="0" borderId="15" xfId="59" applyFont="1" applyBorder="1" applyAlignment="1">
      <alignment horizontal="center" vertical="center" wrapText="1"/>
    </xf>
    <xf numFmtId="0" fontId="12" fillId="0" borderId="16" xfId="59" applyFont="1" applyBorder="1" applyAlignment="1">
      <alignment vertical="center"/>
    </xf>
    <xf numFmtId="0" fontId="12" fillId="0" borderId="17" xfId="59" applyFont="1" applyBorder="1" applyAlignment="1">
      <alignment vertical="center"/>
    </xf>
    <xf numFmtId="0" fontId="11" fillId="0" borderId="14" xfId="59" applyFont="1" applyBorder="1" applyAlignment="1">
      <alignment vertical="center"/>
    </xf>
    <xf numFmtId="4" fontId="3" fillId="0" borderId="0" xfId="59" applyNumberFormat="1" applyBorder="1"/>
    <xf numFmtId="164" fontId="3" fillId="0" borderId="0" xfId="59" applyNumberFormat="1" applyBorder="1"/>
    <xf numFmtId="10" fontId="3" fillId="0" borderId="0" xfId="59" applyNumberFormat="1" applyBorder="1"/>
    <xf numFmtId="0" fontId="13" fillId="0" borderId="0" xfId="59" applyFont="1" applyFill="1" applyBorder="1" applyAlignment="1"/>
    <xf numFmtId="0" fontId="11" fillId="0" borderId="0" xfId="59" applyFont="1" applyBorder="1" applyAlignment="1">
      <alignment vertical="center"/>
    </xf>
    <xf numFmtId="0" fontId="12" fillId="0" borderId="0" xfId="62" applyFont="1" applyBorder="1"/>
    <xf numFmtId="0" fontId="12" fillId="0" borderId="0" xfId="62" applyFont="1" applyFill="1" applyBorder="1"/>
    <xf numFmtId="10" fontId="12" fillId="0" borderId="0" xfId="62" applyNumberFormat="1" applyFont="1" applyFill="1" applyBorder="1"/>
    <xf numFmtId="0" fontId="4" fillId="0" borderId="15" xfId="59" applyFont="1" applyBorder="1" applyAlignment="1">
      <alignment horizontal="center" vertical="center" wrapText="1"/>
    </xf>
    <xf numFmtId="10" fontId="3" fillId="0" borderId="0" xfId="59" applyNumberFormat="1"/>
    <xf numFmtId="0" fontId="16" fillId="0" borderId="0" xfId="59" applyFont="1" applyBorder="1" applyAlignment="1">
      <alignment horizontal="left" vertical="center" wrapText="1"/>
    </xf>
    <xf numFmtId="10" fontId="6" fillId="0" borderId="12" xfId="62" applyNumberFormat="1" applyFont="1" applyFill="1" applyBorder="1" applyAlignment="1" applyProtection="1"/>
    <xf numFmtId="0" fontId="4" fillId="0" borderId="18" xfId="66" applyFont="1" applyBorder="1" applyAlignment="1">
      <alignment horizontal="center" vertical="center" wrapText="1"/>
    </xf>
    <xf numFmtId="0" fontId="6" fillId="0" borderId="15" xfId="59" applyFont="1" applyBorder="1" applyAlignment="1">
      <alignment horizontal="center" vertical="center" wrapText="1"/>
    </xf>
    <xf numFmtId="0" fontId="25" fillId="0" borderId="0" xfId="62" applyFont="1"/>
    <xf numFmtId="10" fontId="6" fillId="0" borderId="13" xfId="62" applyNumberFormat="1" applyFont="1" applyFill="1" applyBorder="1" applyAlignment="1" applyProtection="1"/>
    <xf numFmtId="1" fontId="3" fillId="0" borderId="0" xfId="62" applyNumberFormat="1"/>
    <xf numFmtId="10" fontId="16" fillId="0" borderId="0" xfId="66" applyNumberFormat="1" applyFont="1" applyBorder="1" applyAlignment="1">
      <alignment horizontal="center" vertical="center" wrapText="1"/>
    </xf>
    <xf numFmtId="0" fontId="8" fillId="0" borderId="0" xfId="66" applyBorder="1"/>
    <xf numFmtId="10" fontId="8" fillId="0" borderId="0" xfId="66" applyNumberFormat="1" applyBorder="1"/>
    <xf numFmtId="168" fontId="3" fillId="0" borderId="0" xfId="62" applyNumberFormat="1"/>
    <xf numFmtId="10" fontId="13" fillId="0" borderId="0" xfId="59" applyNumberFormat="1" applyFont="1" applyFill="1" applyBorder="1" applyAlignment="1"/>
    <xf numFmtId="0" fontId="3" fillId="0" borderId="0" xfId="65"/>
    <xf numFmtId="0" fontId="3" fillId="0" borderId="0" xfId="60" applyFont="1"/>
    <xf numFmtId="0" fontId="5" fillId="0" borderId="0" xfId="58"/>
    <xf numFmtId="0" fontId="3" fillId="0" borderId="17" xfId="58" applyFont="1" applyBorder="1" applyAlignment="1">
      <alignment horizontal="left" vertical="center"/>
    </xf>
    <xf numFmtId="3" fontId="28" fillId="0" borderId="18" xfId="58" applyNumberFormat="1" applyFont="1" applyBorder="1" applyAlignment="1">
      <alignment horizontal="right" vertical="center"/>
    </xf>
    <xf numFmtId="10" fontId="29" fillId="0" borderId="19" xfId="58" applyNumberFormat="1" applyFont="1" applyBorder="1" applyAlignment="1">
      <alignment horizontal="right" vertical="center"/>
    </xf>
    <xf numFmtId="3" fontId="30" fillId="0" borderId="12" xfId="58" applyNumberFormat="1" applyFont="1" applyBorder="1" applyAlignment="1">
      <alignment horizontal="right" vertical="center"/>
    </xf>
    <xf numFmtId="0" fontId="3" fillId="0" borderId="20" xfId="58" applyFont="1" applyBorder="1" applyAlignment="1">
      <alignment horizontal="left" vertical="center"/>
    </xf>
    <xf numFmtId="0" fontId="30" fillId="0" borderId="14" xfId="58" applyFont="1" applyBorder="1" applyAlignment="1">
      <alignment horizontal="left" wrapText="1"/>
    </xf>
    <xf numFmtId="10" fontId="4" fillId="0" borderId="13" xfId="58" applyNumberFormat="1" applyFont="1" applyBorder="1" applyAlignment="1">
      <alignment horizontal="right"/>
    </xf>
    <xf numFmtId="4" fontId="4" fillId="0" borderId="0" xfId="59" applyNumberFormat="1" applyFont="1" applyFill="1" applyBorder="1" applyAlignment="1">
      <alignment horizontal="center" vertical="center"/>
    </xf>
    <xf numFmtId="0" fontId="3" fillId="0" borderId="0" xfId="68" applyBorder="1" applyAlignment="1">
      <alignment horizontal="center"/>
    </xf>
    <xf numFmtId="0" fontId="22" fillId="0" borderId="21" xfId="62" applyFont="1" applyBorder="1" applyAlignment="1">
      <alignment vertical="center"/>
    </xf>
    <xf numFmtId="10" fontId="23" fillId="0" borderId="22" xfId="62" applyNumberFormat="1" applyFont="1" applyFill="1" applyBorder="1" applyAlignment="1" applyProtection="1"/>
    <xf numFmtId="10" fontId="23" fillId="0" borderId="23" xfId="62" applyNumberFormat="1" applyFont="1" applyFill="1" applyBorder="1" applyAlignment="1" applyProtection="1"/>
    <xf numFmtId="0" fontId="6" fillId="0" borderId="0" xfId="59" applyFont="1" applyBorder="1" applyAlignment="1">
      <alignment horizontal="center" vertical="center" wrapText="1"/>
    </xf>
    <xf numFmtId="10" fontId="5" fillId="0" borderId="24" xfId="62" applyNumberFormat="1" applyFont="1" applyFill="1" applyBorder="1" applyAlignment="1" applyProtection="1"/>
    <xf numFmtId="10" fontId="5" fillId="0" borderId="25" xfId="62" applyNumberFormat="1" applyFont="1" applyFill="1" applyBorder="1" applyAlignment="1" applyProtection="1"/>
    <xf numFmtId="10" fontId="5" fillId="0" borderId="18" xfId="62" applyNumberFormat="1" applyFont="1" applyFill="1" applyBorder="1" applyAlignment="1" applyProtection="1"/>
    <xf numFmtId="10" fontId="5" fillId="0" borderId="19" xfId="62" applyNumberFormat="1" applyFont="1" applyFill="1" applyBorder="1" applyAlignment="1" applyProtection="1"/>
    <xf numFmtId="10" fontId="5" fillId="0" borderId="26" xfId="62" applyNumberFormat="1" applyFont="1" applyFill="1" applyBorder="1" applyAlignment="1" applyProtection="1"/>
    <xf numFmtId="10" fontId="5" fillId="0" borderId="27" xfId="62" applyNumberFormat="1" applyFont="1" applyFill="1" applyBorder="1" applyAlignment="1" applyProtection="1"/>
    <xf numFmtId="0" fontId="6" fillId="0" borderId="28" xfId="59" applyFont="1" applyBorder="1" applyAlignment="1">
      <alignment horizontal="center" vertical="center" wrapText="1"/>
    </xf>
    <xf numFmtId="0" fontId="4" fillId="0" borderId="29" xfId="66" applyFont="1" applyBorder="1" applyAlignment="1">
      <alignment horizontal="center" vertical="center" wrapText="1"/>
    </xf>
    <xf numFmtId="0" fontId="8" fillId="0" borderId="28" xfId="66" applyFont="1" applyBorder="1" applyAlignment="1">
      <alignment horizontal="center" vertical="center" wrapText="1"/>
    </xf>
    <xf numFmtId="0" fontId="35" fillId="0" borderId="0" xfId="32" applyFont="1" applyAlignment="1" applyProtection="1"/>
    <xf numFmtId="10" fontId="12" fillId="0" borderId="25" xfId="73" applyNumberFormat="1" applyFont="1" applyBorder="1" applyAlignment="1">
      <alignment horizontal="right" vertical="center"/>
    </xf>
    <xf numFmtId="10" fontId="12" fillId="0" borderId="27" xfId="73" applyNumberFormat="1" applyFont="1" applyBorder="1" applyAlignment="1">
      <alignment horizontal="right" vertical="center"/>
    </xf>
    <xf numFmtId="0" fontId="32" fillId="0" borderId="0" xfId="66" applyFont="1" applyAlignment="1">
      <alignment horizontal="center"/>
    </xf>
    <xf numFmtId="14" fontId="3" fillId="0" borderId="0" xfId="66" applyNumberFormat="1" applyFont="1" applyBorder="1" applyAlignment="1">
      <alignment horizontal="center" vertical="center" wrapText="1"/>
    </xf>
    <xf numFmtId="14" fontId="11" fillId="0" borderId="30" xfId="59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38" fillId="0" borderId="0" xfId="66" applyFont="1" applyFill="1"/>
    <xf numFmtId="0" fontId="4" fillId="0" borderId="31" xfId="59" applyFont="1" applyBorder="1" applyAlignment="1">
      <alignment horizontal="center" vertical="center" wrapText="1"/>
    </xf>
    <xf numFmtId="0" fontId="4" fillId="0" borderId="15" xfId="59" applyFont="1" applyFill="1" applyBorder="1" applyAlignment="1">
      <alignment horizontal="center" vertical="center" wrapText="1"/>
    </xf>
    <xf numFmtId="14" fontId="4" fillId="0" borderId="29" xfId="59" applyNumberFormat="1" applyFont="1" applyFill="1" applyBorder="1" applyAlignment="1">
      <alignment horizontal="center" vertical="center" wrapText="1"/>
    </xf>
    <xf numFmtId="0" fontId="3" fillId="0" borderId="17" xfId="59" applyFont="1" applyFill="1" applyBorder="1" applyAlignment="1">
      <alignment vertical="center"/>
    </xf>
    <xf numFmtId="4" fontId="3" fillId="0" borderId="18" xfId="59" applyNumberFormat="1" applyFont="1" applyFill="1" applyBorder="1" applyAlignment="1">
      <alignment horizontal="right" vertical="center" wrapText="1"/>
    </xf>
    <xf numFmtId="4" fontId="3" fillId="0" borderId="18" xfId="59" applyNumberFormat="1" applyFont="1" applyFill="1" applyBorder="1" applyAlignment="1">
      <alignment horizontal="right" vertical="center"/>
    </xf>
    <xf numFmtId="4" fontId="3" fillId="0" borderId="12" xfId="59" applyNumberFormat="1" applyFont="1" applyFill="1" applyBorder="1" applyAlignment="1">
      <alignment horizontal="right" vertical="center" wrapText="1"/>
    </xf>
    <xf numFmtId="10" fontId="3" fillId="0" borderId="0" xfId="59" applyNumberFormat="1" applyFont="1" applyBorder="1" applyAlignment="1">
      <alignment vertical="center"/>
    </xf>
    <xf numFmtId="0" fontId="3" fillId="0" borderId="0" xfId="59" applyFont="1" applyFill="1" applyBorder="1"/>
    <xf numFmtId="4" fontId="3" fillId="0" borderId="0" xfId="59" applyNumberFormat="1" applyFont="1" applyFill="1" applyBorder="1" applyAlignment="1">
      <alignment vertical="center"/>
    </xf>
    <xf numFmtId="0" fontId="3" fillId="0" borderId="0" xfId="65" applyFont="1"/>
    <xf numFmtId="0" fontId="3" fillId="0" borderId="20" xfId="62" applyFont="1" applyBorder="1" applyAlignment="1">
      <alignment vertical="center"/>
    </xf>
    <xf numFmtId="3" fontId="5" fillId="0" borderId="24" xfId="62" applyNumberFormat="1" applyFont="1" applyFill="1" applyBorder="1" applyAlignment="1" applyProtection="1"/>
    <xf numFmtId="0" fontId="3" fillId="0" borderId="17" xfId="62" applyFont="1" applyBorder="1" applyAlignment="1">
      <alignment vertical="center"/>
    </xf>
    <xf numFmtId="3" fontId="5" fillId="0" borderId="18" xfId="62" applyNumberFormat="1" applyFont="1" applyFill="1" applyBorder="1" applyAlignment="1" applyProtection="1"/>
    <xf numFmtId="3" fontId="23" fillId="0" borderId="22" xfId="62" applyNumberFormat="1" applyFont="1" applyFill="1" applyBorder="1" applyAlignment="1" applyProtection="1"/>
    <xf numFmtId="0" fontId="3" fillId="0" borderId="16" xfId="62" applyFont="1" applyBorder="1" applyAlignment="1">
      <alignment vertical="center"/>
    </xf>
    <xf numFmtId="3" fontId="5" fillId="0" borderId="26" xfId="62" applyNumberFormat="1" applyFont="1" applyFill="1" applyBorder="1" applyAlignment="1" applyProtection="1"/>
    <xf numFmtId="3" fontId="6" fillId="0" borderId="12" xfId="62" applyNumberFormat="1" applyFont="1" applyFill="1" applyBorder="1" applyAlignment="1" applyProtection="1"/>
    <xf numFmtId="0" fontId="4" fillId="0" borderId="28" xfId="62" applyFont="1" applyBorder="1" applyAlignment="1">
      <alignment vertical="center"/>
    </xf>
    <xf numFmtId="0" fontId="17" fillId="0" borderId="17" xfId="0" applyFont="1" applyFill="1" applyBorder="1" applyAlignment="1">
      <alignment horizontal="left" vertical="center" wrapText="1"/>
    </xf>
    <xf numFmtId="0" fontId="6" fillId="0" borderId="12" xfId="66" applyFont="1" applyFill="1" applyBorder="1" applyAlignment="1">
      <alignment horizontal="center" vertical="center" wrapText="1"/>
    </xf>
    <xf numFmtId="0" fontId="62" fillId="0" borderId="0" xfId="0" applyFont="1" applyBorder="1"/>
    <xf numFmtId="0" fontId="60" fillId="0" borderId="32" xfId="67" applyFont="1" applyBorder="1" applyAlignment="1">
      <alignment horizontal="center" vertical="center" wrapText="1"/>
    </xf>
    <xf numFmtId="14" fontId="60" fillId="0" borderId="33" xfId="67" applyNumberFormat="1" applyFont="1" applyBorder="1" applyAlignment="1">
      <alignment horizontal="center" vertical="center" wrapText="1"/>
    </xf>
    <xf numFmtId="14" fontId="60" fillId="0" borderId="34" xfId="67" applyNumberFormat="1" applyFont="1" applyBorder="1" applyAlignment="1">
      <alignment horizontal="center" vertical="center" wrapText="1"/>
    </xf>
    <xf numFmtId="0" fontId="3" fillId="0" borderId="0" xfId="67" applyFont="1" applyAlignment="1">
      <alignment vertical="center"/>
    </xf>
    <xf numFmtId="0" fontId="59" fillId="0" borderId="16" xfId="67" applyFont="1" applyBorder="1" applyAlignment="1">
      <alignment horizontal="left" vertical="center" wrapText="1"/>
    </xf>
    <xf numFmtId="0" fontId="59" fillId="0" borderId="26" xfId="67" applyFont="1" applyBorder="1" applyAlignment="1">
      <alignment vertical="center"/>
    </xf>
    <xf numFmtId="0" fontId="59" fillId="0" borderId="17" xfId="67" applyFont="1" applyBorder="1" applyAlignment="1">
      <alignment horizontal="left" vertical="center" wrapText="1"/>
    </xf>
    <xf numFmtId="0" fontId="59" fillId="0" borderId="18" xfId="67" applyFont="1" applyBorder="1" applyAlignment="1">
      <alignment vertical="center"/>
    </xf>
    <xf numFmtId="0" fontId="61" fillId="0" borderId="35" xfId="67" applyFont="1" applyBorder="1" applyAlignment="1">
      <alignment horizontal="left" vertical="center" wrapText="1"/>
    </xf>
    <xf numFmtId="3" fontId="61" fillId="0" borderId="36" xfId="67" applyNumberFormat="1" applyFont="1" applyBorder="1" applyAlignment="1">
      <alignment vertical="center"/>
    </xf>
    <xf numFmtId="0" fontId="60" fillId="0" borderId="36" xfId="67" applyFont="1" applyBorder="1" applyAlignment="1">
      <alignment horizontal="center" vertical="center" wrapText="1"/>
    </xf>
    <xf numFmtId="14" fontId="60" fillId="0" borderId="36" xfId="67" applyNumberFormat="1" applyFont="1" applyBorder="1" applyAlignment="1">
      <alignment horizontal="center" vertical="center" wrapText="1"/>
    </xf>
    <xf numFmtId="0" fontId="59" fillId="0" borderId="37" xfId="67" applyFont="1" applyBorder="1" applyAlignment="1">
      <alignment horizontal="left" vertical="center" wrapText="1"/>
    </xf>
    <xf numFmtId="3" fontId="59" fillId="0" borderId="19" xfId="67" applyNumberFormat="1" applyFont="1" applyBorder="1" applyAlignment="1">
      <alignment vertical="center"/>
    </xf>
    <xf numFmtId="3" fontId="59" fillId="0" borderId="18" xfId="67" applyNumberFormat="1" applyFont="1" applyBorder="1" applyAlignment="1">
      <alignment horizontal="right" vertical="center"/>
    </xf>
    <xf numFmtId="3" fontId="59" fillId="0" borderId="18" xfId="67" applyNumberFormat="1" applyFont="1" applyBorder="1" applyAlignment="1">
      <alignment vertical="center"/>
    </xf>
    <xf numFmtId="3" fontId="3" fillId="0" borderId="0" xfId="67" applyNumberFormat="1" applyFont="1" applyAlignment="1">
      <alignment vertical="center"/>
    </xf>
    <xf numFmtId="3" fontId="61" fillId="0" borderId="38" xfId="67" applyNumberFormat="1" applyFont="1" applyBorder="1" applyAlignment="1">
      <alignment vertical="center"/>
    </xf>
    <xf numFmtId="0" fontId="59" fillId="0" borderId="39" xfId="67" applyFont="1" applyBorder="1" applyAlignment="1">
      <alignment horizontal="left" vertical="center" wrapText="1"/>
    </xf>
    <xf numFmtId="0" fontId="59" fillId="0" borderId="40" xfId="67" applyFont="1" applyBorder="1" applyAlignment="1">
      <alignment horizontal="left" vertical="center" wrapText="1"/>
    </xf>
    <xf numFmtId="3" fontId="59" fillId="0" borderId="41" xfId="67" applyNumberFormat="1" applyFont="1" applyBorder="1" applyAlignment="1">
      <alignment vertical="center"/>
    </xf>
    <xf numFmtId="3" fontId="59" fillId="0" borderId="42" xfId="67" applyNumberFormat="1" applyFont="1" applyBorder="1" applyAlignment="1">
      <alignment vertical="center"/>
    </xf>
    <xf numFmtId="0" fontId="16" fillId="0" borderId="0" xfId="67" applyFont="1" applyAlignment="1">
      <alignment vertical="center"/>
    </xf>
    <xf numFmtId="0" fontId="18" fillId="0" borderId="0" xfId="62" applyFont="1" applyAlignment="1">
      <alignment horizontal="left"/>
    </xf>
    <xf numFmtId="14" fontId="5" fillId="0" borderId="17" xfId="66" applyNumberFormat="1" applyFont="1" applyBorder="1" applyAlignment="1">
      <alignment horizontal="center" vertical="center" wrapText="1"/>
    </xf>
    <xf numFmtId="0" fontId="6" fillId="0" borderId="18" xfId="66" applyFont="1" applyBorder="1" applyAlignment="1">
      <alignment horizontal="center" vertical="center" wrapText="1"/>
    </xf>
    <xf numFmtId="0" fontId="5" fillId="0" borderId="18" xfId="66" applyFont="1" applyFill="1" applyBorder="1" applyAlignment="1">
      <alignment horizontal="center" vertical="center" wrapText="1"/>
    </xf>
    <xf numFmtId="0" fontId="5" fillId="0" borderId="18" xfId="66" applyFont="1" applyBorder="1" applyAlignment="1">
      <alignment horizontal="center" vertical="center" wrapText="1"/>
    </xf>
    <xf numFmtId="0" fontId="17" fillId="0" borderId="18" xfId="66" applyFont="1" applyBorder="1" applyAlignment="1">
      <alignment horizontal="center" vertical="center" wrapText="1"/>
    </xf>
    <xf numFmtId="0" fontId="17" fillId="0" borderId="19" xfId="66" applyFont="1" applyBorder="1" applyAlignment="1">
      <alignment horizontal="center" vertical="center" wrapText="1"/>
    </xf>
    <xf numFmtId="165" fontId="5" fillId="0" borderId="22" xfId="66" applyNumberFormat="1" applyFont="1" applyBorder="1" applyAlignment="1">
      <alignment horizontal="center" vertical="center" wrapText="1"/>
    </xf>
    <xf numFmtId="165" fontId="17" fillId="0" borderId="22" xfId="66" applyNumberFormat="1" applyFont="1" applyBorder="1" applyAlignment="1">
      <alignment horizontal="center" vertical="center" wrapText="1"/>
    </xf>
    <xf numFmtId="165" fontId="17" fillId="0" borderId="23" xfId="66" applyNumberFormat="1" applyFont="1" applyBorder="1" applyAlignment="1">
      <alignment horizontal="center" vertical="center" wrapText="1"/>
    </xf>
    <xf numFmtId="1" fontId="6" fillId="0" borderId="43" xfId="66" applyNumberFormat="1" applyFont="1" applyBorder="1" applyAlignment="1">
      <alignment horizontal="center" vertical="center" wrapText="1"/>
    </xf>
    <xf numFmtId="1" fontId="5" fillId="0" borderId="43" xfId="66" applyNumberFormat="1" applyFont="1" applyBorder="1" applyAlignment="1">
      <alignment horizontal="center" vertical="center" wrapText="1"/>
    </xf>
    <xf numFmtId="1" fontId="17" fillId="0" borderId="43" xfId="66" applyNumberFormat="1" applyFont="1" applyBorder="1" applyAlignment="1">
      <alignment horizontal="center" vertical="center" wrapText="1"/>
    </xf>
    <xf numFmtId="1" fontId="17" fillId="0" borderId="44" xfId="66" applyNumberFormat="1" applyFont="1" applyBorder="1" applyAlignment="1">
      <alignment horizontal="center" vertical="center" wrapText="1"/>
    </xf>
    <xf numFmtId="165" fontId="6" fillId="0" borderId="12" xfId="66" applyNumberFormat="1" applyFont="1" applyBorder="1" applyAlignment="1">
      <alignment horizontal="center" vertical="center" wrapText="1"/>
    </xf>
    <xf numFmtId="165" fontId="5" fillId="0" borderId="12" xfId="66" applyNumberFormat="1" applyFont="1" applyBorder="1" applyAlignment="1">
      <alignment horizontal="center" vertical="center" wrapText="1"/>
    </xf>
    <xf numFmtId="165" fontId="17" fillId="0" borderId="12" xfId="66" applyNumberFormat="1" applyFont="1" applyBorder="1" applyAlignment="1">
      <alignment horizontal="center" vertical="center" wrapText="1"/>
    </xf>
    <xf numFmtId="165" fontId="17" fillId="0" borderId="13" xfId="66" applyNumberFormat="1" applyFont="1" applyBorder="1" applyAlignment="1">
      <alignment horizontal="center" vertical="center" wrapText="1"/>
    </xf>
    <xf numFmtId="0" fontId="23" fillId="0" borderId="12" xfId="66" applyFont="1" applyFill="1" applyBorder="1" applyAlignment="1">
      <alignment horizontal="center" vertical="center" wrapText="1"/>
    </xf>
    <xf numFmtId="0" fontId="23" fillId="0" borderId="13" xfId="66" applyFont="1" applyFill="1" applyBorder="1" applyAlignment="1">
      <alignment horizontal="center" vertical="center" wrapText="1"/>
    </xf>
    <xf numFmtId="0" fontId="6" fillId="0" borderId="19" xfId="66" applyFont="1" applyBorder="1" applyAlignment="1">
      <alignment horizontal="center" vertical="center" wrapText="1"/>
    </xf>
    <xf numFmtId="0" fontId="5" fillId="0" borderId="45" xfId="66" applyFont="1" applyFill="1" applyBorder="1" applyAlignment="1">
      <alignment horizontal="center" vertical="center" wrapText="1"/>
    </xf>
    <xf numFmtId="169" fontId="12" fillId="0" borderId="24" xfId="59" applyNumberFormat="1" applyFont="1" applyBorder="1" applyAlignment="1">
      <alignment vertical="center"/>
    </xf>
    <xf numFmtId="169" fontId="12" fillId="0" borderId="18" xfId="59" applyNumberFormat="1" applyFont="1" applyBorder="1" applyAlignment="1">
      <alignment vertical="center"/>
    </xf>
    <xf numFmtId="169" fontId="20" fillId="0" borderId="18" xfId="59" applyNumberFormat="1" applyFont="1" applyBorder="1" applyAlignment="1">
      <alignment vertical="center"/>
    </xf>
    <xf numFmtId="169" fontId="11" fillId="0" borderId="12" xfId="59" applyNumberFormat="1" applyFont="1" applyBorder="1" applyAlignment="1">
      <alignment vertical="center"/>
    </xf>
    <xf numFmtId="0" fontId="3" fillId="0" borderId="0" xfId="62" applyFont="1"/>
    <xf numFmtId="0" fontId="7" fillId="0" borderId="0" xfId="62" applyFont="1"/>
    <xf numFmtId="0" fontId="4" fillId="0" borderId="15" xfId="62" applyFont="1" applyBorder="1" applyAlignment="1">
      <alignment horizontal="center" vertical="center" wrapText="1"/>
    </xf>
    <xf numFmtId="0" fontId="4" fillId="0" borderId="29" xfId="62" applyFont="1" applyBorder="1" applyAlignment="1">
      <alignment horizontal="center" vertical="center" wrapText="1"/>
    </xf>
    <xf numFmtId="0" fontId="4" fillId="0" borderId="30" xfId="62" applyFont="1" applyBorder="1" applyAlignment="1">
      <alignment horizontal="center" vertical="center" wrapText="1"/>
    </xf>
    <xf numFmtId="0" fontId="4" fillId="0" borderId="0" xfId="62" applyFont="1" applyAlignment="1">
      <alignment horizontal="center" vertical="center" wrapText="1"/>
    </xf>
    <xf numFmtId="0" fontId="9" fillId="0" borderId="20" xfId="62" applyFont="1" applyFill="1" applyBorder="1" applyAlignment="1">
      <alignment vertical="center" wrapText="1"/>
    </xf>
    <xf numFmtId="0" fontId="9" fillId="0" borderId="24" xfId="62" applyFont="1" applyFill="1" applyBorder="1" applyAlignment="1">
      <alignment horizontal="right" vertical="center" wrapText="1"/>
    </xf>
    <xf numFmtId="10" fontId="9" fillId="0" borderId="25" xfId="62" applyNumberFormat="1" applyFont="1" applyFill="1" applyBorder="1" applyAlignment="1">
      <alignment horizontal="right" vertical="center" wrapText="1"/>
    </xf>
    <xf numFmtId="10" fontId="9" fillId="0" borderId="0" xfId="62" applyNumberFormat="1" applyFont="1" applyFill="1" applyBorder="1" applyAlignment="1">
      <alignment horizontal="right" vertical="center" wrapText="1"/>
    </xf>
    <xf numFmtId="0" fontId="3" fillId="0" borderId="0" xfId="62" applyFont="1" applyAlignment="1">
      <alignment vertical="center"/>
    </xf>
    <xf numFmtId="0" fontId="5" fillId="0" borderId="17" xfId="62" applyFont="1" applyFill="1" applyBorder="1" applyAlignment="1">
      <alignment vertical="center" wrapText="1"/>
    </xf>
    <xf numFmtId="0" fontId="5" fillId="0" borderId="18" xfId="62" applyFont="1" applyFill="1" applyBorder="1" applyAlignment="1">
      <alignment horizontal="right" vertical="center" wrapText="1"/>
    </xf>
    <xf numFmtId="10" fontId="5" fillId="0" borderId="19" xfId="62" applyNumberFormat="1" applyFont="1" applyFill="1" applyBorder="1" applyAlignment="1">
      <alignment horizontal="right" vertical="center" wrapText="1"/>
    </xf>
    <xf numFmtId="0" fontId="7" fillId="0" borderId="0" xfId="62" applyFont="1" applyAlignment="1">
      <alignment vertical="center"/>
    </xf>
    <xf numFmtId="0" fontId="9" fillId="0" borderId="17" xfId="62" applyFont="1" applyFill="1" applyBorder="1" applyAlignment="1">
      <alignment vertical="center" wrapText="1"/>
    </xf>
    <xf numFmtId="0" fontId="9" fillId="0" borderId="18" xfId="62" applyFont="1" applyFill="1" applyBorder="1" applyAlignment="1">
      <alignment horizontal="right" vertical="center" wrapText="1"/>
    </xf>
    <xf numFmtId="10" fontId="9" fillId="0" borderId="19" xfId="62" applyNumberFormat="1" applyFont="1" applyFill="1" applyBorder="1" applyAlignment="1">
      <alignment horizontal="right" vertical="center" wrapText="1"/>
    </xf>
    <xf numFmtId="0" fontId="17" fillId="0" borderId="14" xfId="62" applyFont="1" applyFill="1" applyBorder="1" applyAlignment="1">
      <alignment vertical="center" wrapText="1"/>
    </xf>
    <xf numFmtId="3" fontId="17" fillId="0" borderId="12" xfId="62" applyNumberFormat="1" applyFont="1" applyFill="1" applyBorder="1" applyAlignment="1">
      <alignment horizontal="right" vertical="center"/>
    </xf>
    <xf numFmtId="10" fontId="17" fillId="0" borderId="13" xfId="62" applyNumberFormat="1" applyFont="1" applyFill="1" applyBorder="1" applyAlignment="1">
      <alignment horizontal="right" vertical="center" wrapText="1"/>
    </xf>
    <xf numFmtId="10" fontId="5" fillId="0" borderId="0" xfId="62" applyNumberFormat="1" applyFont="1" applyFill="1" applyBorder="1" applyAlignment="1">
      <alignment horizontal="right" vertical="center" wrapText="1"/>
    </xf>
    <xf numFmtId="0" fontId="3" fillId="0" borderId="0" xfId="62" applyFont="1" applyFill="1" applyAlignment="1">
      <alignment vertical="center"/>
    </xf>
    <xf numFmtId="10" fontId="12" fillId="0" borderId="0" xfId="72" applyNumberFormat="1" applyFont="1" applyFill="1" applyBorder="1"/>
    <xf numFmtId="0" fontId="12" fillId="0" borderId="0" xfId="62" applyFont="1"/>
    <xf numFmtId="0" fontId="20" fillId="0" borderId="0" xfId="62" applyFont="1" applyFill="1" applyBorder="1"/>
    <xf numFmtId="10" fontId="20" fillId="0" borderId="0" xfId="62" applyNumberFormat="1" applyFont="1" applyFill="1" applyBorder="1"/>
    <xf numFmtId="1" fontId="8" fillId="0" borderId="0" xfId="66" applyNumberFormat="1"/>
    <xf numFmtId="168" fontId="8" fillId="0" borderId="0" xfId="66" applyNumberFormat="1"/>
    <xf numFmtId="165" fontId="6" fillId="0" borderId="23" xfId="66" applyNumberFormat="1" applyFont="1" applyBorder="1" applyAlignment="1">
      <alignment horizontal="center" vertical="center" wrapText="1"/>
    </xf>
    <xf numFmtId="1" fontId="5" fillId="0" borderId="26" xfId="66" applyNumberFormat="1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/>
    <xf numFmtId="0" fontId="3" fillId="0" borderId="0" xfId="67" applyFont="1" applyBorder="1" applyAlignment="1">
      <alignment vertical="center"/>
    </xf>
    <xf numFmtId="10" fontId="11" fillId="0" borderId="30" xfId="59" applyNumberFormat="1" applyFont="1" applyFill="1" applyBorder="1" applyAlignment="1">
      <alignment horizontal="center" vertical="center" wrapText="1"/>
    </xf>
    <xf numFmtId="10" fontId="12" fillId="0" borderId="25" xfId="75" applyNumberFormat="1" applyFont="1" applyBorder="1" applyAlignment="1">
      <alignment horizontal="right" vertical="center"/>
    </xf>
    <xf numFmtId="10" fontId="12" fillId="0" borderId="27" xfId="75" applyNumberFormat="1" applyFont="1" applyBorder="1" applyAlignment="1">
      <alignment horizontal="right" vertical="center"/>
    </xf>
    <xf numFmtId="0" fontId="18" fillId="0" borderId="0" xfId="65" applyFont="1"/>
    <xf numFmtId="3" fontId="5" fillId="0" borderId="18" xfId="52" applyNumberFormat="1" applyBorder="1" applyAlignment="1">
      <alignment vertical="center"/>
    </xf>
    <xf numFmtId="3" fontId="17" fillId="0" borderId="18" xfId="58" applyNumberFormat="1" applyFont="1" applyBorder="1" applyAlignment="1">
      <alignment horizontal="right" vertical="center"/>
    </xf>
    <xf numFmtId="0" fontId="6" fillId="0" borderId="25" xfId="66" applyFont="1" applyBorder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 wrapText="1"/>
    </xf>
    <xf numFmtId="0" fontId="8" fillId="0" borderId="0" xfId="66" applyFill="1"/>
    <xf numFmtId="165" fontId="3" fillId="0" borderId="0" xfId="66" applyNumberFormat="1" applyFont="1" applyFill="1" applyBorder="1" applyAlignment="1">
      <alignment horizontal="center" vertical="center" wrapText="1"/>
    </xf>
    <xf numFmtId="0" fontId="6" fillId="0" borderId="47" xfId="66" applyFont="1" applyBorder="1" applyAlignment="1">
      <alignment horizontal="center" vertical="center" wrapText="1"/>
    </xf>
    <xf numFmtId="0" fontId="5" fillId="0" borderId="45" xfId="66" applyFont="1" applyBorder="1" applyAlignment="1">
      <alignment horizontal="center" vertical="center" wrapText="1"/>
    </xf>
    <xf numFmtId="0" fontId="17" fillId="0" borderId="45" xfId="66" applyFont="1" applyBorder="1" applyAlignment="1">
      <alignment horizontal="center" vertical="center" wrapText="1"/>
    </xf>
    <xf numFmtId="0" fontId="17" fillId="0" borderId="47" xfId="66" applyFont="1" applyBorder="1" applyAlignment="1">
      <alignment horizontal="center" vertical="center" wrapText="1"/>
    </xf>
    <xf numFmtId="0" fontId="5" fillId="0" borderId="24" xfId="66" applyFont="1" applyFill="1" applyBorder="1" applyAlignment="1">
      <alignment horizontal="center" vertical="center" wrapText="1"/>
    </xf>
    <xf numFmtId="0" fontId="17" fillId="0" borderId="24" xfId="66" applyFont="1" applyFill="1" applyBorder="1" applyAlignment="1">
      <alignment horizontal="center" vertical="center" wrapText="1"/>
    </xf>
    <xf numFmtId="0" fontId="17" fillId="0" borderId="25" xfId="66" applyFont="1" applyFill="1" applyBorder="1" applyAlignment="1">
      <alignment horizontal="center" vertical="center" wrapText="1"/>
    </xf>
    <xf numFmtId="0" fontId="67" fillId="0" borderId="0" xfId="64" applyFill="1"/>
    <xf numFmtId="0" fontId="68" fillId="0" borderId="0" xfId="0" applyFont="1"/>
    <xf numFmtId="0" fontId="17" fillId="0" borderId="14" xfId="0" applyFont="1" applyFill="1" applyBorder="1" applyAlignment="1">
      <alignment horizontal="left" vertical="center" wrapText="1"/>
    </xf>
    <xf numFmtId="10" fontId="17" fillId="0" borderId="13" xfId="0" applyNumberFormat="1" applyFont="1" applyBorder="1" applyAlignment="1">
      <alignment horizontal="right" vertical="center"/>
    </xf>
    <xf numFmtId="10" fontId="17" fillId="0" borderId="13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14" fontId="4" fillId="0" borderId="0" xfId="67" applyNumberFormat="1" applyFont="1" applyAlignment="1">
      <alignment horizontal="left"/>
    </xf>
    <xf numFmtId="0" fontId="4" fillId="0" borderId="0" xfId="67" applyFont="1" applyAlignment="1">
      <alignment horizontal="left" vertical="center"/>
    </xf>
    <xf numFmtId="0" fontId="22" fillId="0" borderId="0" xfId="67" applyFont="1" applyAlignment="1">
      <alignment horizontal="left" vertical="center"/>
    </xf>
    <xf numFmtId="0" fontId="11" fillId="0" borderId="0" xfId="67" applyFont="1" applyAlignment="1">
      <alignment horizontal="left" vertical="center"/>
    </xf>
    <xf numFmtId="14" fontId="11" fillId="0" borderId="0" xfId="67" applyNumberFormat="1" applyFont="1" applyBorder="1" applyAlignment="1">
      <alignment horizontal="left"/>
    </xf>
    <xf numFmtId="0" fontId="5" fillId="0" borderId="0" xfId="62" applyFont="1" applyFill="1" applyBorder="1" applyAlignment="1">
      <alignment vertical="center" wrapText="1"/>
    </xf>
    <xf numFmtId="0" fontId="26" fillId="0" borderId="0" xfId="0" applyFont="1" applyFill="1" applyBorder="1"/>
    <xf numFmtId="165" fontId="59" fillId="0" borderId="27" xfId="75" applyNumberFormat="1" applyFont="1" applyBorder="1" applyAlignment="1">
      <alignment horizontal="right"/>
    </xf>
    <xf numFmtId="165" fontId="64" fillId="0" borderId="27" xfId="75" applyNumberFormat="1" applyFont="1" applyBorder="1" applyAlignment="1">
      <alignment horizontal="right"/>
    </xf>
    <xf numFmtId="165" fontId="59" fillId="0" borderId="19" xfId="75" applyNumberFormat="1" applyFont="1" applyBorder="1" applyAlignment="1">
      <alignment horizontal="right"/>
    </xf>
    <xf numFmtId="165" fontId="64" fillId="0" borderId="19" xfId="75" applyNumberFormat="1" applyFont="1" applyBorder="1" applyAlignment="1">
      <alignment horizontal="right"/>
    </xf>
    <xf numFmtId="165" fontId="61" fillId="0" borderId="38" xfId="75" applyNumberFormat="1" applyFont="1" applyBorder="1" applyAlignment="1">
      <alignment horizontal="right"/>
    </xf>
    <xf numFmtId="165" fontId="65" fillId="0" borderId="38" xfId="75" applyNumberFormat="1" applyFont="1" applyBorder="1" applyAlignment="1">
      <alignment horizontal="right"/>
    </xf>
    <xf numFmtId="165" fontId="59" fillId="0" borderId="18" xfId="67" applyNumberFormat="1" applyFont="1" applyBorder="1" applyAlignment="1">
      <alignment vertical="center"/>
    </xf>
    <xf numFmtId="3" fontId="61" fillId="0" borderId="36" xfId="67" applyNumberFormat="1" applyFont="1" applyBorder="1" applyAlignment="1">
      <alignment horizontal="right" vertical="center"/>
    </xf>
    <xf numFmtId="165" fontId="61" fillId="0" borderId="36" xfId="67" applyNumberFormat="1" applyFont="1" applyBorder="1" applyAlignment="1">
      <alignment vertical="center"/>
    </xf>
    <xf numFmtId="14" fontId="60" fillId="0" borderId="55" xfId="67" applyNumberFormat="1" applyFont="1" applyBorder="1" applyAlignment="1">
      <alignment horizontal="center" vertical="center" wrapText="1"/>
    </xf>
    <xf numFmtId="14" fontId="60" fillId="0" borderId="56" xfId="67" applyNumberFormat="1" applyFont="1" applyBorder="1" applyAlignment="1">
      <alignment horizontal="center" vertical="center" wrapText="1"/>
    </xf>
    <xf numFmtId="3" fontId="59" fillId="0" borderId="57" xfId="67" applyNumberFormat="1" applyFont="1" applyBorder="1" applyAlignment="1">
      <alignment vertical="center"/>
    </xf>
    <xf numFmtId="3" fontId="4" fillId="0" borderId="0" xfId="67" applyNumberFormat="1" applyFont="1" applyAlignment="1">
      <alignment vertical="center"/>
    </xf>
    <xf numFmtId="165" fontId="16" fillId="0" borderId="0" xfId="67" applyNumberFormat="1" applyFont="1" applyAlignment="1">
      <alignment vertical="center"/>
    </xf>
    <xf numFmtId="0" fontId="26" fillId="0" borderId="0" xfId="0" applyFont="1" applyAlignment="1">
      <alignment horizontal="left"/>
    </xf>
    <xf numFmtId="165" fontId="17" fillId="0" borderId="19" xfId="0" applyNumberFormat="1" applyFont="1" applyFill="1" applyBorder="1" applyAlignment="1">
      <alignment vertical="center"/>
    </xf>
    <xf numFmtId="165" fontId="59" fillId="0" borderId="58" xfId="67" applyNumberFormat="1" applyFont="1" applyBorder="1" applyAlignment="1">
      <alignment vertical="center"/>
    </xf>
    <xf numFmtId="0" fontId="61" fillId="0" borderId="0" xfId="59" applyFont="1"/>
    <xf numFmtId="10" fontId="3" fillId="0" borderId="0" xfId="62" applyNumberFormat="1"/>
    <xf numFmtId="0" fontId="3" fillId="0" borderId="14" xfId="59" applyFont="1" applyFill="1" applyBorder="1" applyAlignment="1">
      <alignment vertical="center"/>
    </xf>
    <xf numFmtId="0" fontId="16" fillId="0" borderId="17" xfId="59" applyFont="1" applyFill="1" applyBorder="1" applyAlignment="1">
      <alignment vertical="center"/>
    </xf>
    <xf numFmtId="0" fontId="3" fillId="0" borderId="0" xfId="59" applyFill="1" applyAlignment="1"/>
    <xf numFmtId="0" fontId="3" fillId="0" borderId="0" xfId="59" applyFill="1"/>
    <xf numFmtId="165" fontId="5" fillId="0" borderId="19" xfId="59" applyNumberFormat="1" applyFont="1" applyFill="1" applyBorder="1" applyAlignment="1">
      <alignment horizontal="right" vertical="center"/>
    </xf>
    <xf numFmtId="165" fontId="5" fillId="0" borderId="13" xfId="59" applyNumberFormat="1" applyFont="1" applyFill="1" applyBorder="1" applyAlignment="1">
      <alignment horizontal="right" vertical="center"/>
    </xf>
    <xf numFmtId="0" fontId="5" fillId="0" borderId="0" xfId="47" applyFont="1"/>
    <xf numFmtId="0" fontId="18" fillId="0" borderId="0" xfId="62" applyFont="1"/>
    <xf numFmtId="0" fontId="68" fillId="0" borderId="17" xfId="62" applyFont="1" applyBorder="1" applyAlignment="1">
      <alignment vertical="center"/>
    </xf>
    <xf numFmtId="0" fontId="5" fillId="0" borderId="0" xfId="62" applyFont="1" applyFill="1" applyBorder="1" applyAlignment="1">
      <alignment horizontal="right" vertical="center" wrapText="1"/>
    </xf>
    <xf numFmtId="0" fontId="4" fillId="0" borderId="26" xfId="66" applyFont="1" applyBorder="1" applyAlignment="1">
      <alignment horizontal="center" vertical="center" wrapText="1"/>
    </xf>
    <xf numFmtId="0" fontId="8" fillId="0" borderId="26" xfId="66" applyBorder="1" applyAlignment="1">
      <alignment horizontal="center" vertical="center"/>
    </xf>
    <xf numFmtId="0" fontId="8" fillId="0" borderId="27" xfId="66" applyBorder="1" applyAlignment="1">
      <alignment horizontal="center" vertical="center"/>
    </xf>
    <xf numFmtId="0" fontId="5" fillId="0" borderId="29" xfId="66" applyFont="1" applyBorder="1" applyAlignment="1">
      <alignment horizontal="center" vertical="center" wrapText="1"/>
    </xf>
    <xf numFmtId="0" fontId="34" fillId="27" borderId="0" xfId="52" applyFont="1" applyFill="1" applyBorder="1" applyAlignment="1">
      <alignment vertical="center" wrapText="1"/>
    </xf>
    <xf numFmtId="0" fontId="18" fillId="27" borderId="0" xfId="52" applyFont="1" applyFill="1" applyBorder="1" applyAlignment="1">
      <alignment horizontal="left" vertical="center" wrapText="1"/>
    </xf>
    <xf numFmtId="0" fontId="8" fillId="27" borderId="0" xfId="66" applyFill="1"/>
    <xf numFmtId="0" fontId="4" fillId="0" borderId="25" xfId="45" applyFont="1" applyBorder="1" applyAlignment="1">
      <alignment horizontal="center" vertical="center"/>
    </xf>
    <xf numFmtId="0" fontId="3" fillId="0" borderId="19" xfId="45" applyBorder="1" applyAlignment="1">
      <alignment horizontal="center" vertical="center"/>
    </xf>
    <xf numFmtId="0" fontId="3" fillId="0" borderId="23" xfId="45" applyFont="1" applyBorder="1" applyAlignment="1">
      <alignment horizontal="center" vertical="center"/>
    </xf>
    <xf numFmtId="0" fontId="4" fillId="0" borderId="44" xfId="45" applyFont="1" applyBorder="1" applyAlignment="1">
      <alignment horizontal="center" vertical="center"/>
    </xf>
    <xf numFmtId="3" fontId="5" fillId="0" borderId="19" xfId="52" applyNumberFormat="1" applyBorder="1" applyAlignment="1">
      <alignment vertical="center"/>
    </xf>
    <xf numFmtId="169" fontId="3" fillId="0" borderId="0" xfId="59" applyNumberFormat="1"/>
    <xf numFmtId="170" fontId="3" fillId="0" borderId="0" xfId="59" applyNumberFormat="1"/>
    <xf numFmtId="0" fontId="3" fillId="0" borderId="60" xfId="48" applyFont="1" applyFill="1" applyBorder="1" applyAlignment="1">
      <alignment vertical="center"/>
    </xf>
    <xf numFmtId="0" fontId="3" fillId="0" borderId="61" xfId="48" applyFont="1" applyBorder="1" applyAlignment="1">
      <alignment horizontal="right" vertical="center" indent="1"/>
    </xf>
    <xf numFmtId="169" fontId="3" fillId="0" borderId="60" xfId="48" applyNumberFormat="1" applyFont="1" applyFill="1" applyBorder="1" applyAlignment="1">
      <alignment vertical="center"/>
    </xf>
    <xf numFmtId="165" fontId="16" fillId="0" borderId="62" xfId="48" applyNumberFormat="1" applyFont="1" applyFill="1" applyBorder="1" applyAlignment="1">
      <alignment vertical="center"/>
    </xf>
    <xf numFmtId="165" fontId="22" fillId="0" borderId="63" xfId="48" applyNumberFormat="1" applyFont="1" applyFill="1" applyBorder="1" applyAlignment="1">
      <alignment horizontal="right" vertical="center"/>
    </xf>
    <xf numFmtId="0" fontId="11" fillId="0" borderId="0" xfId="62" applyFont="1" applyAlignment="1">
      <alignment vertical="center"/>
    </xf>
    <xf numFmtId="0" fontId="3" fillId="0" borderId="64" xfId="48" applyFont="1" applyFill="1" applyBorder="1" applyAlignment="1">
      <alignment horizontal="right" vertical="center" indent="1"/>
    </xf>
    <xf numFmtId="0" fontId="16" fillId="0" borderId="61" xfId="48" applyFont="1" applyFill="1" applyBorder="1" applyAlignment="1">
      <alignment horizontal="right" vertical="center" indent="1"/>
    </xf>
    <xf numFmtId="165" fontId="16" fillId="0" borderId="60" xfId="48" applyNumberFormat="1" applyFont="1" applyFill="1" applyBorder="1" applyAlignment="1">
      <alignment vertical="center"/>
    </xf>
    <xf numFmtId="165" fontId="16" fillId="0" borderId="62" xfId="48" applyNumberFormat="1" applyFont="1" applyFill="1" applyBorder="1" applyAlignment="1">
      <alignment horizontal="right" vertical="center"/>
    </xf>
    <xf numFmtId="165" fontId="16" fillId="0" borderId="65" xfId="48" applyNumberFormat="1" applyFont="1" applyFill="1" applyBorder="1" applyAlignment="1">
      <alignment vertical="center"/>
    </xf>
    <xf numFmtId="4" fontId="16" fillId="0" borderId="18" xfId="59" applyNumberFormat="1" applyFont="1" applyFill="1" applyBorder="1" applyAlignment="1">
      <alignment horizontal="right" vertical="center" wrapText="1"/>
    </xf>
    <xf numFmtId="165" fontId="17" fillId="0" borderId="19" xfId="59" applyNumberFormat="1" applyFont="1" applyFill="1" applyBorder="1" applyAlignment="1">
      <alignment horizontal="right" vertical="center"/>
    </xf>
    <xf numFmtId="0" fontId="16" fillId="0" borderId="0" xfId="59" applyFont="1"/>
    <xf numFmtId="0" fontId="4" fillId="0" borderId="15" xfId="60" applyFont="1" applyFill="1" applyBorder="1" applyAlignment="1">
      <alignment horizontal="center" vertical="center" wrapText="1"/>
    </xf>
    <xf numFmtId="14" fontId="4" fillId="0" borderId="66" xfId="48" applyNumberFormat="1" applyFont="1" applyFill="1" applyBorder="1" applyAlignment="1">
      <alignment horizontal="center" vertical="center" wrapText="1"/>
    </xf>
    <xf numFmtId="0" fontId="4" fillId="0" borderId="68" xfId="48" applyFont="1" applyBorder="1" applyAlignment="1">
      <alignment horizontal="left" vertical="center" indent="1"/>
    </xf>
    <xf numFmtId="0" fontId="4" fillId="0" borderId="69" xfId="48" applyFont="1" applyBorder="1" applyAlignment="1">
      <alignment vertical="center"/>
    </xf>
    <xf numFmtId="0" fontId="4" fillId="0" borderId="70" xfId="48" applyFont="1" applyBorder="1" applyAlignment="1">
      <alignment vertical="center"/>
    </xf>
    <xf numFmtId="0" fontId="4" fillId="0" borderId="71" xfId="48" applyFont="1" applyBorder="1" applyAlignment="1">
      <alignment horizontal="left" vertical="center" wrapText="1" indent="1"/>
    </xf>
    <xf numFmtId="0" fontId="4" fillId="0" borderId="72" xfId="48" applyFont="1" applyFill="1" applyBorder="1" applyAlignment="1">
      <alignment vertical="center"/>
    </xf>
    <xf numFmtId="0" fontId="4" fillId="0" borderId="73" xfId="48" applyFont="1" applyFill="1" applyBorder="1" applyAlignment="1">
      <alignment vertical="center"/>
    </xf>
    <xf numFmtId="0" fontId="4" fillId="0" borderId="74" xfId="48" applyFont="1" applyFill="1" applyBorder="1" applyAlignment="1">
      <alignment horizontal="right" vertical="center" indent="1"/>
    </xf>
    <xf numFmtId="0" fontId="4" fillId="0" borderId="75" xfId="48" applyFont="1" applyFill="1" applyBorder="1" applyAlignment="1">
      <alignment vertical="center"/>
    </xf>
    <xf numFmtId="0" fontId="4" fillId="0" borderId="76" xfId="48" applyFont="1" applyFill="1" applyBorder="1" applyAlignment="1">
      <alignment vertical="center"/>
    </xf>
    <xf numFmtId="0" fontId="4" fillId="0" borderId="61" xfId="48" applyFont="1" applyBorder="1" applyAlignment="1">
      <alignment horizontal="right" vertical="center" indent="1"/>
    </xf>
    <xf numFmtId="0" fontId="4" fillId="0" borderId="60" xfId="48" applyFont="1" applyFill="1" applyBorder="1" applyAlignment="1">
      <alignment vertical="center"/>
    </xf>
    <xf numFmtId="0" fontId="4" fillId="0" borderId="62" xfId="48" applyFont="1" applyFill="1" applyBorder="1" applyAlignment="1">
      <alignment vertical="center"/>
    </xf>
    <xf numFmtId="0" fontId="3" fillId="0" borderId="62" xfId="48" applyFont="1" applyFill="1" applyBorder="1" applyAlignment="1">
      <alignment vertical="center"/>
    </xf>
    <xf numFmtId="0" fontId="3" fillId="0" borderId="77" xfId="48" applyFont="1" applyBorder="1" applyAlignment="1">
      <alignment horizontal="right" vertical="center" indent="1"/>
    </xf>
    <xf numFmtId="165" fontId="4" fillId="0" borderId="78" xfId="48" applyNumberFormat="1" applyFont="1" applyFill="1" applyBorder="1" applyAlignment="1">
      <alignment vertical="center"/>
    </xf>
    <xf numFmtId="0" fontId="4" fillId="0" borderId="79" xfId="48" applyFont="1" applyBorder="1" applyAlignment="1">
      <alignment horizontal="left" vertical="center" wrapText="1" indent="1"/>
    </xf>
    <xf numFmtId="169" fontId="4" fillId="0" borderId="80" xfId="48" applyNumberFormat="1" applyFont="1" applyFill="1" applyBorder="1" applyAlignment="1">
      <alignment vertical="center"/>
    </xf>
    <xf numFmtId="169" fontId="4" fillId="0" borderId="81" xfId="48" applyNumberFormat="1" applyFont="1" applyFill="1" applyBorder="1" applyAlignment="1">
      <alignment vertical="center"/>
    </xf>
    <xf numFmtId="0" fontId="4" fillId="0" borderId="74" xfId="48" applyFont="1" applyBorder="1" applyAlignment="1">
      <alignment horizontal="right" vertical="center" indent="1"/>
    </xf>
    <xf numFmtId="169" fontId="4" fillId="0" borderId="75" xfId="48" applyNumberFormat="1" applyFont="1" applyFill="1" applyBorder="1" applyAlignment="1">
      <alignment vertical="center"/>
    </xf>
    <xf numFmtId="169" fontId="4" fillId="0" borderId="76" xfId="48" applyNumberFormat="1" applyFont="1" applyFill="1" applyBorder="1" applyAlignment="1">
      <alignment vertical="center"/>
    </xf>
    <xf numFmtId="169" fontId="3" fillId="0" borderId="62" xfId="48" applyNumberFormat="1" applyFont="1" applyFill="1" applyBorder="1" applyAlignment="1">
      <alignment vertical="center"/>
    </xf>
    <xf numFmtId="165" fontId="16" fillId="0" borderId="82" xfId="48" applyNumberFormat="1" applyFont="1" applyFill="1" applyBorder="1" applyAlignment="1">
      <alignment horizontal="right" vertical="center"/>
    </xf>
    <xf numFmtId="0" fontId="5" fillId="39" borderId="17" xfId="62" applyFont="1" applyFill="1" applyBorder="1" applyAlignment="1">
      <alignment vertical="center" wrapText="1"/>
    </xf>
    <xf numFmtId="0" fontId="5" fillId="40" borderId="17" xfId="62" applyFont="1" applyFill="1" applyBorder="1" applyAlignment="1">
      <alignment vertical="center" wrapText="1"/>
    </xf>
    <xf numFmtId="0" fontId="5" fillId="41" borderId="17" xfId="62" applyFont="1" applyFill="1" applyBorder="1" applyAlignment="1">
      <alignment vertical="center" wrapText="1"/>
    </xf>
    <xf numFmtId="0" fontId="5" fillId="42" borderId="17" xfId="62" applyFont="1" applyFill="1" applyBorder="1" applyAlignment="1">
      <alignment vertical="center" wrapText="1"/>
    </xf>
    <xf numFmtId="0" fontId="5" fillId="43" borderId="17" xfId="62" applyFont="1" applyFill="1" applyBorder="1" applyAlignment="1">
      <alignment vertical="center" wrapText="1"/>
    </xf>
    <xf numFmtId="10" fontId="16" fillId="0" borderId="0" xfId="62" applyNumberFormat="1" applyFont="1"/>
    <xf numFmtId="0" fontId="16" fillId="0" borderId="0" xfId="62" applyFont="1"/>
    <xf numFmtId="9" fontId="16" fillId="0" borderId="0" xfId="62" applyNumberFormat="1" applyFont="1"/>
    <xf numFmtId="0" fontId="7" fillId="0" borderId="0" xfId="62" applyFont="1" applyFill="1"/>
    <xf numFmtId="0" fontId="3" fillId="0" borderId="0" xfId="62" applyFont="1" applyFill="1"/>
    <xf numFmtId="0" fontId="7" fillId="0" borderId="0" xfId="62" applyFont="1" applyFill="1" applyAlignment="1">
      <alignment vertical="center"/>
    </xf>
    <xf numFmtId="0" fontId="34" fillId="0" borderId="17" xfId="59" applyFont="1" applyBorder="1" applyAlignment="1">
      <alignment vertical="center"/>
    </xf>
    <xf numFmtId="0" fontId="73" fillId="0" borderId="17" xfId="62" applyFont="1" applyBorder="1" applyAlignment="1">
      <alignment horizontal="right" vertical="center"/>
    </xf>
    <xf numFmtId="10" fontId="20" fillId="0" borderId="83" xfId="75" applyNumberFormat="1" applyFont="1" applyBorder="1" applyAlignment="1">
      <alignment horizontal="right" vertical="center"/>
    </xf>
    <xf numFmtId="0" fontId="73" fillId="0" borderId="39" xfId="62" applyFont="1" applyBorder="1" applyAlignment="1">
      <alignment horizontal="right" vertical="center"/>
    </xf>
    <xf numFmtId="0" fontId="34" fillId="0" borderId="14" xfId="59" applyFont="1" applyBorder="1" applyAlignment="1">
      <alignment vertical="center"/>
    </xf>
    <xf numFmtId="10" fontId="34" fillId="0" borderId="46" xfId="75" applyNumberFormat="1" applyFont="1" applyBorder="1" applyAlignment="1">
      <alignment horizontal="right" vertical="center"/>
    </xf>
    <xf numFmtId="0" fontId="19" fillId="0" borderId="39" xfId="62" applyFont="1" applyBorder="1" applyAlignment="1">
      <alignment vertical="center"/>
    </xf>
    <xf numFmtId="10" fontId="20" fillId="0" borderId="83" xfId="73" applyNumberFormat="1" applyFont="1" applyBorder="1" applyAlignment="1">
      <alignment horizontal="right" vertical="center"/>
    </xf>
    <xf numFmtId="169" fontId="34" fillId="0" borderId="18" xfId="59" applyNumberFormat="1" applyFont="1" applyBorder="1" applyAlignment="1">
      <alignment vertical="center"/>
    </xf>
    <xf numFmtId="0" fontId="4" fillId="0" borderId="0" xfId="59" applyFont="1" applyBorder="1"/>
    <xf numFmtId="0" fontId="4" fillId="0" borderId="0" xfId="59" applyFont="1"/>
    <xf numFmtId="0" fontId="16" fillId="0" borderId="0" xfId="59" applyFont="1" applyBorder="1"/>
    <xf numFmtId="10" fontId="34" fillId="0" borderId="46" xfId="73" applyNumberFormat="1" applyFont="1" applyBorder="1" applyAlignment="1">
      <alignment horizontal="right" vertical="center"/>
    </xf>
    <xf numFmtId="10" fontId="4" fillId="0" borderId="0" xfId="59" applyNumberFormat="1" applyFont="1" applyBorder="1"/>
    <xf numFmtId="0" fontId="19" fillId="0" borderId="39" xfId="62" applyFont="1" applyBorder="1" applyAlignment="1">
      <alignment horizontal="left" vertical="center"/>
    </xf>
    <xf numFmtId="49" fontId="11" fillId="0" borderId="30" xfId="59" applyNumberFormat="1" applyFont="1" applyFill="1" applyBorder="1" applyAlignment="1">
      <alignment horizontal="center" vertical="center" wrapText="1"/>
    </xf>
    <xf numFmtId="3" fontId="3" fillId="0" borderId="18" xfId="59" applyNumberFormat="1" applyFont="1" applyFill="1" applyBorder="1" applyAlignment="1">
      <alignment horizontal="right" vertical="center" indent="1"/>
    </xf>
    <xf numFmtId="3" fontId="5" fillId="0" borderId="45" xfId="62" applyNumberFormat="1" applyFont="1" applyFill="1" applyBorder="1" applyAlignment="1" applyProtection="1"/>
    <xf numFmtId="10" fontId="5" fillId="0" borderId="45" xfId="62" applyNumberFormat="1" applyFont="1" applyFill="1" applyBorder="1" applyAlignment="1" applyProtection="1"/>
    <xf numFmtId="10" fontId="5" fillId="0" borderId="47" xfId="62" applyNumberFormat="1" applyFont="1" applyFill="1" applyBorder="1" applyAlignment="1" applyProtection="1"/>
    <xf numFmtId="0" fontId="3" fillId="0" borderId="39" xfId="62" applyFont="1" applyBorder="1" applyAlignment="1">
      <alignment vertical="center"/>
    </xf>
    <xf numFmtId="0" fontId="3" fillId="0" borderId="39" xfId="62" applyFont="1" applyBorder="1" applyAlignment="1">
      <alignment horizontal="right" vertical="center"/>
    </xf>
    <xf numFmtId="0" fontId="22" fillId="0" borderId="84" xfId="62" applyFont="1" applyBorder="1" applyAlignment="1">
      <alignment vertical="center"/>
    </xf>
    <xf numFmtId="0" fontId="68" fillId="0" borderId="0" xfId="62" applyFont="1" applyFill="1" applyBorder="1"/>
    <xf numFmtId="165" fontId="68" fillId="0" borderId="0" xfId="73" applyNumberFormat="1" applyFont="1" applyFill="1" applyBorder="1"/>
    <xf numFmtId="0" fontId="79" fillId="0" borderId="0" xfId="62" applyFont="1"/>
    <xf numFmtId="10" fontId="68" fillId="0" borderId="0" xfId="73" applyNumberFormat="1" applyFont="1" applyFill="1" applyBorder="1"/>
    <xf numFmtId="165" fontId="20" fillId="0" borderId="0" xfId="62" applyNumberFormat="1" applyFont="1" applyFill="1" applyBorder="1"/>
    <xf numFmtId="14" fontId="3" fillId="0" borderId="0" xfId="67" applyNumberFormat="1" applyFont="1" applyAlignment="1">
      <alignment horizontal="left"/>
    </xf>
    <xf numFmtId="0" fontId="74" fillId="0" borderId="35" xfId="67" applyFont="1" applyBorder="1" applyAlignment="1">
      <alignment horizontal="left" vertical="center" wrapText="1"/>
    </xf>
    <xf numFmtId="3" fontId="74" fillId="0" borderId="36" xfId="67" applyNumberFormat="1" applyFont="1" applyBorder="1" applyAlignment="1">
      <alignment vertical="center"/>
    </xf>
    <xf numFmtId="3" fontId="74" fillId="0" borderId="38" xfId="67" applyNumberFormat="1" applyFont="1" applyBorder="1" applyAlignment="1">
      <alignment vertical="center"/>
    </xf>
    <xf numFmtId="0" fontId="59" fillId="0" borderId="87" xfId="67" applyFont="1" applyBorder="1" applyAlignment="1">
      <alignment vertical="center"/>
    </xf>
    <xf numFmtId="0" fontId="59" fillId="0" borderId="88" xfId="67" applyFont="1" applyBorder="1" applyAlignment="1">
      <alignment vertical="center"/>
    </xf>
    <xf numFmtId="14" fontId="60" fillId="0" borderId="89" xfId="67" applyNumberFormat="1" applyFont="1" applyBorder="1" applyAlignment="1">
      <alignment horizontal="center" vertical="center" wrapText="1"/>
    </xf>
    <xf numFmtId="3" fontId="61" fillId="0" borderId="90" xfId="67" applyNumberFormat="1" applyFont="1" applyBorder="1" applyAlignment="1">
      <alignment vertical="center"/>
    </xf>
    <xf numFmtId="169" fontId="4" fillId="0" borderId="60" xfId="48" applyNumberFormat="1" applyFont="1" applyFill="1" applyBorder="1" applyAlignment="1">
      <alignment vertical="center"/>
    </xf>
    <xf numFmtId="169" fontId="4" fillId="0" borderId="62" xfId="48" applyNumberFormat="1" applyFont="1" applyFill="1" applyBorder="1" applyAlignment="1">
      <alignment vertical="center"/>
    </xf>
    <xf numFmtId="0" fontId="16" fillId="0" borderId="17" xfId="62" applyFont="1" applyBorder="1" applyAlignment="1">
      <alignment vertical="center"/>
    </xf>
    <xf numFmtId="0" fontId="3" fillId="0" borderId="17" xfId="62" applyFont="1" applyBorder="1" applyAlignment="1">
      <alignment horizontal="right" vertical="center"/>
    </xf>
    <xf numFmtId="0" fontId="59" fillId="0" borderId="91" xfId="67" applyNumberFormat="1" applyFont="1" applyBorder="1" applyAlignment="1">
      <alignment horizontal="center" vertical="center" wrapText="1"/>
    </xf>
    <xf numFmtId="0" fontId="59" fillId="0" borderId="92" xfId="67" applyFont="1" applyBorder="1" applyAlignment="1">
      <alignment horizontal="center" vertical="center"/>
    </xf>
    <xf numFmtId="166" fontId="59" fillId="0" borderId="92" xfId="67" applyNumberFormat="1" applyFont="1" applyBorder="1" applyAlignment="1">
      <alignment horizontal="center" vertical="center"/>
    </xf>
    <xf numFmtId="165" fontId="59" fillId="0" borderId="93" xfId="67" applyNumberFormat="1" applyFont="1" applyBorder="1" applyAlignment="1">
      <alignment horizontal="center" vertical="center"/>
    </xf>
    <xf numFmtId="0" fontId="60" fillId="0" borderId="94" xfId="67" applyNumberFormat="1" applyFont="1" applyBorder="1" applyAlignment="1">
      <alignment horizontal="center" vertical="center" wrapText="1"/>
    </xf>
    <xf numFmtId="0" fontId="60" fillId="0" borderId="95" xfId="67" applyFont="1" applyBorder="1" applyAlignment="1">
      <alignment horizontal="center" vertical="center"/>
    </xf>
    <xf numFmtId="166" fontId="60" fillId="0" borderId="95" xfId="67" applyNumberFormat="1" applyFont="1" applyBorder="1" applyAlignment="1">
      <alignment horizontal="center" vertical="center"/>
    </xf>
    <xf numFmtId="165" fontId="60" fillId="0" borderId="96" xfId="67" applyNumberFormat="1" applyFont="1" applyBorder="1" applyAlignment="1">
      <alignment horizontal="center" vertical="center"/>
    </xf>
    <xf numFmtId="14" fontId="5" fillId="0" borderId="16" xfId="66" applyNumberFormat="1" applyFont="1" applyBorder="1" applyAlignment="1">
      <alignment horizontal="center" vertical="center" wrapText="1"/>
    </xf>
    <xf numFmtId="0" fontId="8" fillId="0" borderId="18" xfId="66" applyFont="1" applyBorder="1" applyAlignment="1">
      <alignment horizontal="center" vertical="center"/>
    </xf>
    <xf numFmtId="0" fontId="8" fillId="0" borderId="19" xfId="66" applyFont="1" applyBorder="1" applyAlignment="1">
      <alignment horizontal="center" vertical="center"/>
    </xf>
    <xf numFmtId="14" fontId="5" fillId="0" borderId="14" xfId="66" applyNumberFormat="1" applyFont="1" applyBorder="1" applyAlignment="1">
      <alignment horizontal="center" vertical="center" wrapText="1"/>
    </xf>
    <xf numFmtId="14" fontId="5" fillId="0" borderId="97" xfId="66" applyNumberFormat="1" applyFont="1" applyBorder="1" applyAlignment="1">
      <alignment horizontal="center" vertical="center" wrapText="1"/>
    </xf>
    <xf numFmtId="14" fontId="6" fillId="0" borderId="97" xfId="66" applyNumberFormat="1" applyFont="1" applyBorder="1" applyAlignment="1">
      <alignment horizontal="center" vertical="center" wrapText="1"/>
    </xf>
    <xf numFmtId="0" fontId="3" fillId="0" borderId="13" xfId="45" applyFont="1" applyBorder="1" applyAlignment="1">
      <alignment horizontal="center" vertical="center"/>
    </xf>
    <xf numFmtId="0" fontId="4" fillId="0" borderId="30" xfId="45" applyFont="1" applyBorder="1" applyAlignment="1">
      <alignment horizontal="center" vertical="center"/>
    </xf>
    <xf numFmtId="0" fontId="32" fillId="0" borderId="28" xfId="66" applyFont="1" applyBorder="1" applyAlignment="1">
      <alignment horizontal="center"/>
    </xf>
    <xf numFmtId="14" fontId="60" fillId="0" borderId="96" xfId="67" applyNumberFormat="1" applyFont="1" applyBorder="1" applyAlignment="1">
      <alignment horizontal="center" vertical="center" wrapText="1"/>
    </xf>
    <xf numFmtId="0" fontId="6" fillId="0" borderId="60" xfId="48" applyFont="1" applyFill="1" applyBorder="1" applyAlignment="1">
      <alignment vertical="center"/>
    </xf>
    <xf numFmtId="0" fontId="6" fillId="0" borderId="62" xfId="48" applyFont="1" applyFill="1" applyBorder="1" applyAlignment="1">
      <alignment vertical="center"/>
    </xf>
    <xf numFmtId="0" fontId="5" fillId="0" borderId="60" xfId="48" applyFont="1" applyFill="1" applyBorder="1" applyAlignment="1">
      <alignment vertical="center"/>
    </xf>
    <xf numFmtId="0" fontId="6" fillId="0" borderId="75" xfId="48" applyFont="1" applyFill="1" applyBorder="1" applyAlignment="1">
      <alignment vertical="center"/>
    </xf>
    <xf numFmtId="165" fontId="17" fillId="0" borderId="60" xfId="48" applyNumberFormat="1" applyFont="1" applyFill="1" applyBorder="1" applyAlignment="1">
      <alignment vertical="center"/>
    </xf>
    <xf numFmtId="0" fontId="6" fillId="0" borderId="15" xfId="66" applyFont="1" applyBorder="1" applyAlignment="1">
      <alignment horizontal="center" vertical="center" wrapText="1"/>
    </xf>
    <xf numFmtId="3" fontId="74" fillId="0" borderId="98" xfId="67" applyNumberFormat="1" applyFont="1" applyBorder="1" applyAlignment="1">
      <alignment vertical="center"/>
    </xf>
    <xf numFmtId="165" fontId="74" fillId="0" borderId="36" xfId="67" applyNumberFormat="1" applyFont="1" applyBorder="1" applyAlignment="1">
      <alignment vertical="center"/>
    </xf>
    <xf numFmtId="165" fontId="74" fillId="0" borderId="99" xfId="67" applyNumberFormat="1" applyFont="1" applyBorder="1" applyAlignment="1">
      <alignment vertical="center"/>
    </xf>
    <xf numFmtId="0" fontId="4" fillId="0" borderId="0" xfId="67" applyFont="1" applyAlignment="1">
      <alignment vertical="center"/>
    </xf>
    <xf numFmtId="14" fontId="4" fillId="0" borderId="66" xfId="60" applyNumberFormat="1" applyFont="1" applyFill="1" applyBorder="1" applyAlignment="1">
      <alignment horizontal="center" vertical="center" wrapText="1"/>
    </xf>
    <xf numFmtId="0" fontId="4" fillId="0" borderId="100" xfId="48" applyFont="1" applyFill="1" applyBorder="1" applyAlignment="1">
      <alignment vertical="center"/>
    </xf>
    <xf numFmtId="0" fontId="6" fillId="0" borderId="30" xfId="59" applyFont="1" applyBorder="1" applyAlignment="1">
      <alignment horizontal="center" vertical="center" wrapText="1"/>
    </xf>
    <xf numFmtId="14" fontId="3" fillId="0" borderId="101" xfId="62" applyNumberFormat="1" applyBorder="1" applyAlignment="1">
      <alignment horizontal="center"/>
    </xf>
    <xf numFmtId="0" fontId="3" fillId="0" borderId="102" xfId="62" applyBorder="1"/>
    <xf numFmtId="166" fontId="3" fillId="0" borderId="103" xfId="62" applyNumberFormat="1" applyBorder="1"/>
    <xf numFmtId="14" fontId="3" fillId="0" borderId="104" xfId="62" applyNumberFormat="1" applyBorder="1" applyAlignment="1">
      <alignment horizontal="center"/>
    </xf>
    <xf numFmtId="0" fontId="3" fillId="0" borderId="105" xfId="62" applyBorder="1"/>
    <xf numFmtId="166" fontId="3" fillId="0" borderId="106" xfId="62" applyNumberFormat="1" applyBorder="1"/>
    <xf numFmtId="14" fontId="3" fillId="0" borderId="104" xfId="62" applyNumberFormat="1" applyBorder="1" applyAlignment="1">
      <alignment horizontal="center" vertical="center"/>
    </xf>
    <xf numFmtId="0" fontId="3" fillId="0" borderId="105" xfId="62" applyBorder="1" applyAlignment="1">
      <alignment vertical="center"/>
    </xf>
    <xf numFmtId="166" fontId="3" fillId="0" borderId="106" xfId="62" applyNumberFormat="1" applyBorder="1" applyAlignment="1">
      <alignment vertical="center"/>
    </xf>
    <xf numFmtId="2" fontId="3" fillId="0" borderId="106" xfId="62" applyNumberFormat="1" applyBorder="1" applyAlignment="1">
      <alignment vertical="center"/>
    </xf>
    <xf numFmtId="0" fontId="5" fillId="0" borderId="105" xfId="0" applyFont="1" applyBorder="1" applyAlignment="1">
      <alignment vertical="center"/>
    </xf>
    <xf numFmtId="2" fontId="5" fillId="0" borderId="106" xfId="62" applyNumberFormat="1" applyFont="1" applyBorder="1" applyAlignment="1">
      <alignment vertical="center"/>
    </xf>
    <xf numFmtId="1" fontId="3" fillId="0" borderId="105" xfId="62" applyNumberFormat="1" applyBorder="1" applyAlignment="1">
      <alignment vertical="center"/>
    </xf>
    <xf numFmtId="2" fontId="3" fillId="0" borderId="106" xfId="62" applyNumberFormat="1" applyFont="1" applyBorder="1" applyAlignment="1">
      <alignment vertical="center"/>
    </xf>
    <xf numFmtId="14" fontId="16" fillId="0" borderId="104" xfId="62" applyNumberFormat="1" applyFont="1" applyBorder="1" applyAlignment="1">
      <alignment horizontal="center" vertical="center"/>
    </xf>
    <xf numFmtId="0" fontId="16" fillId="0" borderId="105" xfId="62" applyFont="1" applyBorder="1" applyAlignment="1">
      <alignment vertical="center"/>
    </xf>
    <xf numFmtId="2" fontId="17" fillId="0" borderId="106" xfId="62" applyNumberFormat="1" applyFont="1" applyBorder="1" applyAlignment="1">
      <alignment vertical="center"/>
    </xf>
    <xf numFmtId="14" fontId="3" fillId="0" borderId="104" xfId="62" applyNumberFormat="1" applyFont="1" applyBorder="1" applyAlignment="1">
      <alignment horizontal="center" vertical="center"/>
    </xf>
    <xf numFmtId="0" fontId="3" fillId="0" borderId="105" xfId="62" applyFont="1" applyBorder="1" applyAlignment="1">
      <alignment vertical="center"/>
    </xf>
    <xf numFmtId="14" fontId="16" fillId="0" borderId="107" xfId="62" applyNumberFormat="1" applyFont="1" applyBorder="1" applyAlignment="1">
      <alignment horizontal="center" vertical="center"/>
    </xf>
    <xf numFmtId="0" fontId="16" fillId="0" borderId="108" xfId="62" applyFont="1" applyBorder="1" applyAlignment="1">
      <alignment vertical="center"/>
    </xf>
    <xf numFmtId="2" fontId="17" fillId="0" borderId="109" xfId="62" applyNumberFormat="1" applyFont="1" applyBorder="1" applyAlignment="1">
      <alignment vertical="center"/>
    </xf>
    <xf numFmtId="4" fontId="12" fillId="0" borderId="25" xfId="59" applyNumberFormat="1" applyFont="1" applyFill="1" applyBorder="1" applyAlignment="1">
      <alignment vertical="center"/>
    </xf>
    <xf numFmtId="4" fontId="12" fillId="0" borderId="19" xfId="59" applyNumberFormat="1" applyFont="1" applyFill="1" applyBorder="1" applyAlignment="1">
      <alignment vertical="center"/>
    </xf>
    <xf numFmtId="4" fontId="34" fillId="0" borderId="19" xfId="59" applyNumberFormat="1" applyFont="1" applyFill="1" applyBorder="1" applyAlignment="1">
      <alignment vertical="center"/>
    </xf>
    <xf numFmtId="4" fontId="11" fillId="0" borderId="13" xfId="59" applyNumberFormat="1" applyFont="1" applyFill="1" applyBorder="1" applyAlignment="1">
      <alignment vertical="center"/>
    </xf>
    <xf numFmtId="10" fontId="12" fillId="0" borderId="27" xfId="75" applyNumberFormat="1" applyFont="1" applyFill="1" applyBorder="1" applyAlignment="1">
      <alignment vertical="center"/>
    </xf>
    <xf numFmtId="14" fontId="4" fillId="0" borderId="30" xfId="59" applyNumberFormat="1" applyFont="1" applyBorder="1" applyAlignment="1">
      <alignment horizontal="center" vertical="center" wrapText="1"/>
    </xf>
    <xf numFmtId="2" fontId="3" fillId="0" borderId="17" xfId="59" applyNumberFormat="1" applyFont="1" applyFill="1" applyBorder="1" applyAlignment="1">
      <alignment horizontal="left" vertical="center" indent="1"/>
    </xf>
    <xf numFmtId="0" fontId="3" fillId="0" borderId="19" xfId="68" applyBorder="1" applyAlignment="1">
      <alignment horizontal="right" vertical="center" indent="1"/>
    </xf>
    <xf numFmtId="10" fontId="3" fillId="0" borderId="17" xfId="73" applyNumberFormat="1" applyFont="1" applyFill="1" applyBorder="1" applyAlignment="1">
      <alignment horizontal="left" vertical="center" indent="1"/>
    </xf>
    <xf numFmtId="0" fontId="3" fillId="0" borderId="17" xfId="59" applyFont="1" applyFill="1" applyBorder="1" applyAlignment="1">
      <alignment horizontal="left" vertical="center" indent="1"/>
    </xf>
    <xf numFmtId="0" fontId="16" fillId="0" borderId="17" xfId="59" applyFont="1" applyFill="1" applyBorder="1" applyAlignment="1">
      <alignment horizontal="left" vertical="center" indent="1"/>
    </xf>
    <xf numFmtId="3" fontId="16" fillId="0" borderId="18" xfId="59" applyNumberFormat="1" applyFont="1" applyFill="1" applyBorder="1" applyAlignment="1">
      <alignment horizontal="right" vertical="center" indent="1"/>
    </xf>
    <xf numFmtId="0" fontId="16" fillId="0" borderId="19" xfId="68" applyFont="1" applyBorder="1" applyAlignment="1">
      <alignment horizontal="right" vertical="center" indent="1"/>
    </xf>
    <xf numFmtId="0" fontId="16" fillId="0" borderId="39" xfId="59" applyFont="1" applyFill="1" applyBorder="1" applyAlignment="1">
      <alignment horizontal="left" vertical="center" indent="1"/>
    </xf>
    <xf numFmtId="3" fontId="16" fillId="0" borderId="45" xfId="59" applyNumberFormat="1" applyFont="1" applyFill="1" applyBorder="1" applyAlignment="1">
      <alignment horizontal="right" vertical="center" indent="1"/>
    </xf>
    <xf numFmtId="0" fontId="16" fillId="0" borderId="47" xfId="68" applyFont="1" applyBorder="1" applyAlignment="1">
      <alignment horizontal="right" vertical="center" indent="1"/>
    </xf>
    <xf numFmtId="0" fontId="4" fillId="0" borderId="128" xfId="65" applyFont="1" applyBorder="1" applyAlignment="1">
      <alignment horizontal="left"/>
    </xf>
    <xf numFmtId="3" fontId="4" fillId="0" borderId="129" xfId="65" applyNumberFormat="1" applyFont="1" applyBorder="1" applyAlignment="1">
      <alignment horizontal="right" indent="1"/>
    </xf>
    <xf numFmtId="1" fontId="3" fillId="0" borderId="130" xfId="65" applyNumberFormat="1" applyFont="1" applyBorder="1" applyAlignment="1">
      <alignment horizontal="right" indent="1"/>
    </xf>
    <xf numFmtId="3" fontId="3" fillId="0" borderId="25" xfId="59" applyNumberFormat="1" applyFont="1" applyFill="1" applyBorder="1" applyAlignment="1">
      <alignment horizontal="right" vertical="center" indent="1"/>
    </xf>
    <xf numFmtId="3" fontId="3" fillId="0" borderId="19" xfId="59" applyNumberFormat="1" applyFont="1" applyFill="1" applyBorder="1" applyAlignment="1">
      <alignment horizontal="right" vertical="center" indent="1"/>
    </xf>
    <xf numFmtId="0" fontId="16" fillId="0" borderId="14" xfId="59" applyFont="1" applyFill="1" applyBorder="1" applyAlignment="1">
      <alignment horizontal="left" vertical="center" indent="1"/>
    </xf>
    <xf numFmtId="3" fontId="16" fillId="0" borderId="13" xfId="59" applyNumberFormat="1" applyFont="1" applyFill="1" applyBorder="1" applyAlignment="1">
      <alignment horizontal="right" vertical="center" indent="1"/>
    </xf>
    <xf numFmtId="0" fontId="4" fillId="0" borderId="59" xfId="65" applyFont="1" applyBorder="1" applyAlignment="1">
      <alignment horizontal="left"/>
    </xf>
    <xf numFmtId="3" fontId="4" fillId="0" borderId="59" xfId="65" applyNumberFormat="1" applyFont="1" applyBorder="1" applyAlignment="1">
      <alignment horizontal="right" indent="1"/>
    </xf>
    <xf numFmtId="1" fontId="4" fillId="0" borderId="59" xfId="65" applyNumberFormat="1" applyFont="1" applyBorder="1" applyAlignment="1">
      <alignment horizontal="right" indent="1"/>
    </xf>
    <xf numFmtId="0" fontId="77" fillId="0" borderId="0" xfId="65" applyFont="1" applyAlignment="1">
      <alignment horizontal="center"/>
    </xf>
    <xf numFmtId="3" fontId="77" fillId="0" borderId="0" xfId="65" applyNumberFormat="1" applyFont="1" applyAlignment="1">
      <alignment horizontal="right" indent="1"/>
    </xf>
    <xf numFmtId="0" fontId="4" fillId="0" borderId="15" xfId="63" applyFont="1" applyBorder="1" applyAlignment="1">
      <alignment horizontal="center" vertical="center" wrapText="1"/>
    </xf>
    <xf numFmtId="0" fontId="4" fillId="0" borderId="29" xfId="63" applyFont="1" applyBorder="1" applyAlignment="1">
      <alignment horizontal="center" vertical="center" wrapText="1"/>
    </xf>
    <xf numFmtId="0" fontId="4" fillId="0" borderId="30" xfId="63" applyFont="1" applyBorder="1" applyAlignment="1">
      <alignment horizontal="center" vertical="center" wrapText="1"/>
    </xf>
    <xf numFmtId="3" fontId="28" fillId="0" borderId="19" xfId="58" applyNumberFormat="1" applyFont="1" applyBorder="1" applyAlignment="1">
      <alignment horizontal="right" vertical="center"/>
    </xf>
    <xf numFmtId="165" fontId="29" fillId="0" borderId="19" xfId="58" applyNumberFormat="1" applyFont="1" applyBorder="1" applyAlignment="1">
      <alignment horizontal="right" vertical="center"/>
    </xf>
    <xf numFmtId="0" fontId="16" fillId="0" borderId="17" xfId="58" applyFont="1" applyBorder="1" applyAlignment="1">
      <alignment horizontal="left" vertical="center"/>
    </xf>
    <xf numFmtId="10" fontId="16" fillId="0" borderId="19" xfId="58" applyNumberFormat="1" applyFont="1" applyBorder="1" applyAlignment="1">
      <alignment horizontal="right" vertical="center"/>
    </xf>
    <xf numFmtId="3" fontId="17" fillId="0" borderId="19" xfId="58" applyNumberFormat="1" applyFont="1" applyBorder="1" applyAlignment="1">
      <alignment horizontal="right" vertical="center"/>
    </xf>
    <xf numFmtId="165" fontId="16" fillId="0" borderId="19" xfId="58" applyNumberFormat="1" applyFont="1" applyBorder="1" applyAlignment="1">
      <alignment horizontal="right" vertical="center"/>
    </xf>
    <xf numFmtId="3" fontId="30" fillId="0" borderId="13" xfId="58" applyNumberFormat="1" applyFont="1" applyBorder="1" applyAlignment="1">
      <alignment horizontal="right" vertical="center"/>
    </xf>
    <xf numFmtId="165" fontId="4" fillId="0" borderId="13" xfId="58" applyNumberFormat="1" applyFont="1" applyBorder="1" applyAlignment="1">
      <alignment horizontal="right"/>
    </xf>
    <xf numFmtId="10" fontId="29" fillId="0" borderId="25" xfId="58" applyNumberFormat="1" applyFont="1" applyBorder="1" applyAlignment="1">
      <alignment horizontal="right" vertical="center"/>
    </xf>
    <xf numFmtId="10" fontId="5" fillId="0" borderId="0" xfId="58" applyNumberFormat="1"/>
    <xf numFmtId="0" fontId="6" fillId="0" borderId="0" xfId="58" applyFont="1"/>
    <xf numFmtId="0" fontId="17" fillId="0" borderId="0" xfId="58" applyFont="1"/>
    <xf numFmtId="0" fontId="21" fillId="44" borderId="114" xfId="59" applyFont="1" applyFill="1" applyBorder="1" applyAlignment="1"/>
    <xf numFmtId="0" fontId="3" fillId="44" borderId="0" xfId="59" applyFill="1"/>
    <xf numFmtId="3" fontId="3" fillId="0" borderId="0" xfId="62" applyNumberFormat="1"/>
    <xf numFmtId="3" fontId="5" fillId="0" borderId="25" xfId="62" applyNumberFormat="1" applyFont="1" applyFill="1" applyBorder="1" applyAlignment="1" applyProtection="1"/>
    <xf numFmtId="3" fontId="5" fillId="0" borderId="19" xfId="62" applyNumberFormat="1" applyFont="1" applyFill="1" applyBorder="1" applyAlignment="1" applyProtection="1"/>
    <xf numFmtId="3" fontId="5" fillId="0" borderId="47" xfId="62" applyNumberFormat="1" applyFont="1" applyFill="1" applyBorder="1" applyAlignment="1" applyProtection="1"/>
    <xf numFmtId="3" fontId="23" fillId="0" borderId="23" xfId="62" applyNumberFormat="1" applyFont="1" applyFill="1" applyBorder="1" applyAlignment="1" applyProtection="1"/>
    <xf numFmtId="3" fontId="5" fillId="0" borderId="27" xfId="62" applyNumberFormat="1" applyFont="1" applyFill="1" applyBorder="1" applyAlignment="1" applyProtection="1"/>
    <xf numFmtId="3" fontId="6" fillId="0" borderId="13" xfId="62" applyNumberFormat="1" applyFont="1" applyFill="1" applyBorder="1" applyAlignment="1" applyProtection="1"/>
    <xf numFmtId="3" fontId="17" fillId="0" borderId="18" xfId="62" applyNumberFormat="1" applyFont="1" applyFill="1" applyBorder="1" applyAlignment="1" applyProtection="1"/>
    <xf numFmtId="10" fontId="17" fillId="0" borderId="18" xfId="62" applyNumberFormat="1" applyFont="1" applyFill="1" applyBorder="1" applyAlignment="1" applyProtection="1"/>
    <xf numFmtId="10" fontId="17" fillId="0" borderId="19" xfId="62" applyNumberFormat="1" applyFont="1" applyFill="1" applyBorder="1" applyAlignment="1" applyProtection="1"/>
    <xf numFmtId="3" fontId="17" fillId="0" borderId="19" xfId="62" applyNumberFormat="1" applyFont="1" applyFill="1" applyBorder="1" applyAlignment="1" applyProtection="1"/>
    <xf numFmtId="3" fontId="16" fillId="0" borderId="0" xfId="62" applyNumberFormat="1" applyFont="1"/>
    <xf numFmtId="3" fontId="22" fillId="0" borderId="0" xfId="62" applyNumberFormat="1" applyFont="1"/>
    <xf numFmtId="3" fontId="4" fillId="0" borderId="0" xfId="62" applyNumberFormat="1" applyFont="1"/>
    <xf numFmtId="165" fontId="4" fillId="40" borderId="70" xfId="48" applyNumberFormat="1" applyFont="1" applyFill="1" applyBorder="1" applyAlignment="1">
      <alignment vertical="center"/>
    </xf>
    <xf numFmtId="165" fontId="22" fillId="40" borderId="73" xfId="48" applyNumberFormat="1" applyFont="1" applyFill="1" applyBorder="1" applyAlignment="1">
      <alignment vertical="center"/>
    </xf>
    <xf numFmtId="165" fontId="22" fillId="40" borderId="62" xfId="48" applyNumberFormat="1" applyFont="1" applyFill="1" applyBorder="1" applyAlignment="1">
      <alignment vertical="center"/>
    </xf>
    <xf numFmtId="165" fontId="16" fillId="40" borderId="62" xfId="48" applyNumberFormat="1" applyFont="1" applyFill="1" applyBorder="1" applyAlignment="1">
      <alignment horizontal="right" vertical="center"/>
    </xf>
    <xf numFmtId="165" fontId="22" fillId="40" borderId="81" xfId="48" applyNumberFormat="1" applyFont="1" applyFill="1" applyBorder="1" applyAlignment="1">
      <alignment vertical="center"/>
    </xf>
    <xf numFmtId="165" fontId="22" fillId="40" borderId="76" xfId="48" applyNumberFormat="1" applyFont="1" applyFill="1" applyBorder="1" applyAlignment="1">
      <alignment vertical="center"/>
    </xf>
    <xf numFmtId="165" fontId="16" fillId="40" borderId="62" xfId="48" applyNumberFormat="1" applyFont="1" applyFill="1" applyBorder="1" applyAlignment="1">
      <alignment vertical="center"/>
    </xf>
    <xf numFmtId="3" fontId="59" fillId="0" borderId="131" xfId="67" applyNumberFormat="1" applyFont="1" applyBorder="1" applyAlignment="1">
      <alignment horizontal="right" vertical="center"/>
    </xf>
    <xf numFmtId="3" fontId="61" fillId="0" borderId="132" xfId="67" applyNumberFormat="1" applyFont="1" applyBorder="1" applyAlignment="1">
      <alignment horizontal="right" vertical="center"/>
    </xf>
    <xf numFmtId="0" fontId="6" fillId="0" borderId="25" xfId="66" applyFont="1" applyBorder="1" applyAlignment="1">
      <alignment horizontal="center" vertical="center" wrapText="1"/>
    </xf>
    <xf numFmtId="0" fontId="4" fillId="0" borderId="13" xfId="62" applyFont="1" applyBorder="1" applyAlignment="1">
      <alignment horizontal="center" vertical="center" wrapText="1"/>
    </xf>
    <xf numFmtId="4" fontId="3" fillId="0" borderId="24" xfId="59" applyNumberFormat="1" applyFont="1" applyFill="1" applyBorder="1" applyAlignment="1">
      <alignment horizontal="right" vertical="center" wrapText="1"/>
    </xf>
    <xf numFmtId="165" fontId="5" fillId="0" borderId="25" xfId="59" applyNumberFormat="1" applyFont="1" applyFill="1" applyBorder="1" applyAlignment="1">
      <alignment horizontal="right" vertical="center"/>
    </xf>
    <xf numFmtId="0" fontId="16" fillId="0" borderId="0" xfId="59" applyFont="1" applyFill="1" applyAlignment="1"/>
    <xf numFmtId="0" fontId="16" fillId="0" borderId="0" xfId="59" applyFont="1" applyFill="1"/>
    <xf numFmtId="0" fontId="4" fillId="0" borderId="67" xfId="60" applyFont="1" applyFill="1" applyBorder="1" applyAlignment="1">
      <alignment horizontal="center" vertical="center" wrapText="1"/>
    </xf>
    <xf numFmtId="0" fontId="4" fillId="0" borderId="69" xfId="48" applyFont="1" applyFill="1" applyBorder="1" applyAlignment="1">
      <alignment vertical="center"/>
    </xf>
    <xf numFmtId="0" fontId="4" fillId="0" borderId="70" xfId="48" applyFont="1" applyFill="1" applyBorder="1" applyAlignment="1">
      <alignment vertical="center"/>
    </xf>
    <xf numFmtId="165" fontId="22" fillId="0" borderId="62" xfId="48" applyNumberFormat="1" applyFont="1" applyFill="1" applyBorder="1" applyAlignment="1">
      <alignment vertical="center"/>
    </xf>
    <xf numFmtId="0" fontId="4" fillId="0" borderId="0" xfId="0" applyFont="1" applyFill="1"/>
    <xf numFmtId="169" fontId="3" fillId="0" borderId="62" xfId="48" applyNumberFormat="1" applyFont="1" applyFill="1" applyBorder="1" applyAlignment="1">
      <alignment horizontal="right" vertical="center"/>
    </xf>
    <xf numFmtId="169" fontId="3" fillId="0" borderId="82" xfId="48" applyNumberFormat="1" applyFont="1" applyFill="1" applyBorder="1" applyAlignment="1">
      <alignment horizontal="right" vertical="center"/>
    </xf>
    <xf numFmtId="165" fontId="22" fillId="41" borderId="62" xfId="48" applyNumberFormat="1" applyFont="1" applyFill="1" applyBorder="1" applyAlignment="1">
      <alignment vertical="center"/>
    </xf>
    <xf numFmtId="165" fontId="16" fillId="41" borderId="62" xfId="48" applyNumberFormat="1" applyFont="1" applyFill="1" applyBorder="1" applyAlignment="1">
      <alignment vertical="center"/>
    </xf>
    <xf numFmtId="165" fontId="16" fillId="41" borderId="62" xfId="48" applyNumberFormat="1" applyFont="1" applyFill="1" applyBorder="1" applyAlignment="1">
      <alignment horizontal="right" vertical="center"/>
    </xf>
    <xf numFmtId="2" fontId="1" fillId="0" borderId="106" xfId="62" applyNumberFormat="1" applyFont="1" applyBorder="1" applyAlignment="1">
      <alignment vertical="center"/>
    </xf>
    <xf numFmtId="165" fontId="1" fillId="0" borderId="22" xfId="66" applyNumberFormat="1" applyFont="1" applyBorder="1" applyAlignment="1">
      <alignment horizontal="center" vertical="center" wrapText="1"/>
    </xf>
    <xf numFmtId="165" fontId="5" fillId="0" borderId="24" xfId="66" applyNumberFormat="1" applyFont="1" applyFill="1" applyBorder="1" applyAlignment="1">
      <alignment horizontal="center" vertical="center" wrapText="1"/>
    </xf>
    <xf numFmtId="0" fontId="1" fillId="0" borderId="20" xfId="62" applyFont="1" applyFill="1" applyBorder="1" applyAlignment="1">
      <alignment vertical="center" wrapText="1"/>
    </xf>
    <xf numFmtId="0" fontId="1" fillId="0" borderId="24" xfId="62" applyFont="1" applyFill="1" applyBorder="1" applyAlignment="1">
      <alignment horizontal="right" vertical="center" wrapText="1"/>
    </xf>
    <xf numFmtId="10" fontId="1" fillId="0" borderId="25" xfId="62" applyNumberFormat="1" applyFont="1" applyFill="1" applyBorder="1" applyAlignment="1">
      <alignment horizontal="right" vertical="center" wrapText="1"/>
    </xf>
    <xf numFmtId="10" fontId="1" fillId="0" borderId="0" xfId="62" applyNumberFormat="1" applyFont="1" applyFill="1" applyBorder="1" applyAlignment="1">
      <alignment horizontal="right" vertical="center" wrapText="1"/>
    </xf>
    <xf numFmtId="0" fontId="1" fillId="0" borderId="17" xfId="62" applyFont="1" applyFill="1" applyBorder="1" applyAlignment="1">
      <alignment vertical="center" wrapText="1"/>
    </xf>
    <xf numFmtId="0" fontId="1" fillId="0" borderId="18" xfId="62" applyFont="1" applyFill="1" applyBorder="1" applyAlignment="1">
      <alignment horizontal="right" vertical="center" wrapText="1"/>
    </xf>
    <xf numFmtId="10" fontId="1" fillId="0" borderId="19" xfId="62" applyNumberFormat="1" applyFont="1" applyFill="1" applyBorder="1" applyAlignment="1">
      <alignment horizontal="right" vertical="center" wrapText="1"/>
    </xf>
    <xf numFmtId="0" fontId="1" fillId="28" borderId="17" xfId="62" applyFont="1" applyFill="1" applyBorder="1" applyAlignment="1">
      <alignment vertical="center" wrapText="1"/>
    </xf>
    <xf numFmtId="0" fontId="1" fillId="26" borderId="17" xfId="62" applyFont="1" applyFill="1" applyBorder="1" applyAlignment="1">
      <alignment vertical="center" wrapText="1"/>
    </xf>
    <xf numFmtId="0" fontId="1" fillId="24" borderId="17" xfId="62" applyFont="1" applyFill="1" applyBorder="1" applyAlignment="1">
      <alignment vertical="center" wrapText="1"/>
    </xf>
    <xf numFmtId="0" fontId="1" fillId="29" borderId="17" xfId="62" applyFont="1" applyFill="1" applyBorder="1" applyAlignment="1">
      <alignment vertical="center" wrapText="1"/>
    </xf>
    <xf numFmtId="0" fontId="1" fillId="25" borderId="17" xfId="62" applyFont="1" applyFill="1" applyBorder="1" applyAlignment="1">
      <alignment vertical="center" wrapText="1"/>
    </xf>
    <xf numFmtId="0" fontId="1" fillId="0" borderId="0" xfId="62" applyFont="1" applyFill="1" applyBorder="1" applyAlignment="1">
      <alignment horizontal="right" vertical="center" wrapText="1"/>
    </xf>
    <xf numFmtId="0" fontId="1" fillId="0" borderId="0" xfId="62" applyFont="1" applyFill="1" applyBorder="1" applyAlignment="1">
      <alignment vertical="center" wrapText="1"/>
    </xf>
    <xf numFmtId="0" fontId="24" fillId="30" borderId="0" xfId="59" applyFont="1" applyFill="1" applyAlignment="1">
      <alignment vertical="center"/>
    </xf>
    <xf numFmtId="0" fontId="21" fillId="30" borderId="0" xfId="59" applyFont="1" applyFill="1" applyBorder="1" applyAlignment="1"/>
    <xf numFmtId="0" fontId="21" fillId="30" borderId="114" xfId="59" applyFont="1" applyFill="1" applyBorder="1" applyAlignment="1"/>
    <xf numFmtId="0" fontId="21" fillId="27" borderId="0" xfId="59" applyFont="1" applyFill="1" applyBorder="1" applyAlignment="1"/>
    <xf numFmtId="0" fontId="21" fillId="27" borderId="114" xfId="59" applyFont="1" applyFill="1" applyBorder="1" applyAlignment="1"/>
    <xf numFmtId="0" fontId="24" fillId="27" borderId="0" xfId="59" applyFont="1" applyFill="1" applyAlignment="1">
      <alignment vertical="center"/>
    </xf>
    <xf numFmtId="0" fontId="21" fillId="45" borderId="0" xfId="59" applyFont="1" applyFill="1" applyBorder="1" applyAlignment="1"/>
    <xf numFmtId="0" fontId="21" fillId="45" borderId="114" xfId="59" applyFont="1" applyFill="1" applyBorder="1" applyAlignment="1"/>
    <xf numFmtId="0" fontId="16" fillId="0" borderId="0" xfId="59" applyFont="1" applyBorder="1" applyAlignment="1">
      <alignment vertical="center" wrapText="1"/>
    </xf>
    <xf numFmtId="10" fontId="12" fillId="0" borderId="27" xfId="75" applyNumberFormat="1" applyFont="1" applyFill="1" applyBorder="1" applyAlignment="1">
      <alignment horizontal="right" vertical="center"/>
    </xf>
    <xf numFmtId="10" fontId="34" fillId="0" borderId="46" xfId="75" applyNumberFormat="1" applyFont="1" applyFill="1" applyBorder="1" applyAlignment="1">
      <alignment horizontal="right" vertical="center"/>
    </xf>
    <xf numFmtId="0" fontId="12" fillId="0" borderId="20" xfId="59" applyFont="1" applyBorder="1" applyAlignment="1">
      <alignment vertical="center"/>
    </xf>
    <xf numFmtId="0" fontId="27" fillId="0" borderId="114" xfId="59" applyFont="1" applyFill="1" applyBorder="1" applyAlignment="1"/>
    <xf numFmtId="49" fontId="11" fillId="0" borderId="30" xfId="59" applyNumberFormat="1" applyFont="1" applyBorder="1" applyAlignment="1">
      <alignment horizontal="center" vertical="center" wrapText="1"/>
    </xf>
    <xf numFmtId="0" fontId="64" fillId="0" borderId="87" xfId="67" applyFont="1" applyFill="1" applyBorder="1" applyAlignment="1">
      <alignment vertical="center"/>
    </xf>
    <xf numFmtId="0" fontId="64" fillId="0" borderId="88" xfId="67" applyFont="1" applyFill="1" applyBorder="1" applyAlignment="1">
      <alignment vertical="center"/>
    </xf>
    <xf numFmtId="0" fontId="59" fillId="0" borderId="88" xfId="67" applyFont="1" applyFill="1" applyBorder="1" applyAlignment="1">
      <alignment vertical="center"/>
    </xf>
    <xf numFmtId="3" fontId="61" fillId="0" borderId="90" xfId="67" applyNumberFormat="1" applyFont="1" applyFill="1" applyBorder="1" applyAlignment="1">
      <alignment vertical="center"/>
    </xf>
    <xf numFmtId="14" fontId="60" fillId="0" borderId="90" xfId="67" applyNumberFormat="1" applyFont="1" applyBorder="1" applyAlignment="1">
      <alignment horizontal="center" vertical="center" wrapText="1"/>
    </xf>
    <xf numFmtId="3" fontId="61" fillId="0" borderId="90" xfId="67" applyNumberFormat="1" applyFont="1" applyBorder="1" applyAlignment="1">
      <alignment horizontal="right" vertical="center"/>
    </xf>
    <xf numFmtId="0" fontId="59" fillId="0" borderId="26" xfId="67" applyFont="1" applyFill="1" applyBorder="1" applyAlignment="1">
      <alignment vertical="center"/>
    </xf>
    <xf numFmtId="0" fontId="59" fillId="0" borderId="18" xfId="67" applyFont="1" applyFill="1" applyBorder="1" applyAlignment="1">
      <alignment vertical="center"/>
    </xf>
    <xf numFmtId="3" fontId="61" fillId="0" borderId="36" xfId="67" applyNumberFormat="1" applyFont="1" applyFill="1" applyBorder="1" applyAlignment="1">
      <alignment horizontal="right" vertical="center"/>
    </xf>
    <xf numFmtId="3" fontId="61" fillId="0" borderId="36" xfId="67" applyNumberFormat="1" applyFont="1" applyFill="1" applyBorder="1" applyAlignment="1">
      <alignment vertical="center"/>
    </xf>
    <xf numFmtId="0" fontId="59" fillId="0" borderId="87" xfId="67" applyFont="1" applyFill="1" applyBorder="1" applyAlignment="1">
      <alignment vertical="center"/>
    </xf>
    <xf numFmtId="0" fontId="4" fillId="0" borderId="0" xfId="62" applyFont="1" applyFill="1" applyAlignment="1">
      <alignment horizontal="center" vertical="center" wrapText="1"/>
    </xf>
    <xf numFmtId="0" fontId="8" fillId="0" borderId="18" xfId="66" applyFill="1" applyBorder="1" applyAlignment="1">
      <alignment horizontal="center" vertical="center"/>
    </xf>
    <xf numFmtId="0" fontId="8" fillId="0" borderId="19" xfId="66" applyFill="1" applyBorder="1" applyAlignment="1">
      <alignment horizontal="center" vertical="center"/>
    </xf>
    <xf numFmtId="0" fontId="8" fillId="0" borderId="19" xfId="66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vertical="center"/>
    </xf>
    <xf numFmtId="165" fontId="1" fillId="0" borderId="19" xfId="72" applyNumberFormat="1" applyFont="1" applyFill="1" applyBorder="1" applyAlignment="1">
      <alignment horizontal="right" vertical="center"/>
    </xf>
    <xf numFmtId="165" fontId="1" fillId="0" borderId="19" xfId="0" applyNumberFormat="1" applyFont="1" applyFill="1" applyBorder="1" applyAlignment="1">
      <alignment horizontal="right" vertical="center"/>
    </xf>
    <xf numFmtId="165" fontId="1" fillId="0" borderId="25" xfId="0" applyNumberFormat="1" applyFont="1" applyFill="1" applyBorder="1" applyAlignment="1">
      <alignment vertical="center"/>
    </xf>
    <xf numFmtId="165" fontId="1" fillId="0" borderId="25" xfId="72" applyNumberFormat="1" applyFont="1" applyFill="1" applyBorder="1" applyAlignment="1">
      <alignment horizontal="right" vertical="center"/>
    </xf>
    <xf numFmtId="10" fontId="1" fillId="0" borderId="24" xfId="62" applyNumberFormat="1" applyFont="1" applyFill="1" applyBorder="1" applyAlignment="1" applyProtection="1"/>
    <xf numFmtId="10" fontId="1" fillId="0" borderId="25" xfId="62" applyNumberFormat="1" applyFont="1" applyFill="1" applyBorder="1" applyAlignment="1" applyProtection="1"/>
    <xf numFmtId="10" fontId="1" fillId="0" borderId="18" xfId="62" applyNumberFormat="1" applyFont="1" applyFill="1" applyBorder="1" applyAlignment="1" applyProtection="1"/>
    <xf numFmtId="10" fontId="1" fillId="0" borderId="19" xfId="62" applyNumberFormat="1" applyFont="1" applyFill="1" applyBorder="1" applyAlignment="1" applyProtection="1"/>
    <xf numFmtId="10" fontId="1" fillId="0" borderId="45" xfId="62" applyNumberFormat="1" applyFont="1" applyFill="1" applyBorder="1" applyAlignment="1" applyProtection="1"/>
    <xf numFmtId="10" fontId="1" fillId="0" borderId="47" xfId="62" applyNumberFormat="1" applyFont="1" applyFill="1" applyBorder="1" applyAlignment="1" applyProtection="1"/>
    <xf numFmtId="10" fontId="1" fillId="0" borderId="26" xfId="62" applyNumberFormat="1" applyFont="1" applyFill="1" applyBorder="1" applyAlignment="1" applyProtection="1"/>
    <xf numFmtId="10" fontId="1" fillId="0" borderId="27" xfId="62" applyNumberFormat="1" applyFont="1" applyFill="1" applyBorder="1" applyAlignment="1" applyProtection="1"/>
    <xf numFmtId="3" fontId="1" fillId="0" borderId="24" xfId="62" applyNumberFormat="1" applyFont="1" applyFill="1" applyBorder="1" applyAlignment="1" applyProtection="1"/>
    <xf numFmtId="3" fontId="1" fillId="0" borderId="18" xfId="62" applyNumberFormat="1" applyFont="1" applyFill="1" applyBorder="1" applyAlignment="1" applyProtection="1"/>
    <xf numFmtId="3" fontId="1" fillId="0" borderId="45" xfId="62" applyNumberFormat="1" applyFont="1" applyFill="1" applyBorder="1" applyAlignment="1" applyProtection="1"/>
    <xf numFmtId="3" fontId="1" fillId="0" borderId="26" xfId="62" applyNumberFormat="1" applyFont="1" applyFill="1" applyBorder="1" applyAlignment="1" applyProtection="1"/>
    <xf numFmtId="3" fontId="1" fillId="0" borderId="25" xfId="62" applyNumberFormat="1" applyFont="1" applyFill="1" applyBorder="1" applyAlignment="1" applyProtection="1"/>
    <xf numFmtId="3" fontId="1" fillId="0" borderId="19" xfId="62" applyNumberFormat="1" applyFont="1" applyFill="1" applyBorder="1" applyAlignment="1" applyProtection="1"/>
    <xf numFmtId="3" fontId="1" fillId="0" borderId="47" xfId="62" applyNumberFormat="1" applyFont="1" applyFill="1" applyBorder="1" applyAlignment="1" applyProtection="1"/>
    <xf numFmtId="3" fontId="1" fillId="0" borderId="27" xfId="62" applyNumberFormat="1" applyFont="1" applyFill="1" applyBorder="1" applyAlignment="1" applyProtection="1"/>
    <xf numFmtId="4" fontId="68" fillId="0" borderId="25" xfId="59" applyNumberFormat="1" applyFont="1" applyFill="1" applyBorder="1" applyAlignment="1">
      <alignment vertical="center"/>
    </xf>
    <xf numFmtId="10" fontId="68" fillId="0" borderId="25" xfId="75" applyNumberFormat="1" applyFont="1" applyFill="1" applyBorder="1" applyAlignment="1">
      <alignment vertical="center"/>
    </xf>
    <xf numFmtId="4" fontId="68" fillId="0" borderId="19" xfId="59" applyNumberFormat="1" applyFont="1" applyFill="1" applyBorder="1" applyAlignment="1">
      <alignment vertical="center"/>
    </xf>
    <xf numFmtId="10" fontId="68" fillId="0" borderId="27" xfId="75" applyNumberFormat="1" applyFont="1" applyFill="1" applyBorder="1" applyAlignment="1">
      <alignment vertical="center"/>
    </xf>
    <xf numFmtId="10" fontId="73" fillId="0" borderId="27" xfId="75" applyNumberFormat="1" applyFont="1" applyFill="1" applyBorder="1" applyAlignment="1">
      <alignment vertical="center"/>
    </xf>
    <xf numFmtId="4" fontId="19" fillId="0" borderId="19" xfId="59" applyNumberFormat="1" applyFont="1" applyFill="1" applyBorder="1" applyAlignment="1">
      <alignment vertical="center"/>
    </xf>
    <xf numFmtId="10" fontId="19" fillId="0" borderId="27" xfId="75" applyNumberFormat="1" applyFont="1" applyFill="1" applyBorder="1" applyAlignment="1">
      <alignment vertical="center"/>
    </xf>
    <xf numFmtId="10" fontId="68" fillId="0" borderId="26" xfId="75" applyNumberFormat="1" applyFont="1" applyFill="1" applyBorder="1" applyAlignment="1">
      <alignment vertical="center"/>
    </xf>
    <xf numFmtId="4" fontId="66" fillId="0" borderId="13" xfId="59" applyNumberFormat="1" applyFont="1" applyFill="1" applyBorder="1" applyAlignment="1">
      <alignment vertical="center"/>
    </xf>
    <xf numFmtId="10" fontId="66" fillId="0" borderId="110" xfId="75" applyNumberFormat="1" applyFont="1" applyFill="1" applyBorder="1" applyAlignment="1">
      <alignment vertical="center"/>
    </xf>
    <xf numFmtId="10" fontId="66" fillId="0" borderId="46" xfId="75" applyNumberFormat="1" applyFont="1" applyFill="1" applyBorder="1" applyAlignment="1">
      <alignment vertical="center"/>
    </xf>
    <xf numFmtId="10" fontId="68" fillId="0" borderId="27" xfId="75" applyNumberFormat="1" applyFont="1" applyFill="1" applyBorder="1" applyAlignment="1">
      <alignment horizontal="right" vertical="center"/>
    </xf>
    <xf numFmtId="10" fontId="19" fillId="0" borderId="46" xfId="75" applyNumberFormat="1" applyFont="1" applyFill="1" applyBorder="1" applyAlignment="1">
      <alignment horizontal="right" vertical="center"/>
    </xf>
    <xf numFmtId="10" fontId="68" fillId="0" borderId="27" xfId="73" applyNumberFormat="1" applyFont="1" applyBorder="1" applyAlignment="1">
      <alignment horizontal="center" vertical="center"/>
    </xf>
    <xf numFmtId="10" fontId="73" fillId="0" borderId="27" xfId="73" applyNumberFormat="1" applyFont="1" applyBorder="1" applyAlignment="1">
      <alignment horizontal="center" vertical="center"/>
    </xf>
    <xf numFmtId="10" fontId="19" fillId="0" borderId="27" xfId="73" applyNumberFormat="1" applyFont="1" applyBorder="1" applyAlignment="1">
      <alignment horizontal="center" vertical="center"/>
    </xf>
    <xf numFmtId="10" fontId="66" fillId="0" borderId="46" xfId="73" applyNumberFormat="1" applyFont="1" applyBorder="1" applyAlignment="1">
      <alignment horizontal="center" vertical="center"/>
    </xf>
    <xf numFmtId="169" fontId="68" fillId="0" borderId="24" xfId="59" applyNumberFormat="1" applyFont="1" applyBorder="1" applyAlignment="1">
      <alignment vertical="center"/>
    </xf>
    <xf numFmtId="165" fontId="68" fillId="0" borderId="19" xfId="59" applyNumberFormat="1" applyFont="1" applyBorder="1" applyAlignment="1">
      <alignment horizontal="right" vertical="center"/>
    </xf>
    <xf numFmtId="169" fontId="68" fillId="0" borderId="18" xfId="59" applyNumberFormat="1" applyFont="1" applyBorder="1" applyAlignment="1">
      <alignment vertical="center"/>
    </xf>
    <xf numFmtId="169" fontId="73" fillId="0" borderId="18" xfId="59" applyNumberFormat="1" applyFont="1" applyBorder="1" applyAlignment="1">
      <alignment vertical="center"/>
    </xf>
    <xf numFmtId="165" fontId="73" fillId="0" borderId="19" xfId="59" applyNumberFormat="1" applyFont="1" applyBorder="1" applyAlignment="1">
      <alignment horizontal="right" vertical="center"/>
    </xf>
    <xf numFmtId="169" fontId="19" fillId="0" borderId="18" xfId="59" applyNumberFormat="1" applyFont="1" applyBorder="1" applyAlignment="1">
      <alignment vertical="center"/>
    </xf>
    <xf numFmtId="165" fontId="19" fillId="0" borderId="19" xfId="59" applyNumberFormat="1" applyFont="1" applyBorder="1" applyAlignment="1">
      <alignment horizontal="right" vertical="center"/>
    </xf>
    <xf numFmtId="165" fontId="68" fillId="0" borderId="27" xfId="73" applyNumberFormat="1" applyFont="1" applyBorder="1" applyAlignment="1">
      <alignment vertical="center"/>
    </xf>
    <xf numFmtId="169" fontId="66" fillId="0" borderId="12" xfId="59" applyNumberFormat="1" applyFont="1" applyBorder="1" applyAlignment="1">
      <alignment vertical="center"/>
    </xf>
    <xf numFmtId="165" fontId="66" fillId="0" borderId="46" xfId="73" applyNumberFormat="1" applyFont="1" applyFill="1" applyBorder="1" applyAlignment="1">
      <alignment vertical="center"/>
    </xf>
    <xf numFmtId="10" fontId="68" fillId="0" borderId="25" xfId="75" applyNumberFormat="1" applyFont="1" applyBorder="1" applyAlignment="1">
      <alignment horizontal="right" vertical="center"/>
    </xf>
    <xf numFmtId="10" fontId="68" fillId="0" borderId="27" xfId="75" applyNumberFormat="1" applyFont="1" applyBorder="1" applyAlignment="1">
      <alignment horizontal="right" vertical="center"/>
    </xf>
    <xf numFmtId="10" fontId="73" fillId="0" borderId="83" xfId="75" applyNumberFormat="1" applyFont="1" applyBorder="1" applyAlignment="1">
      <alignment horizontal="right" vertical="center"/>
    </xf>
    <xf numFmtId="10" fontId="19" fillId="0" borderId="46" xfId="75" applyNumberFormat="1" applyFont="1" applyBorder="1" applyAlignment="1">
      <alignment horizontal="right" vertical="center"/>
    </xf>
    <xf numFmtId="10" fontId="68" fillId="0" borderId="0" xfId="75" applyNumberFormat="1" applyFont="1" applyBorder="1" applyAlignment="1">
      <alignment horizontal="center" vertical="center"/>
    </xf>
    <xf numFmtId="10" fontId="73" fillId="0" borderId="0" xfId="75" applyNumberFormat="1" applyFont="1" applyBorder="1" applyAlignment="1">
      <alignment horizontal="center" vertical="center"/>
    </xf>
    <xf numFmtId="10" fontId="19" fillId="0" borderId="0" xfId="75" applyNumberFormat="1" applyFont="1" applyBorder="1" applyAlignment="1">
      <alignment horizontal="center" vertical="center"/>
    </xf>
    <xf numFmtId="10" fontId="19" fillId="0" borderId="46" xfId="75" applyNumberFormat="1" applyFont="1" applyBorder="1" applyAlignment="1">
      <alignment horizontal="center" vertical="center"/>
    </xf>
    <xf numFmtId="10" fontId="1" fillId="0" borderId="0" xfId="62" applyNumberFormat="1" applyFont="1" applyFill="1" applyBorder="1"/>
    <xf numFmtId="165" fontId="1" fillId="0" borderId="0" xfId="62" applyNumberFormat="1" applyFont="1" applyFill="1" applyBorder="1"/>
    <xf numFmtId="0" fontId="73" fillId="0" borderId="0" xfId="62" applyFont="1" applyFill="1" applyBorder="1"/>
    <xf numFmtId="165" fontId="73" fillId="0" borderId="0" xfId="62" applyNumberFormat="1" applyFont="1" applyFill="1" applyBorder="1"/>
    <xf numFmtId="0" fontId="1" fillId="0" borderId="0" xfId="62" applyFont="1" applyFill="1" applyBorder="1"/>
    <xf numFmtId="171" fontId="1" fillId="0" borderId="0" xfId="62" applyNumberFormat="1" applyFont="1" applyFill="1" applyBorder="1"/>
    <xf numFmtId="10" fontId="68" fillId="0" borderId="0" xfId="72" applyNumberFormat="1" applyFont="1" applyFill="1" applyBorder="1"/>
    <xf numFmtId="0" fontId="1" fillId="0" borderId="0" xfId="62" applyFont="1"/>
    <xf numFmtId="10" fontId="73" fillId="0" borderId="0" xfId="62" applyNumberFormat="1" applyFont="1" applyFill="1" applyBorder="1"/>
    <xf numFmtId="4" fontId="3" fillId="0" borderId="0" xfId="59" applyNumberFormat="1"/>
    <xf numFmtId="0" fontId="4" fillId="0" borderId="50" xfId="64" applyFont="1" applyFill="1" applyBorder="1" applyAlignment="1">
      <alignment horizontal="center" vertical="center"/>
    </xf>
    <xf numFmtId="0" fontId="4" fillId="0" borderId="51" xfId="64" applyFont="1" applyFill="1" applyBorder="1" applyAlignment="1">
      <alignment horizontal="center" vertical="center"/>
    </xf>
    <xf numFmtId="0" fontId="4" fillId="0" borderId="12" xfId="64" applyFont="1" applyFill="1" applyBorder="1" applyAlignment="1">
      <alignment horizontal="center" vertical="center"/>
    </xf>
    <xf numFmtId="0" fontId="4" fillId="0" borderId="13" xfId="64" applyFont="1" applyFill="1" applyBorder="1" applyAlignment="1">
      <alignment horizontal="center" vertical="center"/>
    </xf>
    <xf numFmtId="0" fontId="22" fillId="0" borderId="52" xfId="64" applyFont="1" applyFill="1" applyBorder="1" applyAlignment="1">
      <alignment horizontal="left" vertical="center" wrapText="1"/>
    </xf>
    <xf numFmtId="2" fontId="80" fillId="0" borderId="48" xfId="0" applyNumberFormat="1" applyFont="1" applyBorder="1" applyAlignment="1">
      <alignment horizontal="right" vertical="center"/>
    </xf>
    <xf numFmtId="165" fontId="80" fillId="0" borderId="49" xfId="0" applyNumberFormat="1" applyFont="1" applyBorder="1" applyAlignment="1">
      <alignment horizontal="right" vertical="center"/>
    </xf>
    <xf numFmtId="2" fontId="81" fillId="0" borderId="48" xfId="0" applyNumberFormat="1" applyFont="1" applyBorder="1" applyAlignment="1">
      <alignment horizontal="right" vertical="center"/>
    </xf>
    <xf numFmtId="165" fontId="81" fillId="0" borderId="49" xfId="0" applyNumberFormat="1" applyFont="1" applyBorder="1" applyAlignment="1">
      <alignment horizontal="right" vertical="center"/>
    </xf>
    <xf numFmtId="2" fontId="81" fillId="0" borderId="112" xfId="0" applyNumberFormat="1" applyFont="1" applyBorder="1" applyAlignment="1">
      <alignment horizontal="right" vertical="center"/>
    </xf>
    <xf numFmtId="165" fontId="81" fillId="0" borderId="25" xfId="0" applyNumberFormat="1" applyFont="1" applyBorder="1" applyAlignment="1">
      <alignment horizontal="right" vertical="center"/>
    </xf>
    <xf numFmtId="0" fontId="3" fillId="0" borderId="53" xfId="64" applyFont="1" applyFill="1" applyBorder="1" applyAlignment="1">
      <alignment horizontal="left" vertical="center" wrapText="1"/>
    </xf>
    <xf numFmtId="2" fontId="1" fillId="0" borderId="48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2" fontId="82" fillId="0" borderId="48" xfId="0" applyNumberFormat="1" applyFont="1" applyBorder="1" applyAlignment="1">
      <alignment horizontal="right" vertical="center"/>
    </xf>
    <xf numFmtId="165" fontId="82" fillId="0" borderId="49" xfId="0" applyNumberFormat="1" applyFont="1" applyBorder="1" applyAlignment="1">
      <alignment horizontal="right" vertical="center"/>
    </xf>
    <xf numFmtId="2" fontId="83" fillId="0" borderId="48" xfId="0" applyNumberFormat="1" applyFont="1" applyBorder="1" applyAlignment="1">
      <alignment horizontal="right" vertical="center"/>
    </xf>
    <xf numFmtId="165" fontId="83" fillId="0" borderId="19" xfId="0" applyNumberFormat="1" applyFont="1" applyBorder="1" applyAlignment="1">
      <alignment horizontal="right" vertical="center"/>
    </xf>
    <xf numFmtId="0" fontId="22" fillId="0" borderId="53" xfId="64" applyFont="1" applyFill="1" applyBorder="1" applyAlignment="1">
      <alignment horizontal="left" vertical="center" wrapText="1"/>
    </xf>
    <xf numFmtId="165" fontId="80" fillId="0" borderId="19" xfId="0" applyNumberFormat="1" applyFont="1" applyBorder="1" applyAlignment="1">
      <alignment horizontal="right" vertical="center"/>
    </xf>
    <xf numFmtId="10" fontId="1" fillId="0" borderId="53" xfId="64" applyNumberFormat="1" applyFont="1" applyFill="1" applyBorder="1" applyAlignment="1">
      <alignment horizontal="left" vertical="center" wrapText="1"/>
    </xf>
    <xf numFmtId="165" fontId="83" fillId="0" borderId="49" xfId="0" applyNumberFormat="1" applyFont="1" applyBorder="1" applyAlignment="1">
      <alignment horizontal="right" vertical="center"/>
    </xf>
    <xf numFmtId="0" fontId="1" fillId="0" borderId="53" xfId="64" applyFont="1" applyFill="1" applyBorder="1" applyAlignment="1">
      <alignment horizontal="left" vertical="center" wrapText="1"/>
    </xf>
    <xf numFmtId="165" fontId="1" fillId="0" borderId="19" xfId="0" applyNumberFormat="1" applyFont="1" applyBorder="1" applyAlignment="1">
      <alignment horizontal="right" vertical="center"/>
    </xf>
    <xf numFmtId="0" fontId="23" fillId="0" borderId="53" xfId="64" applyFont="1" applyFill="1" applyBorder="1" applyAlignment="1">
      <alignment horizontal="left" vertical="center" wrapText="1"/>
    </xf>
    <xf numFmtId="165" fontId="82" fillId="0" borderId="19" xfId="0" applyNumberFormat="1" applyFont="1" applyBorder="1" applyAlignment="1">
      <alignment horizontal="right" vertical="center"/>
    </xf>
    <xf numFmtId="0" fontId="3" fillId="0" borderId="54" xfId="64" applyFont="1" applyFill="1" applyBorder="1" applyAlignment="1">
      <alignment horizontal="left" vertical="center" wrapText="1"/>
    </xf>
    <xf numFmtId="2" fontId="83" fillId="0" borderId="113" xfId="0" applyNumberFormat="1" applyFont="1" applyBorder="1" applyAlignment="1">
      <alignment horizontal="right" vertical="center"/>
    </xf>
    <xf numFmtId="165" fontId="83" fillId="0" borderId="23" xfId="0" applyNumberFormat="1" applyFont="1" applyBorder="1" applyAlignment="1">
      <alignment horizontal="right" vertical="center"/>
    </xf>
    <xf numFmtId="0" fontId="6" fillId="0" borderId="59" xfId="64" applyFont="1" applyFill="1" applyBorder="1" applyAlignment="1">
      <alignment horizontal="left" vertical="center" wrapText="1"/>
    </xf>
    <xf numFmtId="2" fontId="84" fillId="0" borderId="85" xfId="0" applyNumberFormat="1" applyFont="1" applyBorder="1" applyAlignment="1">
      <alignment horizontal="right" vertical="center"/>
    </xf>
    <xf numFmtId="165" fontId="84" fillId="0" borderId="86" xfId="0" applyNumberFormat="1" applyFont="1" applyBorder="1" applyAlignment="1">
      <alignment horizontal="right" vertical="center"/>
    </xf>
    <xf numFmtId="2" fontId="85" fillId="0" borderId="85" xfId="0" applyNumberFormat="1" applyFont="1" applyBorder="1" applyAlignment="1">
      <alignment horizontal="right" vertical="center"/>
    </xf>
    <xf numFmtId="165" fontId="85" fillId="0" borderId="86" xfId="0" applyNumberFormat="1" applyFont="1" applyBorder="1" applyAlignment="1">
      <alignment horizontal="right" vertical="center"/>
    </xf>
    <xf numFmtId="165" fontId="84" fillId="0" borderId="111" xfId="0" applyNumberFormat="1" applyFont="1" applyBorder="1" applyAlignment="1">
      <alignment horizontal="right" vertical="center"/>
    </xf>
    <xf numFmtId="2" fontId="86" fillId="0" borderId="48" xfId="0" applyNumberFormat="1" applyFont="1" applyBorder="1" applyAlignment="1">
      <alignment horizontal="right" vertical="center"/>
    </xf>
    <xf numFmtId="165" fontId="86" fillId="0" borderId="49" xfId="0" applyNumberFormat="1" applyFont="1" applyBorder="1" applyAlignment="1">
      <alignment horizontal="right" vertical="center"/>
    </xf>
    <xf numFmtId="2" fontId="87" fillId="0" borderId="48" xfId="0" applyNumberFormat="1" applyFont="1" applyBorder="1" applyAlignment="1">
      <alignment horizontal="right" vertical="center"/>
    </xf>
    <xf numFmtId="165" fontId="87" fillId="0" borderId="49" xfId="0" applyNumberFormat="1" applyFont="1" applyBorder="1" applyAlignment="1">
      <alignment horizontal="right" vertical="center"/>
    </xf>
    <xf numFmtId="165" fontId="81" fillId="0" borderId="19" xfId="0" applyNumberFormat="1" applyFont="1" applyBorder="1" applyAlignment="1">
      <alignment horizontal="right" vertical="center"/>
    </xf>
    <xf numFmtId="0" fontId="21" fillId="31" borderId="0" xfId="59" applyFont="1" applyFill="1" applyBorder="1" applyAlignment="1">
      <alignment horizontal="left" vertical="center"/>
    </xf>
    <xf numFmtId="0" fontId="21" fillId="31" borderId="114" xfId="59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21" fillId="25" borderId="0" xfId="48" applyFont="1" applyFill="1" applyBorder="1" applyAlignment="1">
      <alignment horizontal="left" vertical="center" wrapText="1"/>
    </xf>
    <xf numFmtId="0" fontId="21" fillId="25" borderId="114" xfId="48" applyFont="1" applyFill="1" applyBorder="1" applyAlignment="1">
      <alignment horizontal="left" vertical="center" wrapText="1"/>
    </xf>
    <xf numFmtId="0" fontId="21" fillId="32" borderId="0" xfId="62" applyFont="1" applyFill="1" applyBorder="1" applyAlignment="1">
      <alignment horizontal="left" vertical="center"/>
    </xf>
    <xf numFmtId="0" fontId="21" fillId="32" borderId="114" xfId="62" applyFont="1" applyFill="1" applyBorder="1" applyAlignment="1">
      <alignment horizontal="left" vertical="center"/>
    </xf>
    <xf numFmtId="0" fontId="4" fillId="0" borderId="15" xfId="45" applyFont="1" applyBorder="1" applyAlignment="1">
      <alignment horizontal="left" vertical="center"/>
    </xf>
    <xf numFmtId="0" fontId="4" fillId="0" borderId="29" xfId="45" applyFont="1" applyBorder="1" applyAlignment="1">
      <alignment horizontal="left" vertical="center"/>
    </xf>
    <xf numFmtId="0" fontId="3" fillId="0" borderId="14" xfId="45" applyFont="1" applyBorder="1" applyAlignment="1">
      <alignment horizontal="right" vertical="center"/>
    </xf>
    <xf numFmtId="0" fontId="3" fillId="0" borderId="12" xfId="45" applyFont="1" applyBorder="1" applyAlignment="1">
      <alignment horizontal="right" vertical="center"/>
    </xf>
    <xf numFmtId="0" fontId="32" fillId="0" borderId="31" xfId="66" applyFont="1" applyBorder="1" applyAlignment="1">
      <alignment horizontal="center" vertical="center" wrapText="1"/>
    </xf>
    <xf numFmtId="0" fontId="32" fillId="0" borderId="114" xfId="66" applyFont="1" applyBorder="1" applyAlignment="1">
      <alignment horizontal="center" vertical="center" wrapText="1"/>
    </xf>
    <xf numFmtId="0" fontId="4" fillId="0" borderId="20" xfId="45" applyFont="1" applyBorder="1" applyAlignment="1">
      <alignment horizontal="left" vertical="center"/>
    </xf>
    <xf numFmtId="0" fontId="4" fillId="0" borderId="24" xfId="45" applyFont="1" applyBorder="1" applyAlignment="1">
      <alignment horizontal="left" vertical="center"/>
    </xf>
    <xf numFmtId="0" fontId="3" fillId="0" borderId="17" xfId="45" applyFont="1" applyBorder="1" applyAlignment="1">
      <alignment horizontal="right" vertical="center"/>
    </xf>
    <xf numFmtId="0" fontId="3" fillId="0" borderId="18" xfId="45" applyFont="1" applyBorder="1" applyAlignment="1">
      <alignment horizontal="right" vertical="center"/>
    </xf>
    <xf numFmtId="0" fontId="3" fillId="0" borderId="21" xfId="45" applyFont="1" applyBorder="1" applyAlignment="1">
      <alignment horizontal="right" vertical="center"/>
    </xf>
    <xf numFmtId="0" fontId="3" fillId="0" borderId="22" xfId="45" applyFont="1" applyBorder="1" applyAlignment="1">
      <alignment horizontal="right" vertical="center"/>
    </xf>
    <xf numFmtId="0" fontId="4" fillId="0" borderId="115" xfId="45" applyFont="1" applyBorder="1" applyAlignment="1">
      <alignment horizontal="left" vertical="center"/>
    </xf>
    <xf numFmtId="0" fontId="4" fillId="0" borderId="43" xfId="45" applyFont="1" applyBorder="1" applyAlignment="1">
      <alignment horizontal="left" vertical="center"/>
    </xf>
    <xf numFmtId="0" fontId="8" fillId="0" borderId="0" xfId="66" applyAlignment="1">
      <alignment horizontal="center"/>
    </xf>
    <xf numFmtId="0" fontId="17" fillId="0" borderId="20" xfId="66" applyFont="1" applyFill="1" applyBorder="1" applyAlignment="1">
      <alignment horizontal="center" vertical="center" wrapText="1"/>
    </xf>
    <xf numFmtId="0" fontId="17" fillId="0" borderId="21" xfId="66" applyFont="1" applyFill="1" applyBorder="1" applyAlignment="1">
      <alignment horizontal="center" vertical="center" wrapText="1"/>
    </xf>
    <xf numFmtId="0" fontId="33" fillId="0" borderId="0" xfId="66" applyFont="1" applyBorder="1" applyAlignment="1">
      <alignment horizontal="left"/>
    </xf>
    <xf numFmtId="0" fontId="3" fillId="0" borderId="53" xfId="45" applyFont="1" applyBorder="1" applyAlignment="1">
      <alignment horizontal="right" vertical="center"/>
    </xf>
    <xf numFmtId="0" fontId="32" fillId="0" borderId="52" xfId="66" applyFont="1" applyBorder="1" applyAlignment="1">
      <alignment horizontal="center" vertical="center" wrapText="1"/>
    </xf>
    <xf numFmtId="0" fontId="21" fillId="33" borderId="114" xfId="45" applyFont="1" applyFill="1" applyBorder="1" applyAlignment="1">
      <alignment horizontal="left"/>
    </xf>
    <xf numFmtId="0" fontId="33" fillId="0" borderId="31" xfId="66" applyFont="1" applyBorder="1" applyAlignment="1">
      <alignment horizontal="left"/>
    </xf>
    <xf numFmtId="0" fontId="21" fillId="30" borderId="0" xfId="52" applyFont="1" applyFill="1" applyBorder="1" applyAlignment="1">
      <alignment horizontal="left" vertical="center" wrapText="1"/>
    </xf>
    <xf numFmtId="0" fontId="21" fillId="30" borderId="114" xfId="52" applyFont="1" applyFill="1" applyBorder="1" applyAlignment="1">
      <alignment horizontal="left" vertical="center" wrapText="1"/>
    </xf>
    <xf numFmtId="0" fontId="17" fillId="0" borderId="115" xfId="66" applyFont="1" applyFill="1" applyBorder="1" applyAlignment="1">
      <alignment horizontal="center" vertical="center" wrapText="1"/>
    </xf>
    <xf numFmtId="0" fontId="17" fillId="0" borderId="14" xfId="66" applyFont="1" applyFill="1" applyBorder="1" applyAlignment="1">
      <alignment horizontal="center" vertical="center" wrapText="1"/>
    </xf>
    <xf numFmtId="0" fontId="18" fillId="0" borderId="0" xfId="52" applyFont="1" applyBorder="1" applyAlignment="1">
      <alignment horizontal="center" vertical="center" wrapText="1"/>
    </xf>
    <xf numFmtId="0" fontId="21" fillId="27" borderId="114" xfId="52" applyFont="1" applyFill="1" applyBorder="1" applyAlignment="1">
      <alignment horizontal="left" vertical="center" wrapText="1"/>
    </xf>
    <xf numFmtId="0" fontId="6" fillId="0" borderId="20" xfId="66" applyFont="1" applyBorder="1" applyAlignment="1">
      <alignment horizontal="center" vertical="center" wrapText="1"/>
    </xf>
    <xf numFmtId="0" fontId="6" fillId="0" borderId="14" xfId="66" applyFont="1" applyBorder="1" applyAlignment="1">
      <alignment horizontal="center" vertical="center" wrapText="1"/>
    </xf>
    <xf numFmtId="0" fontId="6" fillId="0" borderId="25" xfId="66" applyFont="1" applyBorder="1" applyAlignment="1">
      <alignment horizontal="center" vertical="center" wrapText="1"/>
    </xf>
    <xf numFmtId="0" fontId="6" fillId="0" borderId="52" xfId="66" applyFont="1" applyBorder="1" applyAlignment="1">
      <alignment horizontal="center" vertical="center" wrapText="1"/>
    </xf>
    <xf numFmtId="0" fontId="65" fillId="0" borderId="31" xfId="61" applyFont="1" applyFill="1" applyBorder="1" applyAlignment="1">
      <alignment horizontal="left" vertical="center" wrapText="1"/>
    </xf>
    <xf numFmtId="0" fontId="6" fillId="0" borderId="24" xfId="66" applyFont="1" applyBorder="1" applyAlignment="1">
      <alignment horizontal="center" vertical="center" wrapText="1"/>
    </xf>
    <xf numFmtId="0" fontId="6" fillId="0" borderId="12" xfId="66" applyFont="1" applyBorder="1" applyAlignment="1">
      <alignment horizontal="center" vertical="center" wrapText="1"/>
    </xf>
    <xf numFmtId="0" fontId="21" fillId="27" borderId="0" xfId="62" applyFont="1" applyFill="1" applyAlignment="1">
      <alignment horizontal="left" vertical="center"/>
    </xf>
    <xf numFmtId="14" fontId="4" fillId="33" borderId="0" xfId="62" applyNumberFormat="1" applyFont="1" applyFill="1" applyBorder="1" applyAlignment="1">
      <alignment horizontal="left"/>
    </xf>
    <xf numFmtId="0" fontId="9" fillId="0" borderId="0" xfId="62" applyFont="1" applyFill="1" applyBorder="1" applyAlignment="1">
      <alignment horizontal="center" vertical="center" wrapText="1"/>
    </xf>
    <xf numFmtId="0" fontId="61" fillId="0" borderId="31" xfId="59" applyFont="1" applyBorder="1" applyAlignment="1">
      <alignment horizontal="left" vertical="center" wrapText="1"/>
    </xf>
    <xf numFmtId="0" fontId="11" fillId="31" borderId="114" xfId="59" applyFont="1" applyFill="1" applyBorder="1" applyAlignment="1">
      <alignment vertical="center"/>
    </xf>
    <xf numFmtId="0" fontId="11" fillId="31" borderId="114" xfId="59" applyFont="1" applyFill="1" applyBorder="1" applyAlignment="1">
      <alignment horizontal="center" vertical="center"/>
    </xf>
    <xf numFmtId="0" fontId="24" fillId="34" borderId="0" xfId="52" applyFont="1" applyFill="1" applyBorder="1" applyAlignment="1">
      <alignment horizontal="left" vertical="center"/>
    </xf>
    <xf numFmtId="0" fontId="24" fillId="34" borderId="114" xfId="52" applyFont="1" applyFill="1" applyBorder="1" applyAlignment="1">
      <alignment horizontal="left" vertical="center"/>
    </xf>
    <xf numFmtId="0" fontId="11" fillId="33" borderId="114" xfId="62" applyFont="1" applyFill="1" applyBorder="1" applyAlignment="1">
      <alignment horizontal="left" vertical="center"/>
    </xf>
    <xf numFmtId="0" fontId="27" fillId="34" borderId="28" xfId="0" applyFont="1" applyFill="1" applyBorder="1" applyAlignment="1">
      <alignment horizontal="center" vertical="center"/>
    </xf>
    <xf numFmtId="0" fontId="4" fillId="0" borderId="31" xfId="62" applyFont="1" applyBorder="1" applyAlignment="1">
      <alignment horizontal="center" vertical="center" wrapText="1"/>
    </xf>
    <xf numFmtId="0" fontId="4" fillId="0" borderId="114" xfId="62" applyFont="1" applyBorder="1" applyAlignment="1">
      <alignment horizontal="center" vertical="center" wrapText="1"/>
    </xf>
    <xf numFmtId="0" fontId="4" fillId="0" borderId="116" xfId="62" applyFont="1" applyBorder="1" applyAlignment="1">
      <alignment horizontal="center" vertical="center" wrapText="1"/>
    </xf>
    <xf numFmtId="0" fontId="4" fillId="0" borderId="117" xfId="62" applyFont="1" applyBorder="1" applyAlignment="1">
      <alignment horizontal="center" vertical="center" wrapText="1"/>
    </xf>
    <xf numFmtId="0" fontId="4" fillId="0" borderId="25" xfId="62" applyFont="1" applyBorder="1" applyAlignment="1">
      <alignment horizontal="center" vertical="center"/>
    </xf>
    <xf numFmtId="0" fontId="4" fillId="0" borderId="52" xfId="62" applyFont="1" applyBorder="1" applyAlignment="1">
      <alignment horizontal="center" vertical="center"/>
    </xf>
    <xf numFmtId="0" fontId="4" fillId="0" borderId="20" xfId="62" applyFont="1" applyBorder="1" applyAlignment="1">
      <alignment horizontal="center" vertical="center"/>
    </xf>
    <xf numFmtId="0" fontId="4" fillId="0" borderId="13" xfId="62" applyFont="1" applyBorder="1" applyAlignment="1">
      <alignment horizontal="center" vertical="center" wrapText="1"/>
    </xf>
    <xf numFmtId="0" fontId="4" fillId="0" borderId="14" xfId="62" applyFont="1" applyBorder="1" applyAlignment="1">
      <alignment horizontal="center" vertical="center" wrapText="1"/>
    </xf>
    <xf numFmtId="0" fontId="4" fillId="0" borderId="97" xfId="62" applyFont="1" applyBorder="1" applyAlignment="1">
      <alignment horizontal="center" vertical="center" wrapText="1"/>
    </xf>
    <xf numFmtId="0" fontId="27" fillId="34" borderId="114" xfId="52" applyFont="1" applyFill="1" applyBorder="1" applyAlignment="1">
      <alignment horizontal="left" vertical="center"/>
    </xf>
    <xf numFmtId="0" fontId="4" fillId="0" borderId="28" xfId="62" applyFont="1" applyBorder="1" applyAlignment="1">
      <alignment horizontal="center" vertical="center"/>
    </xf>
    <xf numFmtId="0" fontId="27" fillId="34" borderId="28" xfId="0" applyFont="1" applyFill="1" applyBorder="1" applyAlignment="1">
      <alignment horizontal="left" vertical="center"/>
    </xf>
    <xf numFmtId="0" fontId="10" fillId="0" borderId="28" xfId="62" applyFont="1" applyBorder="1" applyAlignment="1">
      <alignment horizontal="center" vertical="center" wrapText="1"/>
    </xf>
    <xf numFmtId="0" fontId="10" fillId="35" borderId="0" xfId="62" applyFont="1" applyFill="1" applyAlignment="1">
      <alignment horizontal="left" vertical="center"/>
    </xf>
    <xf numFmtId="0" fontId="76" fillId="26" borderId="0" xfId="62" applyFont="1" applyFill="1" applyAlignment="1">
      <alignment horizontal="left" vertical="center"/>
    </xf>
    <xf numFmtId="0" fontId="61" fillId="0" borderId="0" xfId="62" applyFont="1" applyAlignment="1">
      <alignment horizontal="left"/>
    </xf>
    <xf numFmtId="0" fontId="21" fillId="26" borderId="0" xfId="62" applyFont="1" applyFill="1" applyAlignment="1">
      <alignment horizontal="left" vertical="center"/>
    </xf>
    <xf numFmtId="0" fontId="4" fillId="0" borderId="112" xfId="64" applyFont="1" applyFill="1" applyBorder="1" applyAlignment="1">
      <alignment horizontal="center" vertical="center"/>
    </xf>
    <xf numFmtId="0" fontId="4" fillId="0" borderId="118" xfId="64" applyFont="1" applyFill="1" applyBorder="1" applyAlignment="1">
      <alignment horizontal="center" vertical="center"/>
    </xf>
    <xf numFmtId="0" fontId="4" fillId="0" borderId="24" xfId="64" applyFont="1" applyFill="1" applyBorder="1" applyAlignment="1">
      <alignment horizontal="center" vertical="center"/>
    </xf>
    <xf numFmtId="0" fontId="4" fillId="0" borderId="25" xfId="64" applyFont="1" applyFill="1" applyBorder="1" applyAlignment="1">
      <alignment horizontal="center" vertical="center"/>
    </xf>
    <xf numFmtId="0" fontId="4" fillId="0" borderId="31" xfId="64" applyFont="1" applyFill="1" applyBorder="1" applyAlignment="1">
      <alignment horizontal="center" vertical="center" wrapText="1"/>
    </xf>
    <xf numFmtId="0" fontId="4" fillId="0" borderId="114" xfId="64" applyFont="1" applyFill="1" applyBorder="1" applyAlignment="1">
      <alignment horizontal="center" vertical="center" wrapText="1"/>
    </xf>
    <xf numFmtId="0" fontId="19" fillId="31" borderId="114" xfId="60" applyFont="1" applyFill="1" applyBorder="1" applyAlignment="1">
      <alignment horizontal="center" vertical="center" wrapText="1"/>
    </xf>
    <xf numFmtId="0" fontId="5" fillId="0" borderId="119" xfId="58" applyBorder="1" applyAlignment="1">
      <alignment horizontal="center"/>
    </xf>
    <xf numFmtId="0" fontId="75" fillId="27" borderId="0" xfId="6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left" vertical="center"/>
    </xf>
    <xf numFmtId="0" fontId="26" fillId="0" borderId="31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1" fillId="29" borderId="0" xfId="67" applyFont="1" applyFill="1" applyAlignment="1">
      <alignment horizontal="left" vertical="center"/>
    </xf>
    <xf numFmtId="0" fontId="18" fillId="0" borderId="121" xfId="67" applyFont="1" applyBorder="1" applyAlignment="1">
      <alignment horizontal="left" vertical="center" wrapText="1"/>
    </xf>
    <xf numFmtId="0" fontId="60" fillId="0" borderId="124" xfId="67" applyFont="1" applyBorder="1" applyAlignment="1">
      <alignment horizontal="center" vertical="center" wrapText="1"/>
    </xf>
    <xf numFmtId="0" fontId="60" fillId="0" borderId="94" xfId="67" applyFont="1" applyBorder="1" applyAlignment="1">
      <alignment horizontal="center" vertical="center" wrapText="1"/>
    </xf>
    <xf numFmtId="14" fontId="60" fillId="0" borderId="122" xfId="67" applyNumberFormat="1" applyFont="1" applyBorder="1" applyAlignment="1">
      <alignment horizontal="center" vertical="center" wrapText="1"/>
    </xf>
    <xf numFmtId="14" fontId="60" fillId="0" borderId="135" xfId="67" applyNumberFormat="1" applyFont="1" applyBorder="1" applyAlignment="1">
      <alignment horizontal="center" vertical="center" wrapText="1"/>
    </xf>
    <xf numFmtId="14" fontId="60" fillId="0" borderId="37" xfId="67" applyNumberFormat="1" applyFont="1" applyBorder="1" applyAlignment="1">
      <alignment horizontal="center" vertical="center" wrapText="1"/>
    </xf>
    <xf numFmtId="14" fontId="60" fillId="0" borderId="133" xfId="67" applyNumberFormat="1" applyFont="1" applyBorder="1" applyAlignment="1">
      <alignment horizontal="center" vertical="center" wrapText="1"/>
    </xf>
    <xf numFmtId="14" fontId="60" fillId="0" borderId="134" xfId="67" applyNumberFormat="1" applyFont="1" applyBorder="1" applyAlignment="1">
      <alignment horizontal="center" vertical="center" wrapText="1"/>
    </xf>
    <xf numFmtId="0" fontId="10" fillId="42" borderId="120" xfId="67" applyFont="1" applyFill="1" applyBorder="1" applyAlignment="1">
      <alignment horizontal="left" vertical="center"/>
    </xf>
    <xf numFmtId="0" fontId="59" fillId="0" borderId="0" xfId="67" applyNumberFormat="1" applyFont="1" applyBorder="1" applyAlignment="1">
      <alignment horizontal="center" vertical="center" wrapText="1"/>
    </xf>
    <xf numFmtId="0" fontId="18" fillId="0" borderId="0" xfId="67" applyFont="1" applyBorder="1" applyAlignment="1">
      <alignment horizontal="center" vertical="center" wrapText="1"/>
    </xf>
    <xf numFmtId="0" fontId="18" fillId="0" borderId="121" xfId="67" applyFont="1" applyBorder="1" applyAlignment="1">
      <alignment horizontal="center" vertical="center" wrapText="1"/>
    </xf>
    <xf numFmtId="0" fontId="10" fillId="36" borderId="120" xfId="67" applyFont="1" applyFill="1" applyBorder="1" applyAlignment="1">
      <alignment horizontal="left" vertical="center"/>
    </xf>
    <xf numFmtId="0" fontId="10" fillId="34" borderId="120" xfId="67" applyFont="1" applyFill="1" applyBorder="1" applyAlignment="1">
      <alignment horizontal="left" vertical="center"/>
    </xf>
    <xf numFmtId="0" fontId="66" fillId="25" borderId="0" xfId="67" applyFont="1" applyFill="1" applyAlignment="1">
      <alignment horizontal="left" vertical="center"/>
    </xf>
    <xf numFmtId="14" fontId="4" fillId="36" borderId="120" xfId="67" applyNumberFormat="1" applyFont="1" applyFill="1" applyBorder="1" applyAlignment="1">
      <alignment horizontal="left" vertical="center"/>
    </xf>
    <xf numFmtId="14" fontId="60" fillId="0" borderId="136" xfId="67" applyNumberFormat="1" applyFont="1" applyBorder="1" applyAlignment="1">
      <alignment horizontal="center" vertical="center" wrapText="1"/>
    </xf>
    <xf numFmtId="14" fontId="60" fillId="0" borderId="137" xfId="67" applyNumberFormat="1" applyFont="1" applyBorder="1" applyAlignment="1">
      <alignment horizontal="center" vertical="center" wrapText="1"/>
    </xf>
    <xf numFmtId="0" fontId="11" fillId="37" borderId="0" xfId="67" applyFont="1" applyFill="1" applyAlignment="1">
      <alignment horizontal="left" vertical="center"/>
    </xf>
    <xf numFmtId="14" fontId="4" fillId="33" borderId="120" xfId="67" applyNumberFormat="1" applyFont="1" applyFill="1" applyBorder="1" applyAlignment="1">
      <alignment horizontal="left"/>
    </xf>
    <xf numFmtId="14" fontId="10" fillId="38" borderId="0" xfId="67" applyNumberFormat="1" applyFont="1" applyFill="1" applyBorder="1" applyAlignment="1">
      <alignment horizontal="left"/>
    </xf>
    <xf numFmtId="14" fontId="60" fillId="0" borderId="123" xfId="67" applyNumberFormat="1" applyFont="1" applyBorder="1" applyAlignment="1">
      <alignment horizontal="center" vertical="center" wrapText="1"/>
    </xf>
    <xf numFmtId="14" fontId="60" fillId="0" borderId="96" xfId="67" applyNumberFormat="1" applyFont="1" applyBorder="1" applyAlignment="1">
      <alignment horizontal="center" vertical="center" wrapText="1"/>
    </xf>
    <xf numFmtId="0" fontId="3" fillId="0" borderId="0" xfId="67" applyFont="1" applyAlignment="1">
      <alignment horizontal="center" vertical="center"/>
    </xf>
    <xf numFmtId="0" fontId="61" fillId="0" borderId="0" xfId="67" applyFont="1" applyBorder="1" applyAlignment="1">
      <alignment horizontal="center" vertical="center" wrapText="1"/>
    </xf>
    <xf numFmtId="0" fontId="18" fillId="0" borderId="0" xfId="62" applyFont="1" applyAlignment="1">
      <alignment horizontal="left" vertical="center"/>
    </xf>
    <xf numFmtId="0" fontId="35" fillId="0" borderId="0" xfId="32" applyFont="1" applyAlignment="1" applyProtection="1">
      <alignment horizontal="left" vertical="center"/>
    </xf>
    <xf numFmtId="0" fontId="18" fillId="0" borderId="121" xfId="67" applyFont="1" applyBorder="1" applyAlignment="1">
      <alignment horizontal="left" vertical="center"/>
    </xf>
    <xf numFmtId="0" fontId="21" fillId="37" borderId="0" xfId="67" applyFont="1" applyFill="1" applyAlignment="1">
      <alignment horizontal="left" vertical="center"/>
    </xf>
    <xf numFmtId="14" fontId="60" fillId="0" borderId="125" xfId="67" applyNumberFormat="1" applyFont="1" applyBorder="1" applyAlignment="1">
      <alignment horizontal="center" vertical="center" wrapText="1"/>
    </xf>
    <xf numFmtId="14" fontId="60" fillId="0" borderId="126" xfId="67" applyNumberFormat="1" applyFont="1" applyBorder="1" applyAlignment="1">
      <alignment horizontal="center" vertical="center" wrapText="1"/>
    </xf>
    <xf numFmtId="14" fontId="60" fillId="0" borderId="127" xfId="67" applyNumberFormat="1" applyFont="1" applyBorder="1" applyAlignment="1">
      <alignment horizontal="center" vertical="center" wrapText="1"/>
    </xf>
    <xf numFmtId="14" fontId="60" fillId="0" borderId="95" xfId="67" applyNumberFormat="1" applyFont="1" applyBorder="1" applyAlignment="1">
      <alignment horizontal="center" vertical="center" wrapText="1"/>
    </xf>
  </cellXfs>
  <cellStyles count="84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6" xfId="54"/>
    <cellStyle name="Обычный 7" xfId="55"/>
    <cellStyle name="Обычный 7 2" xfId="56"/>
    <cellStyle name="Обычный 8" xfId="57"/>
    <cellStyle name="Обычный_2009_PR" xfId="58"/>
    <cellStyle name="Обычный_Q1 2010" xfId="59"/>
    <cellStyle name="Обычный_Q1 2010 2" xfId="60"/>
    <cellStyle name="Обычный_Q1 2011_PR" xfId="61"/>
    <cellStyle name="Обычный_Аналіз_3q_09" xfId="62"/>
    <cellStyle name="Обычный_Аналіз_3q_09 2" xfId="63"/>
    <cellStyle name="Обычный_Исходники_Q2_2010" xfId="64"/>
    <cellStyle name="Обычный_Исходники_Q4_2011" xfId="65"/>
    <cellStyle name="Обычный_Книга1" xfId="66"/>
    <cellStyle name="Обычный_Книга3" xfId="67"/>
    <cellStyle name="Обычный_Лист1" xfId="68"/>
    <cellStyle name="Плохой 2" xfId="69"/>
    <cellStyle name="Пояснение 2" xfId="70"/>
    <cellStyle name="Примечание 2" xfId="71"/>
    <cellStyle name="Процентный" xfId="72" builtinId="5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 2" xfId="77"/>
    <cellStyle name="Текст предупреждения 2" xfId="78"/>
    <cellStyle name="Тысячи [0]_MM95 (3)" xfId="79"/>
    <cellStyle name="Тысячи_MM95 (3)" xfId="80"/>
    <cellStyle name="Финансовый 2" xfId="81"/>
    <cellStyle name="Хороший 2" xfId="82"/>
    <cellStyle name="Шапка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9083094555876"/>
          <c:y val="1.898738089106361E-2"/>
          <c:w val="0.59455587392550147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України'!$K$2</c:f>
              <c:strCache>
                <c:ptCount val="1"/>
                <c:pt idx="0">
                  <c:v>2-й квартал 2017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6.0132961612695693E-3"/>
                  <c:y val="-2.788152136127324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5.55719038080965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5.5571903808097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chemeClr val="accent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681042806566517E-3"/>
                  <c:y val="5.596803682130474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8990171464800148E-3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chemeClr val="accent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8023667487520202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України'!$J$3:$J$20</c:f>
              <c:strCache>
                <c:ptCount val="18"/>
                <c:pt idx="0">
                  <c:v>РТС (Росія)</c:v>
                </c:pt>
                <c:pt idx="1">
                  <c:v>ММВБ (Росія)</c:v>
                </c:pt>
                <c:pt idx="2">
                  <c:v>Ibovespa Sao Paulo SE Index (Бразилія)</c:v>
                </c:pt>
                <c:pt idx="3">
                  <c:v>SHANGHAI SE COMPOSITE (Китай)</c:v>
                </c:pt>
                <c:pt idx="4">
                  <c:v>FTSE/JSE Africa All-Share Index (ПАР)</c:v>
                </c:pt>
                <c:pt idx="5">
                  <c:v>FTSE 100  (Великобританія)</c:v>
                </c:pt>
                <c:pt idx="6">
                  <c:v>CAC 40 (Франція)</c:v>
                </c:pt>
                <c:pt idx="7">
                  <c:v>DAX (ФРН)</c:v>
                </c:pt>
                <c:pt idx="8">
                  <c:v>УБ (Україна)</c:v>
                </c:pt>
                <c:pt idx="9">
                  <c:v>S&amp;P 500 (США)</c:v>
                </c:pt>
                <c:pt idx="10">
                  <c:v>DJIA (США)</c:v>
                </c:pt>
                <c:pt idx="11">
                  <c:v>SENSEX (Mumbai SE) 30 (Індія)</c:v>
                </c:pt>
                <c:pt idx="12">
                  <c:v>ПФТС (Україна)</c:v>
                </c:pt>
                <c:pt idx="13">
                  <c:v>WSE WIG 20 (Польща)</c:v>
                </c:pt>
                <c:pt idx="14">
                  <c:v>NIKKEI 225 (Японія)</c:v>
                </c:pt>
                <c:pt idx="15">
                  <c:v>HANG SENG (Гонг-Конг)</c:v>
                </c:pt>
                <c:pt idx="16">
                  <c:v>Cyprus SE General Index (Кіпр)</c:v>
                </c:pt>
                <c:pt idx="17">
                  <c:v>BIST 100 National Index (Туреччина)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-0.10127855193219359</c:v>
                </c:pt>
                <c:pt idx="1">
                  <c:v>-5.8319555087930297E-2</c:v>
                </c:pt>
                <c:pt idx="2">
                  <c:v>-3.2070936769580616E-2</c:v>
                </c:pt>
                <c:pt idx="3">
                  <c:v>-9.3364993914688554E-3</c:v>
                </c:pt>
                <c:pt idx="4">
                  <c:v>-8.5494368955313371E-3</c:v>
                </c:pt>
                <c:pt idx="5">
                  <c:v>-1.3928869904354935E-3</c:v>
                </c:pt>
                <c:pt idx="6">
                  <c:v>-3.572467403675228E-4</c:v>
                </c:pt>
                <c:pt idx="7">
                  <c:v>9.9489396054708301E-4</c:v>
                </c:pt>
                <c:pt idx="8">
                  <c:v>5.4891273055295287E-3</c:v>
                </c:pt>
                <c:pt idx="9">
                  <c:v>2.5686496918805535E-2</c:v>
                </c:pt>
                <c:pt idx="10">
                  <c:v>3.3218927156561273E-2</c:v>
                </c:pt>
                <c:pt idx="11">
                  <c:v>4.3925997197886701E-2</c:v>
                </c:pt>
                <c:pt idx="12">
                  <c:v>5.0460567360270048E-2</c:v>
                </c:pt>
                <c:pt idx="13">
                  <c:v>5.6912810897259192E-2</c:v>
                </c:pt>
                <c:pt idx="14">
                  <c:v>5.9450766449877124E-2</c:v>
                </c:pt>
                <c:pt idx="15">
                  <c:v>6.8555827301310268E-2</c:v>
                </c:pt>
                <c:pt idx="16">
                  <c:v>0.12676263219741468</c:v>
                </c:pt>
                <c:pt idx="17">
                  <c:v>0.12921119672975268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України'!$L$2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'Індекси світу та України'!$J$3:$J$20</c:f>
              <c:strCache>
                <c:ptCount val="18"/>
                <c:pt idx="0">
                  <c:v>РТС (Росія)</c:v>
                </c:pt>
                <c:pt idx="1">
                  <c:v>ММВБ (Росія)</c:v>
                </c:pt>
                <c:pt idx="2">
                  <c:v>Ibovespa Sao Paulo SE Index (Бразилія)</c:v>
                </c:pt>
                <c:pt idx="3">
                  <c:v>SHANGHAI SE COMPOSITE (Китай)</c:v>
                </c:pt>
                <c:pt idx="4">
                  <c:v>FTSE/JSE Africa All-Share Index (ПАР)</c:v>
                </c:pt>
                <c:pt idx="5">
                  <c:v>FTSE 100  (Великобританія)</c:v>
                </c:pt>
                <c:pt idx="6">
                  <c:v>CAC 40 (Франція)</c:v>
                </c:pt>
                <c:pt idx="7">
                  <c:v>DAX (ФРН)</c:v>
                </c:pt>
                <c:pt idx="8">
                  <c:v>УБ (Україна)</c:v>
                </c:pt>
                <c:pt idx="9">
                  <c:v>S&amp;P 500 (США)</c:v>
                </c:pt>
                <c:pt idx="10">
                  <c:v>DJIA (США)</c:v>
                </c:pt>
                <c:pt idx="11">
                  <c:v>SENSEX (Mumbai SE) 30 (Індія)</c:v>
                </c:pt>
                <c:pt idx="12">
                  <c:v>ПФТС (Україна)</c:v>
                </c:pt>
                <c:pt idx="13">
                  <c:v>WSE WIG 20 (Польща)</c:v>
                </c:pt>
                <c:pt idx="14">
                  <c:v>NIKKEI 225 (Японія)</c:v>
                </c:pt>
                <c:pt idx="15">
                  <c:v>HANG SENG (Гонг-Конг)</c:v>
                </c:pt>
                <c:pt idx="16">
                  <c:v>Cyprus SE General Index (Кіпр)</c:v>
                </c:pt>
                <c:pt idx="17">
                  <c:v>BIST 100 National Index (Туреччина)</c:v>
                </c:pt>
              </c:strCache>
            </c:strRef>
          </c:cat>
          <c:val>
            <c:numRef>
              <c:f>'Індекси світу та України'!$L$3:$L$20</c:f>
              <c:numCache>
                <c:formatCode>0.0%</c:formatCode>
                <c:ptCount val="18"/>
                <c:pt idx="0">
                  <c:v>7.541068147877561E-2</c:v>
                </c:pt>
                <c:pt idx="1">
                  <c:v>-6.1287405676091478E-3</c:v>
                </c:pt>
                <c:pt idx="2">
                  <c:v>0.2207203107190745</c:v>
                </c:pt>
                <c:pt idx="3">
                  <c:v>8.9712063669995068E-2</c:v>
                </c:pt>
                <c:pt idx="4">
                  <c:v>-1.1618852757263265E-2</c:v>
                </c:pt>
                <c:pt idx="5">
                  <c:v>0.12428489944390897</c:v>
                </c:pt>
                <c:pt idx="6">
                  <c:v>0.20842576248147493</c:v>
                </c:pt>
                <c:pt idx="7">
                  <c:v>0.27324436033136057</c:v>
                </c:pt>
                <c:pt idx="8">
                  <c:v>0.55325614836117798</c:v>
                </c:pt>
                <c:pt idx="9">
                  <c:v>0.15463156189550498</c:v>
                </c:pt>
                <c:pt idx="10">
                  <c:v>0.1907218018526502</c:v>
                </c:pt>
                <c:pt idx="11">
                  <c:v>0.14525669155087528</c:v>
                </c:pt>
                <c:pt idx="12">
                  <c:v>0.29596595282292748</c:v>
                </c:pt>
                <c:pt idx="13">
                  <c:v>0.31365347377319797</c:v>
                </c:pt>
                <c:pt idx="14">
                  <c:v>0.28617956435318104</c:v>
                </c:pt>
                <c:pt idx="15">
                  <c:v>0.23901709933986948</c:v>
                </c:pt>
                <c:pt idx="16">
                  <c:v>0.17060888142835329</c:v>
                </c:pt>
                <c:pt idx="17">
                  <c:v>0.30752504745357112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40074512"/>
        <c:axId val="240075072"/>
      </c:barChart>
      <c:catAx>
        <c:axId val="2400745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40075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0075072"/>
        <c:scaling>
          <c:orientation val="minMax"/>
          <c:max val="0.60000000000000009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40074512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6746922628046"/>
          <c:y val="0.94579412867509216"/>
          <c:w val="0.54832530773719546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55790784557902E-2"/>
          <c:y val="4.1343773578240012E-2"/>
          <c:w val="0.90784557907845576"/>
          <c:h val="0.700260164981440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'Активи та ВЧА'!$A$65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5602709652440259E-2"/>
                  <c:y val="-3.668821853014381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882145043792356E-2"/>
                  <c:y val="-3.913545971549400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878312289406377E-2"/>
                  <c:y val="-3.32751898969538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124543801920807E-2"/>
                  <c:y val="-3.89558794317371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399018771470505E-2"/>
                  <c:y val="-4.604333728389913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ВЧА'!$B$64:$E$64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ВЧА'!$B$65:$E$65</c:f>
              <c:numCache>
                <c:formatCode>0.00%</c:formatCode>
                <c:ptCount val="4"/>
                <c:pt idx="0">
                  <c:v>5.8686692081581669E-3</c:v>
                </c:pt>
                <c:pt idx="1">
                  <c:v>7.5267983943946327E-3</c:v>
                </c:pt>
                <c:pt idx="2">
                  <c:v>7.6900237917696323E-3</c:v>
                </c:pt>
                <c:pt idx="3">
                  <c:v>8.5353090263718175E-3</c:v>
                </c:pt>
              </c:numCache>
            </c:numRef>
          </c:val>
        </c:ser>
        <c:ser>
          <c:idx val="1"/>
          <c:order val="1"/>
          <c:tx>
            <c:strRef>
              <c:f>'Активи та ВЧА'!$A$66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3637390276835885E-2"/>
                  <c:y val="-6.20130515071033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4774811445395856E-2"/>
                  <c:y val="-5.54799408488629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845559550885205E-2"/>
                  <c:y val="-6.54846025791339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4313495031520349E-2"/>
                  <c:y val="-5.9446424546518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869972511219358E-2"/>
                  <c:y val="-8.23615762632663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ВЧА'!$B$64:$E$64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ВЧА'!$B$66:$E$66</c:f>
              <c:numCache>
                <c:formatCode>0.00%</c:formatCode>
                <c:ptCount val="4"/>
                <c:pt idx="0">
                  <c:v>6.2663677945233127E-3</c:v>
                </c:pt>
                <c:pt idx="1">
                  <c:v>8.4776945942067125E-3</c:v>
                </c:pt>
                <c:pt idx="2">
                  <c:v>8.365737966026696E-3</c:v>
                </c:pt>
                <c:pt idx="3">
                  <c:v>8.9418577864164798E-3</c:v>
                </c:pt>
              </c:numCache>
            </c:numRef>
          </c:val>
        </c:ser>
        <c:ser>
          <c:idx val="2"/>
          <c:order val="2"/>
          <c:tx>
            <c:strRef>
              <c:f>'Активи та ВЧА'!$A$67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ВЧА'!$B$64:$E$64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ВЧА'!$B$67:$E$67</c:f>
              <c:numCache>
                <c:formatCode>0.00%</c:formatCode>
                <c:ptCount val="4"/>
                <c:pt idx="0">
                  <c:v>0.98786496299731852</c:v>
                </c:pt>
                <c:pt idx="1">
                  <c:v>0.9839955070113986</c:v>
                </c:pt>
                <c:pt idx="2">
                  <c:v>0.98394423824220378</c:v>
                </c:pt>
                <c:pt idx="3">
                  <c:v>0.98252283318721179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523296"/>
        <c:axId val="286523856"/>
      </c:barChart>
      <c:catAx>
        <c:axId val="2865232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652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5238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6523296"/>
        <c:crosses val="autoZero"/>
        <c:crossBetween val="between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812746316927103"/>
          <c:y val="0.85290684084336787"/>
          <c:w val="0.69205352813870391"/>
          <c:h val="0.108745901037179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55790784557902E-2"/>
          <c:y val="4.1343773578240012E-2"/>
          <c:w val="0.90784557907845576"/>
          <c:h val="0.700260164981440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'Активи та ВЧА'!$A$20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9002968508818744E-2"/>
                  <c:y val="-2.93893054289419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84003668558276E-2"/>
                  <c:y val="-3.528547542236480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4991920957571123E-2"/>
                  <c:y val="-3.38775395635079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65986961018013E-2"/>
                  <c:y val="-3.915203602070246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399018771470505E-2"/>
                  <c:y val="-4.604333728389913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ВЧА'!$B$19:$E$19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ВЧА'!$B$20:$E$20</c:f>
              <c:numCache>
                <c:formatCode>0.00%</c:formatCode>
                <c:ptCount val="4"/>
                <c:pt idx="0">
                  <c:v>5.5747911525895052E-3</c:v>
                </c:pt>
                <c:pt idx="1">
                  <c:v>7.2204484096479969E-3</c:v>
                </c:pt>
                <c:pt idx="2">
                  <c:v>7.4290478571856248E-3</c:v>
                </c:pt>
                <c:pt idx="3">
                  <c:v>8.4395089587284162E-3</c:v>
                </c:pt>
              </c:numCache>
            </c:numRef>
          </c:val>
        </c:ser>
        <c:ser>
          <c:idx val="1"/>
          <c:order val="1"/>
          <c:tx>
            <c:strRef>
              <c:f>'Активи та ВЧА'!$A$21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3021543461221666E-2"/>
                  <c:y val="-6.28253897979194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214013920227444E-2"/>
                  <c:y val="-5.648361799325456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98541929856299E-2"/>
                  <c:y val="-5.81811790808929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004112517332976E-2"/>
                  <c:y val="-6.023088361850368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869972511219358E-2"/>
                  <c:y val="-8.23615762632663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ВЧА'!$B$19:$E$19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ВЧА'!$B$21:$E$21</c:f>
              <c:numCache>
                <c:formatCode>0.00%</c:formatCode>
                <c:ptCount val="4"/>
                <c:pt idx="0">
                  <c:v>6.0291384014286411E-3</c:v>
                </c:pt>
                <c:pt idx="1">
                  <c:v>8.4557262659173092E-3</c:v>
                </c:pt>
                <c:pt idx="2">
                  <c:v>8.3952302730207866E-3</c:v>
                </c:pt>
                <c:pt idx="3">
                  <c:v>9.2467892006762552E-3</c:v>
                </c:pt>
              </c:numCache>
            </c:numRef>
          </c:val>
        </c:ser>
        <c:ser>
          <c:idx val="2"/>
          <c:order val="2"/>
          <c:tx>
            <c:strRef>
              <c:f>'Активи та ВЧА'!$A$22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ВЧА'!$B$19:$E$19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ВЧА'!$B$22:$E$22</c:f>
              <c:numCache>
                <c:formatCode>0.00%</c:formatCode>
                <c:ptCount val="4"/>
                <c:pt idx="0">
                  <c:v>0.98839607044598188</c:v>
                </c:pt>
                <c:pt idx="1">
                  <c:v>0.98432382532443474</c:v>
                </c:pt>
                <c:pt idx="2">
                  <c:v>0.98417572186979363</c:v>
                </c:pt>
                <c:pt idx="3">
                  <c:v>0.9823137018405953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527776"/>
        <c:axId val="286528336"/>
      </c:barChart>
      <c:catAx>
        <c:axId val="2865277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652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5283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6527776"/>
        <c:crosses val="autoZero"/>
        <c:crossBetween val="between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812743587187918"/>
          <c:y val="0.8529068400348262"/>
          <c:w val="0.69205340325643327"/>
          <c:h val="0.10874594065572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8119252147032E-2"/>
          <c:y val="0.13475223969497899"/>
          <c:w val="0.87644023869040344"/>
          <c:h val="0.73049898360962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ІСІ'!$B$2</c:f>
              <c:strCache>
                <c:ptCount val="1"/>
                <c:pt idx="0">
                  <c:v>Чистий притік/відтік за період, тис. грн. (ліва шкала)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'Притік-відтік відкритих ІСІ'!$A$3:$A$15</c:f>
              <c:strCache>
                <c:ptCount val="13"/>
                <c:pt idx="0">
                  <c:v>червень '16</c:v>
                </c:pt>
                <c:pt idx="1">
                  <c:v>липень '16</c:v>
                </c:pt>
                <c:pt idx="2">
                  <c:v>серпень '16</c:v>
                </c:pt>
                <c:pt idx="3">
                  <c:v>вересень '16</c:v>
                </c:pt>
                <c:pt idx="4">
                  <c:v>жовтень '16</c:v>
                </c:pt>
                <c:pt idx="5">
                  <c:v>листопад '16</c:v>
                </c:pt>
                <c:pt idx="6">
                  <c:v>грудень '16</c:v>
                </c:pt>
                <c:pt idx="7">
                  <c:v>січень '17</c:v>
                </c:pt>
                <c:pt idx="8">
                  <c:v>лютий  '17</c:v>
                </c:pt>
                <c:pt idx="9">
                  <c:v>березень '17</c:v>
                </c:pt>
                <c:pt idx="10">
                  <c:v>квітень '17</c:v>
                </c:pt>
                <c:pt idx="11">
                  <c:v>травень  '17</c:v>
                </c:pt>
                <c:pt idx="12">
                  <c:v>червень '17</c:v>
                </c:pt>
              </c:strCache>
            </c:strRef>
          </c:cat>
          <c:val>
            <c:numRef>
              <c:f>'Притік-відтік відкритих ІСІ'!$B$3:$B$15</c:f>
              <c:numCache>
                <c:formatCode>#,##0</c:formatCode>
                <c:ptCount val="13"/>
                <c:pt idx="0">
                  <c:v>-118.43</c:v>
                </c:pt>
                <c:pt idx="1">
                  <c:v>518.72252880659721</c:v>
                </c:pt>
                <c:pt idx="2">
                  <c:v>634.20826215995828</c:v>
                </c:pt>
                <c:pt idx="3">
                  <c:v>-177.36410713108774</c:v>
                </c:pt>
                <c:pt idx="4">
                  <c:v>167.03316855708582</c:v>
                </c:pt>
                <c:pt idx="5">
                  <c:v>-514.84731989521515</c:v>
                </c:pt>
                <c:pt idx="6">
                  <c:v>-617.65089120987057</c:v>
                </c:pt>
                <c:pt idx="7">
                  <c:v>-295.87270367723511</c:v>
                </c:pt>
                <c:pt idx="8">
                  <c:v>-551.20216965396503</c:v>
                </c:pt>
                <c:pt idx="9">
                  <c:v>-576.73303783957124</c:v>
                </c:pt>
                <c:pt idx="10">
                  <c:v>197.72165213</c:v>
                </c:pt>
                <c:pt idx="11">
                  <c:v>80.281832449999996</c:v>
                </c:pt>
                <c:pt idx="12">
                  <c:v>625.56772004000004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19472"/>
        <c:axId val="239420032"/>
      </c:barChart>
      <c:lineChart>
        <c:grouping val="standard"/>
        <c:varyColors val="0"/>
        <c:ser>
          <c:idx val="0"/>
          <c:order val="1"/>
          <c:tx>
            <c:strRef>
              <c:f>'Притік-відтік відкритих ІСІ'!$C$2</c:f>
              <c:strCache>
                <c:ptCount val="1"/>
                <c:pt idx="0">
                  <c:v>Кіл-ть фондів, щодо яких наявні дані за період**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'Притік-відтік відкритих ІСІ'!$A$3:$A$15</c:f>
              <c:strCache>
                <c:ptCount val="13"/>
                <c:pt idx="0">
                  <c:v>червень '16</c:v>
                </c:pt>
                <c:pt idx="1">
                  <c:v>липень '16</c:v>
                </c:pt>
                <c:pt idx="2">
                  <c:v>серпень '16</c:v>
                </c:pt>
                <c:pt idx="3">
                  <c:v>вересень '16</c:v>
                </c:pt>
                <c:pt idx="4">
                  <c:v>жовтень '16</c:v>
                </c:pt>
                <c:pt idx="5">
                  <c:v>листопад '16</c:v>
                </c:pt>
                <c:pt idx="6">
                  <c:v>грудень '16</c:v>
                </c:pt>
                <c:pt idx="7">
                  <c:v>січень '17</c:v>
                </c:pt>
                <c:pt idx="8">
                  <c:v>лютий  '17</c:v>
                </c:pt>
                <c:pt idx="9">
                  <c:v>березень '17</c:v>
                </c:pt>
                <c:pt idx="10">
                  <c:v>квітень '17</c:v>
                </c:pt>
                <c:pt idx="11">
                  <c:v>травень  '17</c:v>
                </c:pt>
                <c:pt idx="12">
                  <c:v>червень '17</c:v>
                </c:pt>
              </c:strCache>
            </c:strRef>
          </c:cat>
          <c:val>
            <c:numRef>
              <c:f>'Притік-відтік відкритих ІСІ'!$C$3:$C$15</c:f>
              <c:numCache>
                <c:formatCode>General</c:formatCode>
                <c:ptCount val="13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20592"/>
        <c:axId val="239421152"/>
      </c:lineChart>
      <c:catAx>
        <c:axId val="239419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94200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39420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тис. грн.</a:t>
                </a:r>
              </a:p>
            </c:rich>
          </c:tx>
          <c:layout>
            <c:manualLayout>
              <c:xMode val="edge"/>
              <c:yMode val="edge"/>
              <c:x val="1.3612590705573569E-2"/>
              <c:y val="1.71234605289723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9419472"/>
        <c:crosses val="autoZero"/>
        <c:crossBetween val="between"/>
        <c:majorUnit val="250"/>
      </c:valAx>
      <c:catAx>
        <c:axId val="23942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9421152"/>
        <c:crosses val="autoZero"/>
        <c:auto val="0"/>
        <c:lblAlgn val="ctr"/>
        <c:lblOffset val="100"/>
        <c:noMultiLvlLbl val="0"/>
      </c:catAx>
      <c:valAx>
        <c:axId val="239421152"/>
        <c:scaling>
          <c:orientation val="minMax"/>
          <c:max val="20"/>
          <c:min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9420592"/>
        <c:crosses val="max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1277190228672396E-2"/>
          <c:y val="0.90662405180121708"/>
          <c:w val="0.90876638275607713"/>
          <c:h val="5.76941103515906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1614579598313E-3"/>
          <c:y val="0.20627806294457693"/>
          <c:w val="0.97084881124832068"/>
          <c:h val="0.752606081647447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ІСІ'!$A$18:$C$18</c:f>
              <c:strCache>
                <c:ptCount val="1"/>
                <c:pt idx="0">
                  <c:v>Чистий притік/відтік капіталу у 2-му кв. 2016-2017 рр., тис. грн.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5179113539769277E-3"/>
                  <c:y val="1.02065336281172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'Притік-відтік відкритих ІСІ'!$A$19:$A$23</c:f>
              <c:strCache>
                <c:ptCount val="5"/>
                <c:pt idx="0">
                  <c:v>2 кв. '16</c:v>
                </c:pt>
                <c:pt idx="1">
                  <c:v>3 кв. '16</c:v>
                </c:pt>
                <c:pt idx="2">
                  <c:v>4 кв. '16</c:v>
                </c:pt>
                <c:pt idx="3">
                  <c:v>1 кв. '17</c:v>
                </c:pt>
                <c:pt idx="4">
                  <c:v>2 кв. '17</c:v>
                </c:pt>
              </c:strCache>
            </c:strRef>
          </c:cat>
          <c:val>
            <c:numRef>
              <c:f>'Притік-відтік відкритих ІСІ'!$B$19:$B$23</c:f>
              <c:numCache>
                <c:formatCode>#,##0</c:formatCode>
                <c:ptCount val="5"/>
                <c:pt idx="0">
                  <c:v>-780.35833073316985</c:v>
                </c:pt>
                <c:pt idx="1">
                  <c:v>975.56668383546764</c:v>
                </c:pt>
                <c:pt idx="2">
                  <c:v>-965.46504254799993</c:v>
                </c:pt>
                <c:pt idx="3">
                  <c:v>-1423.8079111707714</c:v>
                </c:pt>
                <c:pt idx="4">
                  <c:v>903.57120462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39423952"/>
        <c:axId val="239424512"/>
      </c:barChart>
      <c:catAx>
        <c:axId val="239423952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9424512"/>
        <c:crossesAt val="0"/>
        <c:auto val="0"/>
        <c:lblAlgn val="ctr"/>
        <c:lblOffset val="0"/>
        <c:tickLblSkip val="1"/>
        <c:tickMarkSkip val="1"/>
        <c:noMultiLvlLbl val="0"/>
      </c:catAx>
      <c:valAx>
        <c:axId val="239424512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тис. грн.</a:t>
                </a:r>
              </a:p>
            </c:rich>
          </c:tx>
          <c:layout>
            <c:manualLayout>
              <c:xMode val="edge"/>
              <c:yMode val="edge"/>
              <c:x val="9.3348932385121305E-3"/>
              <c:y val="1.9230738359539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239423952"/>
        <c:crosses val="autoZero"/>
        <c:crossBetween val="between"/>
        <c:majorUnit val="2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89672590308957E-2"/>
          <c:y val="4.5333451389196325E-2"/>
          <c:w val="0.96896633297946944"/>
          <c:h val="0.656001708337782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Інвестори!$B$14:$B$15</c:f>
              <c:strCache>
                <c:ptCount val="2"/>
                <c:pt idx="0">
                  <c:v>Юридичні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(Інвестори!$B$16:$B$20,Інвестори!$B$22)</c:f>
              <c:numCache>
                <c:formatCode>0.00%</c:formatCode>
                <c:ptCount val="6"/>
                <c:pt idx="0">
                  <c:v>0.10422690530440006</c:v>
                </c:pt>
                <c:pt idx="1">
                  <c:v>0.17350078966402824</c:v>
                </c:pt>
                <c:pt idx="2">
                  <c:v>0.29050770523351427</c:v>
                </c:pt>
                <c:pt idx="3">
                  <c:v>0.41802745707785577</c:v>
                </c:pt>
                <c:pt idx="4">
                  <c:v>0.22902921407127158</c:v>
                </c:pt>
                <c:pt idx="5">
                  <c:v>0.6930746670293918</c:v>
                </c:pt>
              </c:numCache>
            </c:numRef>
          </c:val>
        </c:ser>
        <c:ser>
          <c:idx val="1"/>
          <c:order val="1"/>
          <c:tx>
            <c:strRef>
              <c:f>Інвестори!$C$14:$C$15</c:f>
              <c:strCache>
                <c:ptCount val="2"/>
                <c:pt idx="0">
                  <c:v>Юридичні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7.3561658615786604E-2"/>
                  <c:y val="-1.63445623328474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00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660066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(Інвестори!$C$16:$C$20,Інвестори!$C$22)</c:f>
              <c:numCache>
                <c:formatCode>0.00%</c:formatCode>
                <c:ptCount val="6"/>
                <c:pt idx="0">
                  <c:v>0.16684005116186956</c:v>
                </c:pt>
                <c:pt idx="1">
                  <c:v>2.4924492061535321E-2</c:v>
                </c:pt>
                <c:pt idx="2">
                  <c:v>0.15034120303549886</c:v>
                </c:pt>
                <c:pt idx="3">
                  <c:v>0.45274686861923613</c:v>
                </c:pt>
                <c:pt idx="4">
                  <c:v>4.5485413488939794E-3</c:v>
                </c:pt>
                <c:pt idx="5">
                  <c:v>0.21725301017469523</c:v>
                </c:pt>
              </c:numCache>
            </c:numRef>
          </c:val>
        </c:ser>
        <c:ser>
          <c:idx val="2"/>
          <c:order val="2"/>
          <c:tx>
            <c:strRef>
              <c:f>Інвестори!$D$14:$D$15</c:f>
              <c:strCache>
                <c:ptCount val="2"/>
                <c:pt idx="0">
                  <c:v>Фізичні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7.016081836634161E-2"/>
                  <c:y val="-3.73099639082292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(Інвестори!$D$16:$D$20,Інвестори!$D$22)</c:f>
              <c:numCache>
                <c:formatCode>0.00%</c:formatCode>
                <c:ptCount val="6"/>
                <c:pt idx="0">
                  <c:v>0.72644163841548282</c:v>
                </c:pt>
                <c:pt idx="1">
                  <c:v>0.80122590358638435</c:v>
                </c:pt>
                <c:pt idx="2">
                  <c:v>0.55200513259102035</c:v>
                </c:pt>
                <c:pt idx="3">
                  <c:v>0.10962414158119323</c:v>
                </c:pt>
                <c:pt idx="4">
                  <c:v>0.76528123651051372</c:v>
                </c:pt>
                <c:pt idx="5">
                  <c:v>8.853080512337988E-2</c:v>
                </c:pt>
              </c:numCache>
            </c:numRef>
          </c:val>
        </c:ser>
        <c:ser>
          <c:idx val="3"/>
          <c:order val="3"/>
          <c:tx>
            <c:strRef>
              <c:f>Інвестори!$E$14:$E$15</c:f>
              <c:strCache>
                <c:ptCount val="2"/>
                <c:pt idx="0">
                  <c:v>Фізичні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(Інвестори!$E$16:$E$20,Інвестори!$E$22)</c:f>
              <c:numCache>
                <c:formatCode>0.00%</c:formatCode>
                <c:ptCount val="6"/>
                <c:pt idx="0">
                  <c:v>2.4914051182474161E-3</c:v>
                </c:pt>
                <c:pt idx="1">
                  <c:v>3.4881468805209227E-4</c:v>
                </c:pt>
                <c:pt idx="2">
                  <c:v>7.1459591399665665E-3</c:v>
                </c:pt>
                <c:pt idx="3">
                  <c:v>1.9601532721714787E-2</c:v>
                </c:pt>
                <c:pt idx="4">
                  <c:v>1.1410080693207226E-3</c:v>
                </c:pt>
                <c:pt idx="5">
                  <c:v>1.1415176725331061E-3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191536"/>
        <c:axId val="372192096"/>
      </c:barChart>
      <c:catAx>
        <c:axId val="37219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721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192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72191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33768776614593"/>
          <c:y val="0.85284308211473558"/>
          <c:w val="0.78367267878700519"/>
          <c:h val="0.13636811023622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Інтервальні ІСІ</a:t>
            </a:r>
          </a:p>
        </c:rich>
      </c:tx>
      <c:layout>
        <c:manualLayout>
          <c:xMode val="edge"/>
          <c:yMode val="edge"/>
          <c:x val="0.39801032451035157"/>
          <c:y val="1.354389843383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3236661052426"/>
          <c:y val="0.17456211458677171"/>
          <c:w val="0.65864166494581566"/>
          <c:h val="0.70294047253028735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204227607238946"/>
                  <c:y val="0.173973370308906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38210674064829"/>
                  <c:y val="-0.196876033697910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7021826338757142E-3"/>
                  <c:y val="-4.740139134280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4859253370288235E-4"/>
                  <c:y val="-1.371584452157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766850473505654E-2"/>
                  <c:y val="9.6470229266906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523177618761166"/>
                  <c:y val="-2.6241755493732668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75.8%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13414078348298"/>
                  <c:y val="-1.0141750198927404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70.55%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4480203774268"/>
                  <c:y val="3.24483775811209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ІСІ'!$D$4:$D$8</c:f>
              <c:strCache>
                <c:ptCount val="5"/>
                <c:pt idx="0">
                  <c:v>Інші активи (у т. ч. ДЗ)</c:v>
                </c:pt>
                <c:pt idx="1">
                  <c:v>Грошові кошти та банківські депозити</c:v>
                </c:pt>
                <c:pt idx="2">
                  <c:v>Облігації державні </c:v>
                </c:pt>
                <c:pt idx="3">
                  <c:v>Акції</c:v>
                </c:pt>
                <c:pt idx="4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ІСІ'!$E$4:$E$8</c:f>
              <c:numCache>
                <c:formatCode>0.00%</c:formatCode>
                <c:ptCount val="5"/>
                <c:pt idx="0">
                  <c:v>0.11561481624239951</c:v>
                </c:pt>
                <c:pt idx="1">
                  <c:v>0.12640828152156941</c:v>
                </c:pt>
                <c:pt idx="2">
                  <c:v>0.34381291416706222</c:v>
                </c:pt>
                <c:pt idx="3">
                  <c:v>0.40293016732492026</c:v>
                </c:pt>
                <c:pt idx="4">
                  <c:v>1.1233792473920496E-2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Закриті ІСІ з публічною пропозицією</a:t>
            </a:r>
          </a:p>
        </c:rich>
      </c:tx>
      <c:layout>
        <c:manualLayout>
          <c:xMode val="edge"/>
          <c:yMode val="edge"/>
          <c:x val="0.20275263828535958"/>
          <c:y val="4.075043849183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2356387583043E-2"/>
          <c:y val="0.24911444170951627"/>
          <c:w val="0.66144487771478189"/>
          <c:h val="0.62803244111670986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82342745209222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206898785213552"/>
                  <c:y val="-3.11910683832278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806436188264344E-2"/>
                  <c:y val="5.108874483979141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969577678213997E-3"/>
                  <c:y val="-7.07563866300673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916641651741626E-3"/>
                  <c:y val="-8.81758744968663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701935216288161E-3"/>
                  <c:y val="-3.6231211687737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6762565999504575"/>
                  <c:y val="2.1689412391372519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22.6%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597855227881987E-2"/>
                  <c:y val="3.74956575104520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496768403758688"/>
                  <c:y val="0.448851774530271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ІСІ'!$G$4:$G$11</c:f>
              <c:strCache>
                <c:ptCount val="7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Облігації державні </c:v>
                </c:pt>
                <c:pt idx="5">
                  <c:v>Акцiї</c:v>
                </c:pt>
                <c:pt idx="6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ІСІ'!$H$4:$H$11</c:f>
              <c:numCache>
                <c:formatCode>0.0%</c:formatCode>
                <c:ptCount val="8"/>
                <c:pt idx="0">
                  <c:v>0.71521137589347683</c:v>
                </c:pt>
                <c:pt idx="1">
                  <c:v>1.8110728259904634E-4</c:v>
                </c:pt>
                <c:pt idx="2">
                  <c:v>5.7059434837197789E-2</c:v>
                </c:pt>
                <c:pt idx="3">
                  <c:v>1.4686306939773286E-3</c:v>
                </c:pt>
                <c:pt idx="4">
                  <c:v>0.10723271092263413</c:v>
                </c:pt>
                <c:pt idx="5">
                  <c:v>0.1131164602274194</c:v>
                </c:pt>
                <c:pt idx="6">
                  <c:v>5.7302801426955549E-3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Відкриті ІСІ</a:t>
            </a:r>
          </a:p>
        </c:rich>
      </c:tx>
      <c:layout>
        <c:manualLayout>
          <c:xMode val="edge"/>
          <c:yMode val="edge"/>
          <c:x val="0.42515789041994745"/>
          <c:y val="1.0941010161036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73243643031838"/>
          <c:y val="0.16803404027452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5117145410519585E-3"/>
                  <c:y val="4.21452763914900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21857448123652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50007404169187"/>
                  <c:y val="-1.5596256584514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431624065649755E-3"/>
                  <c:y val="-5.7196583784841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0797204032996327E-3"/>
                  <c:y val="7.0230355862669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871400163635083"/>
                  <c:y val="-9.0342445438734778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400"/>
                      <a:t>Цінні папери
67.0%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ІСІ'!$A$4:$A$11</c:f>
              <c:strCache>
                <c:ptCount val="6"/>
                <c:pt idx="0">
                  <c:v>Інші активи (у т. ч. ДЗ*)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Облігації державні </c:v>
                </c:pt>
                <c:pt idx="4">
                  <c:v>Акції</c:v>
                </c:pt>
                <c:pt idx="5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ІСІ'!$B$4:$B$11</c:f>
              <c:numCache>
                <c:formatCode>0.00%</c:formatCode>
                <c:ptCount val="8"/>
                <c:pt idx="0">
                  <c:v>6.4179729914780242E-2</c:v>
                </c:pt>
                <c:pt idx="1">
                  <c:v>0.25615744427529169</c:v>
                </c:pt>
                <c:pt idx="2">
                  <c:v>9.424154281596266E-3</c:v>
                </c:pt>
                <c:pt idx="3">
                  <c:v>0.24731181378912614</c:v>
                </c:pt>
                <c:pt idx="4">
                  <c:v>0.4160447688947248</c:v>
                </c:pt>
                <c:pt idx="5">
                  <c:v>6.882088844480847E-3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i="0"/>
              <a:t>Закриті ІСІ з приватним розміщенням </a:t>
            </a:r>
            <a:r>
              <a:rPr lang="uk-UA" sz="1600" b="1" i="0" u="none" strike="noStrike" baseline="0">
                <a:effectLst/>
              </a:rPr>
              <a:t>(крім венчурних) </a:t>
            </a:r>
            <a:endParaRPr lang="uk-UA" i="0"/>
          </a:p>
        </c:rich>
      </c:tx>
      <c:layout>
        <c:manualLayout>
          <c:xMode val="edge"/>
          <c:yMode val="edge"/>
          <c:x val="0.15726597707126233"/>
          <c:y val="2.7139913245900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6855975982602"/>
          <c:y val="0.27040195731955963"/>
          <c:w val="0.65202544010808783"/>
          <c:h val="0.6269137963843958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3599962549071461E-2"/>
                  <c:y val="0.113731792850346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677805842397902E-3"/>
                  <c:y val="2.57961669158624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88234006001895E-2"/>
                  <c:y val="4.38685333695799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8240513707820859E-3"/>
                  <c:y val="-1.328929979313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860451344874485E-3"/>
                  <c:y val="-1.3139967142463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9863769966474519E-3"/>
                  <c:y val="6.70816763176997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0555499011507236"/>
                  <c:y val="1.9160631961803568E-2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400" b="0" i="1" u="none" strike="noStrike" kern="1200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30.4%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671697030820618"/>
                  <c:y val="1.56581181115957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28.0%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5563339458708475"/>
                  <c:y val="-9.4641614474599671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32.32%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6845421434339061"/>
                  <c:y val="8.35088730418233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ІСІ'!$J$4:$J$10</c:f>
              <c:strCache>
                <c:ptCount val="7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Облігації державні </c:v>
                </c:pt>
                <c:pt idx="4">
                  <c:v>Акцiї</c:v>
                </c:pt>
                <c:pt idx="5">
                  <c:v>Облігації підприємств</c:v>
                </c:pt>
                <c:pt idx="6">
                  <c:v>Векселі</c:v>
                </c:pt>
              </c:strCache>
            </c:strRef>
          </c:cat>
          <c:val>
            <c:numRef>
              <c:f>'Структура активів_типи ІСІ'!$K$4:$K$10</c:f>
              <c:numCache>
                <c:formatCode>0.0%</c:formatCode>
                <c:ptCount val="7"/>
                <c:pt idx="0">
                  <c:v>0.5267175000654678</c:v>
                </c:pt>
                <c:pt idx="1">
                  <c:v>8.4278888174919647E-4</c:v>
                </c:pt>
                <c:pt idx="2">
                  <c:v>0.16845216211485364</c:v>
                </c:pt>
                <c:pt idx="3">
                  <c:v>1.9112878569451142E-2</c:v>
                </c:pt>
                <c:pt idx="4">
                  <c:v>0.22771084944503989</c:v>
                </c:pt>
                <c:pt idx="5">
                  <c:v>5.2473628653355149E-2</c:v>
                </c:pt>
                <c:pt idx="6">
                  <c:v>4.6901922700832727E-3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Венчурні  ІСІ</a:t>
            </a:r>
          </a:p>
        </c:rich>
      </c:tx>
      <c:layout>
        <c:manualLayout>
          <c:xMode val="edge"/>
          <c:yMode val="edge"/>
          <c:x val="0.41153371882301759"/>
          <c:y val="1.1337710845584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562998449209"/>
          <c:y val="0.2476866164737187"/>
          <c:w val="0.66554509068173007"/>
          <c:h val="0.66079733381296291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6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80713164487078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392984698488776"/>
                  <c:y val="-0.1028496547633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5740992716453574E-2"/>
                  <c:y val="-5.33145473193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532996615683713E-3"/>
                  <c:y val="-9.01851248997268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68324170748787E-3"/>
                  <c:y val="-6.108440434749913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181297493601028E-3"/>
                  <c:y val="4.52936391175915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21134268071207624"/>
                  <c:y val="2.740171308994051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19.0%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1"/>
              <c:layout>
                <c:manualLayout>
                  <c:x val="-0.17105711741288845"/>
                  <c:y val="1.3618760052360082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 21.49%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ІСІ'!$A$71:$A$80</c:f>
              <c:strCache>
                <c:ptCount val="10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Облігації державні 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Векселі</c:v>
                </c:pt>
                <c:pt idx="8">
                  <c:v>Заставні</c:v>
                </c:pt>
                <c:pt idx="9">
                  <c:v>Інші ЦП</c:v>
                </c:pt>
              </c:strCache>
            </c:strRef>
          </c:cat>
          <c:val>
            <c:numRef>
              <c:f>'Структура активів_типи ІСІ'!$B$71:$B$80</c:f>
              <c:numCache>
                <c:formatCode>0.00%</c:formatCode>
                <c:ptCount val="10"/>
                <c:pt idx="0">
                  <c:v>0.76609533793703477</c:v>
                </c:pt>
                <c:pt idx="1">
                  <c:v>3.0992063476759368E-2</c:v>
                </c:pt>
                <c:pt idx="2">
                  <c:v>1.2670639948718067E-2</c:v>
                </c:pt>
                <c:pt idx="3">
                  <c:v>1.0530214539761479E-5</c:v>
                </c:pt>
                <c:pt idx="4">
                  <c:v>6.9436482609646548E-4</c:v>
                </c:pt>
                <c:pt idx="5">
                  <c:v>0.10137943212191702</c:v>
                </c:pt>
                <c:pt idx="6">
                  <c:v>3.1921300728971105E-2</c:v>
                </c:pt>
                <c:pt idx="7">
                  <c:v>5.371584821754731E-2</c:v>
                </c:pt>
                <c:pt idx="8">
                  <c:v>4.312822145490585E-5</c:v>
                </c:pt>
                <c:pt idx="9">
                  <c:v>2.4773543069611091E-3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41440021013661E-2"/>
          <c:y val="0.11377132545931759"/>
          <c:w val="0.94141206348050477"/>
          <c:h val="0.69486759619674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ІСІ'!$B$2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954823875773385E-4"/>
                  <c:y val="1.0452209098862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43822539024019E-3"/>
                  <c:y val="1.2557062922509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303187838841827E-3"/>
                  <c:y val="2.8544118410702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'КУА та ІСІ'!$A$3:$A$41</c:f>
              <c:numCache>
                <c:formatCode>m/d/yyyy</c:formatCode>
                <c:ptCount val="13"/>
                <c:pt idx="0">
                  <c:v>39629</c:v>
                </c:pt>
                <c:pt idx="1">
                  <c:v>39994</c:v>
                </c:pt>
                <c:pt idx="2">
                  <c:v>40359</c:v>
                </c:pt>
                <c:pt idx="3">
                  <c:v>40724</c:v>
                </c:pt>
                <c:pt idx="4">
                  <c:v>41090</c:v>
                </c:pt>
                <c:pt idx="5">
                  <c:v>41455</c:v>
                </c:pt>
                <c:pt idx="6">
                  <c:v>41820</c:v>
                </c:pt>
                <c:pt idx="7">
                  <c:v>42185</c:v>
                </c:pt>
                <c:pt idx="8">
                  <c:v>42551</c:v>
                </c:pt>
                <c:pt idx="9">
                  <c:v>42643</c:v>
                </c:pt>
                <c:pt idx="10">
                  <c:v>42735</c:v>
                </c:pt>
                <c:pt idx="11">
                  <c:v>42825</c:v>
                </c:pt>
                <c:pt idx="12">
                  <c:v>42916</c:v>
                </c:pt>
              </c:numCache>
            </c:numRef>
          </c:cat>
          <c:val>
            <c:numRef>
              <c:f>'КУА та ІСІ'!$B$3:$B$41</c:f>
              <c:numCache>
                <c:formatCode>General</c:formatCode>
                <c:ptCount val="13"/>
                <c:pt idx="0">
                  <c:v>394</c:v>
                </c:pt>
                <c:pt idx="1">
                  <c:v>397</c:v>
                </c:pt>
                <c:pt idx="2">
                  <c:v>357</c:v>
                </c:pt>
                <c:pt idx="3">
                  <c:v>347</c:v>
                </c:pt>
                <c:pt idx="4" formatCode="0">
                  <c:v>340</c:v>
                </c:pt>
                <c:pt idx="5">
                  <c:v>345</c:v>
                </c:pt>
                <c:pt idx="6">
                  <c:v>340</c:v>
                </c:pt>
                <c:pt idx="7">
                  <c:v>326</c:v>
                </c:pt>
                <c:pt idx="8">
                  <c:v>304</c:v>
                </c:pt>
                <c:pt idx="9">
                  <c:v>300</c:v>
                </c:pt>
                <c:pt idx="10">
                  <c:v>295</c:v>
                </c:pt>
                <c:pt idx="11">
                  <c:v>295</c:v>
                </c:pt>
                <c:pt idx="12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0078432"/>
        <c:axId val="240078992"/>
      </c:barChart>
      <c:lineChart>
        <c:grouping val="standard"/>
        <c:varyColors val="0"/>
        <c:ser>
          <c:idx val="0"/>
          <c:order val="1"/>
          <c:tx>
            <c:strRef>
              <c:f>'КУА та ІСІ'!$C$2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757670410612305E-2"/>
                  <c:y val="-6.981790749441590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070971403502856E-2"/>
                  <c:y val="-5.2880548818835547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615560130872183E-2"/>
                  <c:y val="6.1814817877769677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997817741179087E-2"/>
                  <c:y val="5.4041038324617846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997817741179087E-2"/>
                  <c:y val="5.7513275238338851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'КУА та ІСІ'!$A$3:$A$41</c:f>
              <c:numCache>
                <c:formatCode>m/d/yyyy</c:formatCode>
                <c:ptCount val="13"/>
                <c:pt idx="0">
                  <c:v>39629</c:v>
                </c:pt>
                <c:pt idx="1">
                  <c:v>39994</c:v>
                </c:pt>
                <c:pt idx="2">
                  <c:v>40359</c:v>
                </c:pt>
                <c:pt idx="3">
                  <c:v>40724</c:v>
                </c:pt>
                <c:pt idx="4">
                  <c:v>41090</c:v>
                </c:pt>
                <c:pt idx="5">
                  <c:v>41455</c:v>
                </c:pt>
                <c:pt idx="6">
                  <c:v>41820</c:v>
                </c:pt>
                <c:pt idx="7">
                  <c:v>42185</c:v>
                </c:pt>
                <c:pt idx="8">
                  <c:v>42551</c:v>
                </c:pt>
                <c:pt idx="9">
                  <c:v>42643</c:v>
                </c:pt>
                <c:pt idx="10">
                  <c:v>42735</c:v>
                </c:pt>
                <c:pt idx="11">
                  <c:v>42825</c:v>
                </c:pt>
                <c:pt idx="12">
                  <c:v>42916</c:v>
                </c:pt>
              </c:numCache>
            </c:numRef>
          </c:cat>
          <c:val>
            <c:numRef>
              <c:f>'КУА та ІСІ'!$C$3:$C$41</c:f>
              <c:numCache>
                <c:formatCode>0.00</c:formatCode>
                <c:ptCount val="13"/>
                <c:pt idx="0" formatCode="0.0">
                  <c:v>2.8</c:v>
                </c:pt>
                <c:pt idx="1">
                  <c:v>3.17</c:v>
                </c:pt>
                <c:pt idx="2">
                  <c:v>3.48</c:v>
                </c:pt>
                <c:pt idx="3">
                  <c:v>3.9625360230547551</c:v>
                </c:pt>
                <c:pt idx="4">
                  <c:v>4.4029411764705886</c:v>
                </c:pt>
                <c:pt idx="5">
                  <c:v>4.5797101449275361</c:v>
                </c:pt>
                <c:pt idx="6">
                  <c:v>4.6794117647058826</c:v>
                </c:pt>
                <c:pt idx="7">
                  <c:v>4.7730061349693251</c:v>
                </c:pt>
                <c:pt idx="8">
                  <c:v>5.1710526315789478</c:v>
                </c:pt>
                <c:pt idx="9">
                  <c:v>5.3366666666666669</c:v>
                </c:pt>
                <c:pt idx="10">
                  <c:v>5.5084745762711869</c:v>
                </c:pt>
                <c:pt idx="11">
                  <c:v>5.5864406779661016</c:v>
                </c:pt>
                <c:pt idx="12">
                  <c:v>5.5551839464882944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79552"/>
        <c:axId val="240080112"/>
      </c:lineChart>
      <c:catAx>
        <c:axId val="240078432"/>
        <c:scaling>
          <c:orientation val="minMax"/>
        </c:scaling>
        <c:delete val="0"/>
        <c:axPos val="b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007899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0078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0078432"/>
        <c:crosses val="autoZero"/>
        <c:crossBetween val="between"/>
      </c:valAx>
      <c:catAx>
        <c:axId val="24007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080112"/>
        <c:crosses val="autoZero"/>
        <c:auto val="0"/>
        <c:lblAlgn val="ctr"/>
        <c:lblOffset val="100"/>
        <c:noMultiLvlLbl val="0"/>
      </c:catAx>
      <c:valAx>
        <c:axId val="240080112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400795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903988563929512E-2"/>
          <c:y val="1.4554548605952558E-2"/>
          <c:w val="0.70490044074652791"/>
          <c:h val="6.06643116151361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17296"/>
        <c:axId val="287017856"/>
      </c:barChart>
      <c:catAx>
        <c:axId val="28701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2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0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01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01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83568"/>
        <c:axId val="287884128"/>
      </c:barChart>
      <c:catAx>
        <c:axId val="28788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8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83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86368"/>
        <c:axId val="287886928"/>
      </c:barChart>
      <c:catAx>
        <c:axId val="2878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8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788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86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01.10.2008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'[1]Доходність (2)'!#REF!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'[1]Доходність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92528"/>
        <c:axId val="287893088"/>
      </c:barChart>
      <c:catAx>
        <c:axId val="28789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9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9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9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206850571751355"/>
          <c:y val="1.4749305025422385E-2"/>
          <c:w val="0.52406508339092339"/>
          <c:h val="0.8669478683615874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'Доходність ІСІ'!$G$2</c:f>
              <c:strCache>
                <c:ptCount val="1"/>
                <c:pt idx="0">
                  <c:v>2 квартал 2017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629681156437477"/>
                  <c:y val="-4.153203672810638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51667044322253"/>
                  <c:y val="3.004985661730843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557867555361177E-2"/>
                  <c:y val="7.804578250850844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856797619153564E-2"/>
                  <c:y val="3.505782186347426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360448344796507E-2"/>
                  <c:y val="1.732652718158324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0401719998561869E-2"/>
                  <c:y val="4.92639220401273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766046816759207E-2"/>
                  <c:y val="4.951380401735778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1131634246006418E-2"/>
                  <c:y val="3.01655044745395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307673202919549E-4"/>
                  <c:y val="4.110868296502836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663114240629286E-3"/>
                  <c:y val="1.535029275186755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783135491749334E-3"/>
                  <c:y val="4.08762366242681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692215587855142E-3"/>
                  <c:y val="2.793862305673329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4691915431920824E-3"/>
                  <c:y val="4.565848284421086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9663252116108189E-3"/>
                  <c:y val="7.188177864626462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4416693927240466E-3"/>
                  <c:y val="7.88731366143698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6.8881721196295603E-3"/>
                  <c:y val="2.10653286508587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7.7069918008526887E-3"/>
                  <c:y val="1.7092701561638169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33CCCC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'Доходність ІСІ'!$F$3:$F$19</c:f>
              <c:strCache>
                <c:ptCount val="17"/>
                <c:pt idx="0">
                  <c:v>Нерухомість у Києві (у грн.)</c:v>
                </c:pt>
                <c:pt idx="1">
                  <c:v>"Золотий" депозит (за оф. курсом золота)</c:v>
                </c:pt>
                <c:pt idx="2">
                  <c:v>Закриті (невенчурні) ІСІ з публічною емісією</c:v>
                </c:pt>
                <c:pt idx="3">
                  <c:v>Депозити у дол. США</c:v>
                </c:pt>
                <c:pt idx="4">
                  <c:v>Фонди змішаних інвестицій</c:v>
                </c:pt>
                <c:pt idx="5">
                  <c:v>Інтервальні ІСІ</c:v>
                </c:pt>
                <c:pt idx="6">
                  <c:v>Інші (диверсифіковані публічні) фонди</c:v>
                </c:pt>
                <c:pt idx="7">
                  <c:v>Нерухомість у Києві (у дол. США)</c:v>
                </c:pt>
                <c:pt idx="8">
                  <c:v>Індекс УБ</c:v>
                </c:pt>
                <c:pt idx="9">
                  <c:v>Фонди облігацій</c:v>
                </c:pt>
                <c:pt idx="10">
                  <c:v>Відкриті ІСІ</c:v>
                </c:pt>
                <c:pt idx="11">
                  <c:v>Фонди акцій</c:v>
                </c:pt>
                <c:pt idx="12">
                  <c:v>Депозити у євро</c:v>
                </c:pt>
                <c:pt idx="13">
                  <c:v>Депозити (грн.)</c:v>
                </c:pt>
                <c:pt idx="14">
                  <c:v>Інфляція (індекс споживчих цін)</c:v>
                </c:pt>
                <c:pt idx="15">
                  <c:v>Індекс ПФТС</c:v>
                </c:pt>
                <c:pt idx="16">
                  <c:v>Закриті (невенчурні) ІСІ з приватною емісією</c:v>
                </c:pt>
              </c:strCache>
            </c:strRef>
          </c:cat>
          <c:val>
            <c:numRef>
              <c:f>'Доходність ІСІ'!$G$3:$G$19</c:f>
              <c:numCache>
                <c:formatCode>0.0%</c:formatCode>
                <c:ptCount val="17"/>
                <c:pt idx="0">
                  <c:v>-5.0547598989048037E-2</c:v>
                </c:pt>
                <c:pt idx="1">
                  <c:v>-3.1064476081761883E-2</c:v>
                </c:pt>
                <c:pt idx="2">
                  <c:v>-2.3098893863133928E-2</c:v>
                </c:pt>
                <c:pt idx="3">
                  <c:v>-1.8040132157087552E-2</c:v>
                </c:pt>
                <c:pt idx="4">
                  <c:v>-1.5765758058070456E-2</c:v>
                </c:pt>
                <c:pt idx="5">
                  <c:v>-6.1839884910317878E-3</c:v>
                </c:pt>
                <c:pt idx="6">
                  <c:v>-3.3506399824377296E-3</c:v>
                </c:pt>
                <c:pt idx="7">
                  <c:v>-1.5110811296729827E-3</c:v>
                </c:pt>
                <c:pt idx="8">
                  <c:v>5.4891273055295287E-3</c:v>
                </c:pt>
                <c:pt idx="9">
                  <c:v>1.2033294381365398E-2</c:v>
                </c:pt>
                <c:pt idx="10">
                  <c:v>2.6693136592398883E-2</c:v>
                </c:pt>
                <c:pt idx="11">
                  <c:v>3.4533580788439627E-2</c:v>
                </c:pt>
                <c:pt idx="12">
                  <c:v>3.6092074370434268E-2</c:v>
                </c:pt>
                <c:pt idx="13">
                  <c:v>3.7397260273972603E-2</c:v>
                </c:pt>
                <c:pt idx="14">
                  <c:v>3.8470871999999989E-2</c:v>
                </c:pt>
                <c:pt idx="15">
                  <c:v>5.0460567360270048E-2</c:v>
                </c:pt>
                <c:pt idx="16">
                  <c:v>6.7628701347307973E-2</c:v>
                </c:pt>
              </c:numCache>
            </c:numRef>
          </c:val>
        </c:ser>
        <c:ser>
          <c:idx val="2"/>
          <c:order val="1"/>
          <c:tx>
            <c:strRef>
              <c:f>'Доходність ІСІ'!$I$2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val>
            <c:numRef>
              <c:f>'Доходність ІСІ'!$I$3:$I$19</c:f>
              <c:numCache>
                <c:formatCode>0.0%</c:formatCode>
                <c:ptCount val="17"/>
                <c:pt idx="0">
                  <c:v>-5.8859100987703972E-2</c:v>
                </c:pt>
                <c:pt idx="1">
                  <c:v>1.1144195583751015E-2</c:v>
                </c:pt>
                <c:pt idx="2">
                  <c:v>5.6881005223331949E-2</c:v>
                </c:pt>
                <c:pt idx="3">
                  <c:v>0.12549585907240712</c:v>
                </c:pt>
                <c:pt idx="4">
                  <c:v>4.4398715271608991E-2</c:v>
                </c:pt>
                <c:pt idx="5">
                  <c:v>4.9454069293515035E-2</c:v>
                </c:pt>
                <c:pt idx="6">
                  <c:v>-7.5477639944267261E-2</c:v>
                </c:pt>
                <c:pt idx="7">
                  <c:v>-4.139096977800516E-2</c:v>
                </c:pt>
                <c:pt idx="8">
                  <c:v>0.55325614836117842</c:v>
                </c:pt>
                <c:pt idx="9">
                  <c:v>0.11323545463488216</c:v>
                </c:pt>
                <c:pt idx="10">
                  <c:v>0.2272535918512435</c:v>
                </c:pt>
                <c:pt idx="11">
                  <c:v>0.53064918627436741</c:v>
                </c:pt>
                <c:pt idx="12">
                  <c:v>0.13567855448005273</c:v>
                </c:pt>
                <c:pt idx="13">
                  <c:v>0.19395983763418689</c:v>
                </c:pt>
                <c:pt idx="14">
                  <c:v>0.1557266035056144</c:v>
                </c:pt>
                <c:pt idx="15">
                  <c:v>0.29596595282292726</c:v>
                </c:pt>
                <c:pt idx="16">
                  <c:v>5.2349282975013178E-2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87895888"/>
        <c:axId val="287896448"/>
      </c:barChart>
      <c:catAx>
        <c:axId val="287895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9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87896448"/>
        <c:scaling>
          <c:orientation val="minMax"/>
          <c:max val="0.60000000000000009"/>
          <c:min val="-0.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7895888"/>
        <c:crosses val="autoZero"/>
        <c:crossBetween val="between"/>
        <c:majorUnit val="0.1"/>
        <c:minorUnit val="0.0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236675257042479"/>
          <c:y val="0.94123288416699102"/>
          <c:w val="0.47797475202349426"/>
          <c:h val="5.10477757265987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вартістю активів в управлінні</a:t>
            </a:r>
          </a:p>
        </c:rich>
      </c:tx>
      <c:layout>
        <c:manualLayout>
          <c:xMode val="edge"/>
          <c:yMode val="edge"/>
          <c:x val="0.35683399377017572"/>
          <c:y val="1.5220447708257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496355216186138"/>
          <c:y val="0.16532153461578047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9997324378577274E-2"/>
                  <c:y val="-0.375894876420511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22506732499452E-3"/>
                  <c:y val="-2.924216257354448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2098601321801E-3"/>
                  <c:y val="8.52637844061313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9302392921503588"/>
                  <c:y val="7.80669144981412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управлінні'!$F$21:$F$23</c:f>
              <c:numCache>
                <c:formatCode>#,##0</c:formatCode>
                <c:ptCount val="3"/>
                <c:pt idx="0">
                  <c:v>800380220.55320001</c:v>
                </c:pt>
                <c:pt idx="1">
                  <c:v>192228616.44400001</c:v>
                </c:pt>
                <c:pt idx="2">
                  <c:v>119191880.33660001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</a:t>
            </a:r>
          </a:p>
        </c:rich>
      </c:tx>
      <c:layout>
        <c:manualLayout>
          <c:xMode val="edge"/>
          <c:yMode val="edge"/>
          <c:x val="0.32318553418527601"/>
          <c:y val="1.8796923640358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10154702169629"/>
          <c:y val="0.14657629034857095"/>
          <c:w val="0.42403671688716316"/>
          <c:h val="0.850038906281102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00354509800514E-2"/>
                  <c:y val="-0.227656148244627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091872664154958E-2"/>
                  <c:y val="-6.8031101375485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152797343332211E-3"/>
                  <c:y val="4.7664041994750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управлінні'!$D$12:$D$14</c:f>
              <c:numCache>
                <c:formatCode>General</c:formatCode>
                <c:ptCount val="3"/>
                <c:pt idx="0">
                  <c:v>46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</a:t>
            </a:r>
            <a:r>
              <a:rPr lang="en-US"/>
              <a:t>03</a:t>
            </a:r>
            <a:r>
              <a:rPr lang="uk-UA"/>
              <a:t>.201</a:t>
            </a:r>
            <a:r>
              <a:rPr lang="en-US"/>
              <a:t>7</a:t>
            </a:r>
            <a:endParaRPr lang="uk-UA"/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'НПФ в управлінні'!$A$53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2819877626977334"/>
                  <c:y val="2.0983597522750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098608782636408E-2"/>
                  <c:y val="-0.114760162853659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2687061658279E-2"/>
                  <c:y val="0.105778827646544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управлінні'!$B$49:$F$49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управлінні'!$B$53:$F$53</c:f>
              <c:numCache>
                <c:formatCode>#,##0</c:formatCode>
                <c:ptCount val="5"/>
                <c:pt idx="0">
                  <c:v>557883182.01029992</c:v>
                </c:pt>
                <c:pt idx="1">
                  <c:v>481901757.75159997</c:v>
                </c:pt>
                <c:pt idx="2">
                  <c:v>9455127.0499999989</c:v>
                </c:pt>
                <c:pt idx="3">
                  <c:v>35102847.640000001</c:v>
                </c:pt>
                <c:pt idx="4">
                  <c:v>12237929.16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05479452054792"/>
          <c:y val="1.5772870662460567E-2"/>
          <c:w val="0.45034246575342468"/>
          <c:h val="0.82965299684542582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3.5708874529106482E-2"/>
                  <c:y val="-0.13734622550419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075851881792293E-4"/>
                  <c:y val="1.19899908884447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530067074948965"/>
                  <c:y val="-6.26933171815061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'Типи_види_класи фондів'!$P$13:$S$13</c:f>
              <c:strCache>
                <c:ptCount val="4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</c:v>
                </c:pt>
                <c:pt idx="3">
                  <c:v>Венчурні</c:v>
                </c:pt>
              </c:strCache>
            </c:strRef>
          </c:cat>
          <c:val>
            <c:numRef>
              <c:f>'Типи_види_класи фондів'!$P$14:$S$14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86</c:v>
                </c:pt>
                <c:pt idx="3">
                  <c:v>1028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.2017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управлінні'!$A$46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7149334176037365E-2"/>
                  <c:y val="-5.15884879363341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672638014729764"/>
                  <c:y val="9.16992996196330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13360370087518E-2"/>
                  <c:y val="-0.171510730276362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53634599919E-2"/>
                  <c:y val="-1.55652167810575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177081961744752E-2"/>
                  <c:y val="0.147496034920768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управлінні'!$B$42:$F$42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управлінні'!$B$46:$F$46</c:f>
              <c:numCache>
                <c:formatCode>#,##0</c:formatCode>
                <c:ptCount val="5"/>
                <c:pt idx="0">
                  <c:v>556331027.72380006</c:v>
                </c:pt>
                <c:pt idx="1">
                  <c:v>497272469.08999991</c:v>
                </c:pt>
                <c:pt idx="2">
                  <c:v>9108891.9700000007</c:v>
                </c:pt>
                <c:pt idx="3">
                  <c:v>36644970.840000004</c:v>
                </c:pt>
                <c:pt idx="4">
                  <c:v>12443357.710000001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1230816257316"/>
          <c:y val="0.179389094050624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управлінні'!$B$132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364255278683829E-2"/>
                  <c:y val="0.10346379372672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46.4%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управлінні'!$A$133:$A$140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управлінні'!$B$133:$B$140</c:f>
              <c:numCache>
                <c:formatCode>#,##0</c:formatCode>
                <c:ptCount val="8"/>
                <c:pt idx="0">
                  <c:v>379577268.48999989</c:v>
                </c:pt>
                <c:pt idx="1">
                  <c:v>9108891.9700000007</c:v>
                </c:pt>
                <c:pt idx="2">
                  <c:v>31594032</c:v>
                </c:pt>
                <c:pt idx="3">
                  <c:v>8798923.4400000013</c:v>
                </c:pt>
                <c:pt idx="4">
                  <c:v>3762237.7910999996</c:v>
                </c:pt>
                <c:pt idx="5">
                  <c:v>19325214.880999997</c:v>
                </c:pt>
                <c:pt idx="6">
                  <c:v>0</c:v>
                </c:pt>
                <c:pt idx="7">
                  <c:v>348213651.98110008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</a:t>
            </a:r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9555847029994"/>
          <c:y val="0.13944533036103557"/>
          <c:w val="0.63190611211330483"/>
          <c:h val="0.75278032325835809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управлінні'!$C$132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0794233150109634E-2"/>
                  <c:y val="0.35274976583715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2023402881675608E-3"/>
                  <c:y val="2.008819498033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98181643543347"/>
                  <c:y val="4.364746525491847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управлінні'!$A$133:$A$140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управлінні'!$C$133:$C$140</c:f>
              <c:numCache>
                <c:formatCode>#,##0</c:formatCode>
                <c:ptCount val="8"/>
                <c:pt idx="0">
                  <c:v>86822493.059999987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11483015.861</c:v>
                </c:pt>
                <c:pt idx="6">
                  <c:v>0</c:v>
                </c:pt>
                <c:pt idx="7">
                  <c:v>93923107.523000002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</a:t>
            </a:r>
          </a:p>
        </c:rich>
      </c:tx>
      <c:layout>
        <c:manualLayout>
          <c:xMode val="edge"/>
          <c:yMode val="edge"/>
          <c:x val="0.42233940496362005"/>
          <c:y val="5.6536939030162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6309498292873006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управлінні'!$D$132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8035429405347703E-3"/>
                  <c:y val="0.25088216568718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5436267145731E-2"/>
                  <c:y val="-5.03315096278352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656672502926764"/>
                  <c:y val="-1.4096289095398306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66.8%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управлінні'!$A$133:$A$140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управлінні'!$D$133:$D$140</c:f>
              <c:numCache>
                <c:formatCode>#,##0</c:formatCode>
                <c:ptCount val="8"/>
                <c:pt idx="0">
                  <c:v>30872707.539999999</c:v>
                </c:pt>
                <c:pt idx="1">
                  <c:v>0</c:v>
                </c:pt>
                <c:pt idx="2">
                  <c:v>5050938.84</c:v>
                </c:pt>
                <c:pt idx="3">
                  <c:v>3644434.27</c:v>
                </c:pt>
                <c:pt idx="4">
                  <c:v>3799458.108</c:v>
                </c:pt>
                <c:pt idx="5">
                  <c:v>28927238.950799998</c:v>
                </c:pt>
                <c:pt idx="6">
                  <c:v>0</c:v>
                </c:pt>
                <c:pt idx="7">
                  <c:v>46897102.627799995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.2016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3564355733221838"/>
          <c:h val="0.64186490065855972"/>
        </c:manualLayout>
      </c:layout>
      <c:pieChart>
        <c:varyColors val="1"/>
        <c:ser>
          <c:idx val="0"/>
          <c:order val="0"/>
          <c:tx>
            <c:strRef>
              <c:f>'НПФ в управлінні'!$A$60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075914499467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92260816188299"/>
                  <c:y val="5.43059952557476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управлінні'!$B$49:$F$49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управлінні'!$B$60:$F$60</c:f>
              <c:numCache>
                <c:formatCode>#,##0</c:formatCode>
                <c:ptCount val="5"/>
                <c:pt idx="0">
                  <c:v>514221108.51809996</c:v>
                </c:pt>
                <c:pt idx="1">
                  <c:v>416474573.10440004</c:v>
                </c:pt>
                <c:pt idx="2">
                  <c:v>9215678.4300000016</c:v>
                </c:pt>
                <c:pt idx="3">
                  <c:v>26616041.650000002</c:v>
                </c:pt>
                <c:pt idx="4">
                  <c:v>15781134.27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81995057828E-2"/>
          <c:y val="6.4220375275872266E-2"/>
          <c:w val="0.88712074264026786"/>
          <c:h val="0.61468073478334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управлінні'!$B$2:$B$3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5975072937688575E-3"/>
                  <c:y val="6.04310511465430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326902697220735E-3"/>
                  <c:y val="7.9355597791655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1.1629847542319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управлінні'!$A$4:$A$8</c:f>
              <c:strCache>
                <c:ptCount val="5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</c:strCache>
            </c:strRef>
          </c:cat>
          <c:val>
            <c:numRef>
              <c:f>'СК в управлінні'!$B$4:$B$8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управлінні'!$C$2:$C$3</c:f>
              <c:strCache>
                <c:ptCount val="2"/>
                <c:pt idx="0">
                  <c:v>Кількість СК, активи яких передано в управління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256410256410256E-2"/>
                  <c:y val="3.8314176245210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51883984972971E-3"/>
                  <c:y val="-3.1968110425404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1.7683465959327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управлінні'!$A$4:$A$8</c:f>
              <c:strCache>
                <c:ptCount val="5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</c:strCache>
            </c:strRef>
          </c:cat>
          <c:val>
            <c:numRef>
              <c:f>'СК в управлінні'!$C$4:$C$8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7984"/>
        <c:axId val="289346448"/>
      </c:barChart>
      <c:lineChart>
        <c:grouping val="standard"/>
        <c:varyColors val="0"/>
        <c:ser>
          <c:idx val="2"/>
          <c:order val="2"/>
          <c:tx>
            <c:strRef>
              <c:f>'СК в управлінні'!$D$2:$D$3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068497518554485E-3"/>
                  <c:y val="-7.329611312034432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249817368994691E-2"/>
                  <c:y val="-5.92934655773120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311704308121832E-2"/>
                  <c:y val="-5.44690321753946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161848386148058E-3"/>
                  <c:y val="-4.49658435766873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288960449795699E-2"/>
                  <c:y val="-5.2541110243321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08398720473054E-2"/>
                  <c:y val="-3.66319783636196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026976005712747E-2"/>
                  <c:y val="-4.18212577539213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8026976005712747E-2"/>
                  <c:y val="-3.47478713701901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управлінні'!$A$4:$A$8</c:f>
              <c:strCache>
                <c:ptCount val="5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</c:strCache>
            </c:strRef>
          </c:cat>
          <c:val>
            <c:numRef>
              <c:f>'СК в управлінні'!$D$4:$D$8</c:f>
              <c:numCache>
                <c:formatCode>0.0</c:formatCode>
                <c:ptCount val="5"/>
                <c:pt idx="0">
                  <c:v>48.467840840000001</c:v>
                </c:pt>
                <c:pt idx="1">
                  <c:v>51.256715999999997</c:v>
                </c:pt>
                <c:pt idx="2">
                  <c:v>54.312022040000002</c:v>
                </c:pt>
                <c:pt idx="3">
                  <c:v>69.134045189999995</c:v>
                </c:pt>
                <c:pt idx="4">
                  <c:v>83.31352511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47008"/>
        <c:axId val="289347568"/>
      </c:lineChart>
      <c:catAx>
        <c:axId val="252827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8934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9346448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52827984"/>
        <c:crosses val="autoZero"/>
        <c:crossBetween val="between"/>
      </c:valAx>
      <c:catAx>
        <c:axId val="28934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347568"/>
        <c:crosses val="autoZero"/>
        <c:auto val="0"/>
        <c:lblAlgn val="ctr"/>
        <c:lblOffset val="100"/>
        <c:noMultiLvlLbl val="0"/>
      </c:catAx>
      <c:valAx>
        <c:axId val="289347568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89347008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3223774903322772E-2"/>
          <c:y val="0.78907337669747801"/>
          <c:w val="0.91593815386059485"/>
          <c:h val="0.180533302902354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43169485482191"/>
          <c:y val="6.1249111215259493E-2"/>
          <c:w val="0.4132374620837066"/>
          <c:h val="0.8275828422918952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1944134690478935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78758842575157E-2"/>
                  <c:y val="-0.1462527581630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65028997123861"/>
                  <c:y val="8.89987098260641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2385622822286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('Типи_види_класи фондів'!$C$18:$E$18,'Типи_види_класи фондів'!$G$18)</c:f>
              <c:strCache>
                <c:ptCount val="4"/>
                <c:pt idx="0">
                  <c:v>Фонди акцій</c:v>
                </c:pt>
                <c:pt idx="1">
                  <c:v>Фонди облігацій</c:v>
                </c:pt>
                <c:pt idx="2">
                  <c:v>Фонди змішаних інвестицій*</c:v>
                </c:pt>
                <c:pt idx="3">
                  <c:v>Інші фонди</c:v>
                </c:pt>
              </c:strCache>
            </c:strRef>
          </c:cat>
          <c:val>
            <c:numRef>
              <c:f>('Типи_види_класи фондів'!$C$23:$E$23,'Типи_види_класи фондів'!$G$23)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19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вартістю активів</a:t>
            </a:r>
          </a:p>
        </c:rich>
      </c:tx>
      <c:layout>
        <c:manualLayout>
          <c:xMode val="edge"/>
          <c:yMode val="edge"/>
          <c:x val="0.52365928921047034"/>
          <c:y val="1.4124325261229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24842368683552"/>
          <c:y val="0.1483356373282872"/>
          <c:w val="0.27578708330683516"/>
          <c:h val="0.653656593760191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4326047929275323"/>
                  <c:y val="0.108396297919732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7259235895199E-2"/>
                  <c:y val="-0.183996999048154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522556484321449"/>
                  <c:y val="-2.99221931855157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741301863830755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301768197184078E-2"/>
                  <c:y val="-5.3913861595700585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837848111668137E-2"/>
                  <c:y val="-0.14654470996810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4069426869814412"/>
                  <c:y val="0.61876832844574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розподіл'!$H$18:$H$23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Запорізька область</c:v>
                </c:pt>
                <c:pt idx="4">
                  <c:v>Львівська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розподіл'!$I$18:$I$23</c:f>
              <c:numCache>
                <c:formatCode>0.00%</c:formatCode>
                <c:ptCount val="6"/>
                <c:pt idx="0">
                  <c:v>0.81027459322781514</c:v>
                </c:pt>
                <c:pt idx="1">
                  <c:v>7.4770312606767406E-2</c:v>
                </c:pt>
                <c:pt idx="2">
                  <c:v>4.1024179590155224E-2</c:v>
                </c:pt>
                <c:pt idx="3">
                  <c:v>3.0089616166959692E-2</c:v>
                </c:pt>
                <c:pt idx="4">
                  <c:v>2.2175442030326582E-2</c:v>
                </c:pt>
                <c:pt idx="5">
                  <c:v>2.1665856377975912E-2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фондів</a:t>
            </a:r>
          </a:p>
        </c:rich>
      </c:tx>
      <c:layout>
        <c:manualLayout>
          <c:xMode val="edge"/>
          <c:yMode val="edge"/>
          <c:x val="0.24761925490271949"/>
          <c:y val="1.4409448818897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55118110236222"/>
          <c:y val="0.14697406340057637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0196445389951748"/>
                  <c:y val="0.120440974044622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763399375251134E-2"/>
                  <c:y val="-0.14162728302305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4666106331731328E-2"/>
                  <c:y val="-8.651455796035946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0835804440328335E-2"/>
                  <c:y val="6.48160111609198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315539225102322E-2"/>
                  <c:y val="-5.3373188709192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684888882760334E-2"/>
                  <c:y val="-0.151330948022683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розподіл'!$E$18:$E$23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Запорізька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розподіл'!$F$18:$F$23</c:f>
              <c:numCache>
                <c:formatCode>0.00%</c:formatCode>
                <c:ptCount val="6"/>
                <c:pt idx="0">
                  <c:v>0.72786885245901645</c:v>
                </c:pt>
                <c:pt idx="1">
                  <c:v>7.6229508196721307E-2</c:v>
                </c:pt>
                <c:pt idx="2">
                  <c:v>5.9016393442622953E-2</c:v>
                </c:pt>
                <c:pt idx="3">
                  <c:v>4.0983606557377046E-2</c:v>
                </c:pt>
                <c:pt idx="4">
                  <c:v>2.3770491803278688E-2</c:v>
                </c:pt>
                <c:pt idx="5">
                  <c:v>7.2131147540983487E-2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/>
              <a:t>Активи ІСІ</a:t>
            </a:r>
          </a:p>
        </c:rich>
      </c:tx>
      <c:layout>
        <c:manualLayout>
          <c:xMode val="edge"/>
          <c:yMode val="edge"/>
          <c:x val="0.42808194767733238"/>
          <c:y val="4.8653253176257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514084135702"/>
          <c:y val="0.22412709834354697"/>
          <c:w val="0.73273786763230586"/>
          <c:h val="0.68952187330112036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ВЧА'!$B$36</c:f>
              <c:strCache>
                <c:ptCount val="1"/>
                <c:pt idx="0">
                  <c:v>30.06.2017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7318686464524933E-2"/>
                  <c:y val="0.31164510398630713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2417934612235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114110621549074E-3"/>
                  <c:y val="0.12333363194004783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976985435302673E-3"/>
                  <c:y val="0.2363750621118741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49886069592497"/>
                  <c:y val="-0.29404373548276486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ВЧА'!$A$37:$A$40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ВЧА'!$B$37:$B$40</c:f>
              <c:numCache>
                <c:formatCode>0.00%</c:formatCode>
                <c:ptCount val="4"/>
                <c:pt idx="0">
                  <c:v>0.96838838856964138</c:v>
                </c:pt>
                <c:pt idx="1">
                  <c:v>2.6678647786635361E-4</c:v>
                </c:pt>
                <c:pt idx="2">
                  <c:v>2.9230590719021463E-4</c:v>
                </c:pt>
                <c:pt idx="3">
                  <c:v>3.1052519045302106E-2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41026151576382E-2"/>
          <c:y val="0.11946072574347781"/>
          <c:w val="0.91086111143073978"/>
          <c:h val="0.69364292367180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'Активи та ВЧА'!$A$10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ВЧА'!$B$3:$E$3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ВЧА'!$B$10:$E$10</c:f>
              <c:numCache>
                <c:formatCode>#,##0.00</c:formatCode>
                <c:ptCount val="4"/>
                <c:pt idx="0">
                  <c:v>235457.15949659949</c:v>
                </c:pt>
                <c:pt idx="1">
                  <c:v>222138.47172317631</c:v>
                </c:pt>
                <c:pt idx="2">
                  <c:v>238628.79843826641</c:v>
                </c:pt>
                <c:pt idx="3">
                  <c:v>234376.57526222963</c:v>
                </c:pt>
              </c:numCache>
            </c:numRef>
          </c:val>
        </c:ser>
        <c:ser>
          <c:idx val="0"/>
          <c:order val="1"/>
          <c:tx>
            <c:strRef>
              <c:f>'Активи та ВЧА'!$A$9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412126872405799E-3"/>
                  <c:y val="-6.139557103984395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2367573897027025E-4"/>
                  <c:y val="-6.08426100514430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11882943766172E-3"/>
                  <c:y val="-6.020952728416769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411760979445804E-3"/>
                  <c:y val="-5.14413004771097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234695324376613E-4"/>
                  <c:y val="-6.100671189902542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ВЧА'!$B$3:$E$3</c:f>
              <c:strCache>
                <c:ptCount val="4"/>
                <c:pt idx="0">
                  <c:v>30.06.2016</c:v>
                </c:pt>
                <c:pt idx="1">
                  <c:v>31.12.2016</c:v>
                </c:pt>
                <c:pt idx="2">
                  <c:v>31.03.2017</c:v>
                </c:pt>
                <c:pt idx="3">
                  <c:v>30.06.2017</c:v>
                </c:pt>
              </c:strCache>
            </c:strRef>
          </c:cat>
          <c:val>
            <c:numRef>
              <c:f>'Активи та ВЧА'!$B$9:$E$9</c:f>
              <c:numCache>
                <c:formatCode>#,##0.00</c:formatCode>
                <c:ptCount val="4"/>
                <c:pt idx="0">
                  <c:v>9749.1695995022983</c:v>
                </c:pt>
                <c:pt idx="1">
                  <c:v>8049.5312454885989</c:v>
                </c:pt>
                <c:pt idx="2">
                  <c:v>8309.2257166162999</c:v>
                </c:pt>
                <c:pt idx="3">
                  <c:v>7650.8778017375007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835840"/>
        <c:axId val="285836400"/>
      </c:barChart>
      <c:catAx>
        <c:axId val="2858358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58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836400"/>
        <c:scaling>
          <c:orientation val="minMax"/>
          <c:max val="26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2.0491768074445239E-2"/>
              <c:y val="1.92677977108531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8583584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8356000954426"/>
          <c:y val="0.92632545931758525"/>
          <c:w val="0.4631448341684562"/>
          <c:h val="3.45834348026083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400"/>
              <a:t>ВЧА</a:t>
            </a:r>
          </a:p>
        </c:rich>
      </c:tx>
      <c:layout>
        <c:manualLayout>
          <c:xMode val="edge"/>
          <c:yMode val="edge"/>
          <c:x val="0.46896232253638748"/>
          <c:y val="5.9504671291088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9283139383753"/>
          <c:y val="0.20625623463219978"/>
          <c:w val="0.76895284320751578"/>
          <c:h val="0.7549928307773357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ВЧА'!$B$81</c:f>
              <c:strCache>
                <c:ptCount val="1"/>
                <c:pt idx="0">
                  <c:v>30.06.2017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26867824728015E-2"/>
                  <c:y val="0.318853606890372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3749607636478E-3"/>
                  <c:y val="-2.9035975854668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826373085451403E-3"/>
                  <c:y val="0.1088956808030575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4597760172988294E-3"/>
                  <c:y val="0.2232603792131153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317530409730671"/>
                  <c:y val="-0.30534712327526931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ВЧА'!$A$82:$A$85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ВЧА'!$B$82:$B$85</c:f>
              <c:numCache>
                <c:formatCode>0.00%</c:formatCode>
                <c:ptCount val="4"/>
                <c:pt idx="0">
                  <c:v>0.96234681352208906</c:v>
                </c:pt>
                <c:pt idx="1">
                  <c:v>3.2138158241657491E-4</c:v>
                </c:pt>
                <c:pt idx="2">
                  <c:v>3.3668943869090011E-4</c:v>
                </c:pt>
                <c:pt idx="3">
                  <c:v>3.6995115456803521E-2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89" name="Picture 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0" name="Picture 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1" name="Picture 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2" name="Picture 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3" name="Picture 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4" name="Picture 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5" name="Picture 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6" name="Picture 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7" name="Picture 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8" name="Picture 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399" name="Picture 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0" name="Picture 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1" name="Picture 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2" name="Picture 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3" name="Picture 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4" name="Picture 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5" name="Picture 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6" name="Picture 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7" name="Picture 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8" name="Picture 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09" name="Picture 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0" name="Picture 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1" name="Picture 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2" name="Picture 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3" name="Picture 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4" name="Picture 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5" name="Picture 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6" name="Picture 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7" name="Picture 6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8" name="Picture 6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19" name="Picture 6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0" name="Picture 6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1" name="Picture 6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2" name="Picture 6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3" name="Picture 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4" name="Picture 6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5" name="Picture 7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6" name="Picture 7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7" name="Picture 7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8" name="Picture 7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29" name="Picture 7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0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1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2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3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4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5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6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7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8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39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0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1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2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3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4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5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6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7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8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49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50" name="Picture 9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51" name="Picture 9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</xdr:colOff>
      <xdr:row>1</xdr:row>
      <xdr:rowOff>7620</xdr:rowOff>
    </xdr:to>
    <xdr:pic>
      <xdr:nvPicPr>
        <xdr:cNvPr id="311452" name="Picture 9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7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8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9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0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1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2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3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4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5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6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7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8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9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0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1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2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3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4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5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6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7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8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9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0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1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2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3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4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5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6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7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8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1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2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3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4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4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4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4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31164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7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7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7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8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69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0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1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2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3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1174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128642</xdr:colOff>
      <xdr:row>0</xdr:row>
      <xdr:rowOff>295835</xdr:rowOff>
    </xdr:from>
    <xdr:to>
      <xdr:col>14</xdr:col>
      <xdr:colOff>573741</xdr:colOff>
      <xdr:row>20</xdr:row>
      <xdr:rowOff>25515</xdr:rowOff>
    </xdr:to>
    <xdr:graphicFrame macro="">
      <xdr:nvGraphicFramePr>
        <xdr:cNvPr id="311741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0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1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2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3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4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5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6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7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8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79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0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1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2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3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4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5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6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7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8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89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0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1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2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3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4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5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6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7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8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899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0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1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2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3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4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5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6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7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8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09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0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1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2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3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4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5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6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7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8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19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0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1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2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3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4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5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6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7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8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29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0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1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2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3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3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4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5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6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7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8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199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0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1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31202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0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1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2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3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4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5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6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7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8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9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0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1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2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3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4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5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6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7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8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9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0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1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2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3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4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5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6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7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8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9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0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1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2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3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4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5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6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7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8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9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0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1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2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3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4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5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6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7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8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9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0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1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2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3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4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5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6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7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8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9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0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1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2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3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4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5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6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7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8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9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0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1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2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3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4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5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6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7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8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9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0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1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2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3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4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5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6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7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8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9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0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1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2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3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4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5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6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7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8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9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0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1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2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3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4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5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6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7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8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9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0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1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2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4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5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6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7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8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9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0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1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2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3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4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5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6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7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58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59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0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1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2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3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4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5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6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7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8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69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0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1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2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3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4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5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6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7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8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79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0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1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2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3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4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5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6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7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8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89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0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1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2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3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4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5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6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7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8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199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0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1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2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3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4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5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6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8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09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0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1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2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3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4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5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6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7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8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19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20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0</xdr:colOff>
      <xdr:row>22</xdr:row>
      <xdr:rowOff>7620</xdr:rowOff>
    </xdr:to>
    <xdr:pic>
      <xdr:nvPicPr>
        <xdr:cNvPr id="312221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6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7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8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9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0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1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2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3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4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5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6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7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8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9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0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1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2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3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4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5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6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7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8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9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0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1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2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3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4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5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6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7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6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7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8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9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0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1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2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3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4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5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6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7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8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9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0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1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2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3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4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5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6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7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8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9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0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1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2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3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4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5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6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7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8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9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0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1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2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3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4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5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6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7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8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9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0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1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2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3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4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5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6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7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8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9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0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1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2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3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4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5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6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7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8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9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0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1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2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3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4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5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6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7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8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9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0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1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2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3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4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5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6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8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9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0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1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2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3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4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5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6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7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8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9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0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1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2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3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4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5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6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7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8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9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0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1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2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3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4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5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6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7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8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9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0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1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2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3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4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5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6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7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8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9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0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1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2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3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6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7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8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9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0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1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2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3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4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5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6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7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8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9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0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1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2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3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4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5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6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7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8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9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0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1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2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3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4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5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6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7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8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9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0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1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2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3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4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5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6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7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8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9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0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1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2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4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5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6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7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8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9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0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1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2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3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4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5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6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7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5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6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7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8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09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0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1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2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3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7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8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49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0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1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2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3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4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5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6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7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8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59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0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1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2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3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4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5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6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7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8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69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0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1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2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3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4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5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6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7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8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7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8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19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0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1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2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3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4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4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4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4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5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6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7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7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7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7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7620" cy="7620"/>
    <xdr:pic>
      <xdr:nvPicPr>
        <xdr:cNvPr id="227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7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7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7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7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7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8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29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7620" cy="7620"/>
    <xdr:pic>
      <xdr:nvPicPr>
        <xdr:cNvPr id="230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0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0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0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1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2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3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4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5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6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7620" cy="7620"/>
    <xdr:pic>
      <xdr:nvPicPr>
        <xdr:cNvPr id="237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1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2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3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4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5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6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7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8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9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0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1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2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3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4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5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6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7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8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9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0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1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2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3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4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5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6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7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8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9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0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1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2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3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4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5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6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7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8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9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0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1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2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3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4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5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6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7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8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9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1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2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3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4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5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6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7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8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9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0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1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2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3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4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7620" cy="7620"/>
    <xdr:pic>
      <xdr:nvPicPr>
        <xdr:cNvPr id="26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6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</xdr:row>
      <xdr:rowOff>0</xdr:rowOff>
    </xdr:from>
    <xdr:ext cx="7620" cy="7620"/>
    <xdr:pic>
      <xdr:nvPicPr>
        <xdr:cNvPr id="27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24</xdr:row>
      <xdr:rowOff>7620</xdr:rowOff>
    </xdr:from>
    <xdr:to>
      <xdr:col>7</xdr:col>
      <xdr:colOff>1059180</xdr:colOff>
      <xdr:row>37</xdr:row>
      <xdr:rowOff>144780</xdr:rowOff>
    </xdr:to>
    <xdr:graphicFrame macro="">
      <xdr:nvGraphicFramePr>
        <xdr:cNvPr id="2394570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30480</xdr:rowOff>
    </xdr:from>
    <xdr:to>
      <xdr:col>4</xdr:col>
      <xdr:colOff>609600</xdr:colOff>
      <xdr:row>37</xdr:row>
      <xdr:rowOff>137160</xdr:rowOff>
    </xdr:to>
    <xdr:graphicFrame macro="">
      <xdr:nvGraphicFramePr>
        <xdr:cNvPr id="2394570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1097280</xdr:colOff>
      <xdr:row>78</xdr:row>
      <xdr:rowOff>152400</xdr:rowOff>
    </xdr:from>
    <xdr:to>
      <xdr:col>6</xdr:col>
      <xdr:colOff>251460</xdr:colOff>
      <xdr:row>95</xdr:row>
      <xdr:rowOff>160020</xdr:rowOff>
    </xdr:to>
    <xdr:graphicFrame macro="">
      <xdr:nvGraphicFramePr>
        <xdr:cNvPr id="2394570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716280</xdr:colOff>
      <xdr:row>62</xdr:row>
      <xdr:rowOff>38100</xdr:rowOff>
    </xdr:from>
    <xdr:to>
      <xdr:col>7</xdr:col>
      <xdr:colOff>1028700</xdr:colOff>
      <xdr:row>79</xdr:row>
      <xdr:rowOff>38100</xdr:rowOff>
    </xdr:to>
    <xdr:graphicFrame macro="">
      <xdr:nvGraphicFramePr>
        <xdr:cNvPr id="2394570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4</xdr:col>
      <xdr:colOff>1059180</xdr:colOff>
      <xdr:row>114</xdr:row>
      <xdr:rowOff>99060</xdr:rowOff>
    </xdr:to>
    <xdr:graphicFrame macro="">
      <xdr:nvGraphicFramePr>
        <xdr:cNvPr id="2394570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685800</xdr:colOff>
      <xdr:row>97</xdr:row>
      <xdr:rowOff>167640</xdr:rowOff>
    </xdr:from>
    <xdr:to>
      <xdr:col>10</xdr:col>
      <xdr:colOff>7620</xdr:colOff>
      <xdr:row>114</xdr:row>
      <xdr:rowOff>114300</xdr:rowOff>
    </xdr:to>
    <xdr:graphicFrame macro="">
      <xdr:nvGraphicFramePr>
        <xdr:cNvPr id="23945709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266700</xdr:colOff>
      <xdr:row>114</xdr:row>
      <xdr:rowOff>38100</xdr:rowOff>
    </xdr:from>
    <xdr:to>
      <xdr:col>7</xdr:col>
      <xdr:colOff>198120</xdr:colOff>
      <xdr:row>130</xdr:row>
      <xdr:rowOff>144780</xdr:rowOff>
    </xdr:to>
    <xdr:graphicFrame macro="">
      <xdr:nvGraphicFramePr>
        <xdr:cNvPr id="23945710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62</xdr:row>
      <xdr:rowOff>7620</xdr:rowOff>
    </xdr:from>
    <xdr:to>
      <xdr:col>4</xdr:col>
      <xdr:colOff>346934</xdr:colOff>
      <xdr:row>78</xdr:row>
      <xdr:rowOff>152400</xdr:rowOff>
    </xdr:to>
    <xdr:graphicFrame macro="">
      <xdr:nvGraphicFramePr>
        <xdr:cNvPr id="239457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17</xdr:col>
      <xdr:colOff>695661</xdr:colOff>
      <xdr:row>12</xdr:row>
      <xdr:rowOff>62752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44823</xdr:colOff>
      <xdr:row>1</xdr:row>
      <xdr:rowOff>0</xdr:rowOff>
    </xdr:from>
    <xdr:to>
      <xdr:col>12</xdr:col>
      <xdr:colOff>797858</xdr:colOff>
      <xdr:row>41</xdr:row>
      <xdr:rowOff>0</xdr:rowOff>
    </xdr:to>
    <xdr:graphicFrame macro="">
      <xdr:nvGraphicFramePr>
        <xdr:cNvPr id="5638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14344</xdr:colOff>
      <xdr:row>0</xdr:row>
      <xdr:rowOff>284631</xdr:rowOff>
    </xdr:from>
    <xdr:to>
      <xdr:col>20</xdr:col>
      <xdr:colOff>0</xdr:colOff>
      <xdr:row>14</xdr:row>
      <xdr:rowOff>8966</xdr:rowOff>
    </xdr:to>
    <xdr:graphicFrame macro="">
      <xdr:nvGraphicFramePr>
        <xdr:cNvPr id="243621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16</xdr:row>
      <xdr:rowOff>274320</xdr:rowOff>
    </xdr:from>
    <xdr:to>
      <xdr:col>16</xdr:col>
      <xdr:colOff>0</xdr:colOff>
      <xdr:row>29</xdr:row>
      <xdr:rowOff>0</xdr:rowOff>
    </xdr:to>
    <xdr:graphicFrame macro="">
      <xdr:nvGraphicFramePr>
        <xdr:cNvPr id="2436219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289560</xdr:rowOff>
    </xdr:from>
    <xdr:to>
      <xdr:col>9</xdr:col>
      <xdr:colOff>7620</xdr:colOff>
      <xdr:row>14</xdr:row>
      <xdr:rowOff>182880</xdr:rowOff>
    </xdr:to>
    <xdr:graphicFrame macro="">
      <xdr:nvGraphicFramePr>
        <xdr:cNvPr id="65659" name="Диаграмма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274320</xdr:rowOff>
    </xdr:from>
    <xdr:to>
      <xdr:col>5</xdr:col>
      <xdr:colOff>167640</xdr:colOff>
      <xdr:row>15</xdr:row>
      <xdr:rowOff>0</xdr:rowOff>
    </xdr:to>
    <xdr:graphicFrame macro="">
      <xdr:nvGraphicFramePr>
        <xdr:cNvPr id="65660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1023256</xdr:colOff>
      <xdr:row>35</xdr:row>
      <xdr:rowOff>45720</xdr:rowOff>
    </xdr:from>
    <xdr:to>
      <xdr:col>8</xdr:col>
      <xdr:colOff>1175658</xdr:colOff>
      <xdr:row>48</xdr:row>
      <xdr:rowOff>0</xdr:rowOff>
    </xdr:to>
    <xdr:graphicFrame macro="">
      <xdr:nvGraphicFramePr>
        <xdr:cNvPr id="5153073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2</xdr:row>
      <xdr:rowOff>0</xdr:rowOff>
    </xdr:from>
    <xdr:to>
      <xdr:col>15</xdr:col>
      <xdr:colOff>60960</xdr:colOff>
      <xdr:row>16</xdr:row>
      <xdr:rowOff>198120</xdr:rowOff>
    </xdr:to>
    <xdr:graphicFrame macro="">
      <xdr:nvGraphicFramePr>
        <xdr:cNvPr id="5153074" name="Диаграмма 16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1023256</xdr:colOff>
      <xdr:row>79</xdr:row>
      <xdr:rowOff>220980</xdr:rowOff>
    </xdr:from>
    <xdr:to>
      <xdr:col>8</xdr:col>
      <xdr:colOff>1186542</xdr:colOff>
      <xdr:row>91</xdr:row>
      <xdr:rowOff>228600</xdr:rowOff>
    </xdr:to>
    <xdr:graphicFrame macro="">
      <xdr:nvGraphicFramePr>
        <xdr:cNvPr id="5153075" name="Диаграмма 16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</xdr:colOff>
      <xdr:row>62</xdr:row>
      <xdr:rowOff>228600</xdr:rowOff>
    </xdr:from>
    <xdr:to>
      <xdr:col>12</xdr:col>
      <xdr:colOff>1005840</xdr:colOff>
      <xdr:row>77</xdr:row>
      <xdr:rowOff>160020</xdr:rowOff>
    </xdr:to>
    <xdr:graphicFrame macro="">
      <xdr:nvGraphicFramePr>
        <xdr:cNvPr id="5153076" name="Диаграмма 19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</xdr:colOff>
      <xdr:row>18</xdr:row>
      <xdr:rowOff>0</xdr:rowOff>
    </xdr:from>
    <xdr:to>
      <xdr:col>13</xdr:col>
      <xdr:colOff>7620</xdr:colOff>
      <xdr:row>33</xdr:row>
      <xdr:rowOff>152400</xdr:rowOff>
    </xdr:to>
    <xdr:graphicFrame macro="">
      <xdr:nvGraphicFramePr>
        <xdr:cNvPr id="5153077" name="Диаграмма 19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0</xdr:row>
      <xdr:rowOff>30480</xdr:rowOff>
    </xdr:from>
    <xdr:to>
      <xdr:col>15</xdr:col>
      <xdr:colOff>213360</xdr:colOff>
      <xdr:row>12</xdr:row>
      <xdr:rowOff>144780</xdr:rowOff>
    </xdr:to>
    <xdr:graphicFrame macro="">
      <xdr:nvGraphicFramePr>
        <xdr:cNvPr id="3483557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12</xdr:row>
      <xdr:rowOff>76200</xdr:rowOff>
    </xdr:from>
    <xdr:to>
      <xdr:col>15</xdr:col>
      <xdr:colOff>7620</xdr:colOff>
      <xdr:row>26</xdr:row>
      <xdr:rowOff>45720</xdr:rowOff>
    </xdr:to>
    <xdr:graphicFrame macro="">
      <xdr:nvGraphicFramePr>
        <xdr:cNvPr id="34835579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180638</xdr:colOff>
      <xdr:row>22</xdr:row>
      <xdr:rowOff>0</xdr:rowOff>
    </xdr:to>
    <xdr:graphicFrame macro="">
      <xdr:nvGraphicFramePr>
        <xdr:cNvPr id="3" name="Диаграмма 9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15</xdr:row>
      <xdr:rowOff>30480</xdr:rowOff>
    </xdr:from>
    <xdr:to>
      <xdr:col>12</xdr:col>
      <xdr:colOff>327660</xdr:colOff>
      <xdr:row>41</xdr:row>
      <xdr:rowOff>60960</xdr:rowOff>
    </xdr:to>
    <xdr:graphicFrame macro="">
      <xdr:nvGraphicFramePr>
        <xdr:cNvPr id="24709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60960</xdr:rowOff>
    </xdr:from>
    <xdr:to>
      <xdr:col>6</xdr:col>
      <xdr:colOff>251460</xdr:colOff>
      <xdr:row>68</xdr:row>
      <xdr:rowOff>144780</xdr:rowOff>
    </xdr:to>
    <xdr:graphicFrame macro="">
      <xdr:nvGraphicFramePr>
        <xdr:cNvPr id="24709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30480</xdr:rowOff>
    </xdr:from>
    <xdr:to>
      <xdr:col>6</xdr:col>
      <xdr:colOff>54429</xdr:colOff>
      <xdr:row>41</xdr:row>
      <xdr:rowOff>106680</xdr:rowOff>
    </xdr:to>
    <xdr:graphicFrame macro="">
      <xdr:nvGraphicFramePr>
        <xdr:cNvPr id="24709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555171</xdr:colOff>
      <xdr:row>41</xdr:row>
      <xdr:rowOff>15240</xdr:rowOff>
    </xdr:from>
    <xdr:to>
      <xdr:col>12</xdr:col>
      <xdr:colOff>320040</xdr:colOff>
      <xdr:row>69</xdr:row>
      <xdr:rowOff>30480</xdr:rowOff>
    </xdr:to>
    <xdr:graphicFrame macro="">
      <xdr:nvGraphicFramePr>
        <xdr:cNvPr id="24709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82</xdr:row>
      <xdr:rowOff>7620</xdr:rowOff>
    </xdr:from>
    <xdr:to>
      <xdr:col>5</xdr:col>
      <xdr:colOff>76200</xdr:colOff>
      <xdr:row>108</xdr:row>
      <xdr:rowOff>7620</xdr:rowOff>
    </xdr:to>
    <xdr:graphicFrame macro="">
      <xdr:nvGraphicFramePr>
        <xdr:cNvPr id="247094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4</xdr:col>
      <xdr:colOff>129540</xdr:colOff>
      <xdr:row>0</xdr:row>
      <xdr:rowOff>0</xdr:rowOff>
    </xdr:to>
    <xdr:graphicFrame macro="">
      <xdr:nvGraphicFramePr>
        <xdr:cNvPr id="3403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792480</xdr:colOff>
      <xdr:row>0</xdr:row>
      <xdr:rowOff>0</xdr:rowOff>
    </xdr:from>
    <xdr:to>
      <xdr:col>29</xdr:col>
      <xdr:colOff>281940</xdr:colOff>
      <xdr:row>0</xdr:row>
      <xdr:rowOff>0</xdr:rowOff>
    </xdr:to>
    <xdr:graphicFrame macro="">
      <xdr:nvGraphicFramePr>
        <xdr:cNvPr id="34039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480060</xdr:colOff>
      <xdr:row>0</xdr:row>
      <xdr:rowOff>0</xdr:rowOff>
    </xdr:from>
    <xdr:to>
      <xdr:col>16</xdr:col>
      <xdr:colOff>144780</xdr:colOff>
      <xdr:row>0</xdr:row>
      <xdr:rowOff>0</xdr:rowOff>
    </xdr:to>
    <xdr:graphicFrame macro="">
      <xdr:nvGraphicFramePr>
        <xdr:cNvPr id="340398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403860</xdr:colOff>
      <xdr:row>0</xdr:row>
      <xdr:rowOff>0</xdr:rowOff>
    </xdr:from>
    <xdr:to>
      <xdr:col>14</xdr:col>
      <xdr:colOff>182880</xdr:colOff>
      <xdr:row>0</xdr:row>
      <xdr:rowOff>0</xdr:rowOff>
    </xdr:to>
    <xdr:graphicFrame macro="">
      <xdr:nvGraphicFramePr>
        <xdr:cNvPr id="340399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99060</xdr:colOff>
      <xdr:row>0</xdr:row>
      <xdr:rowOff>0</xdr:rowOff>
    </xdr:from>
    <xdr:to>
      <xdr:col>18</xdr:col>
      <xdr:colOff>381000</xdr:colOff>
      <xdr:row>0</xdr:row>
      <xdr:rowOff>0</xdr:rowOff>
    </xdr:to>
    <xdr:graphicFrame macro="">
      <xdr:nvGraphicFramePr>
        <xdr:cNvPr id="34040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792480</xdr:colOff>
      <xdr:row>0</xdr:row>
      <xdr:rowOff>0</xdr:rowOff>
    </xdr:from>
    <xdr:to>
      <xdr:col>18</xdr:col>
      <xdr:colOff>281940</xdr:colOff>
      <xdr:row>0</xdr:row>
      <xdr:rowOff>0</xdr:rowOff>
    </xdr:to>
    <xdr:graphicFrame macro="">
      <xdr:nvGraphicFramePr>
        <xdr:cNvPr id="340401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166744</xdr:colOff>
      <xdr:row>0</xdr:row>
      <xdr:rowOff>268044</xdr:rowOff>
    </xdr:from>
    <xdr:to>
      <xdr:col>10</xdr:col>
      <xdr:colOff>421341</xdr:colOff>
      <xdr:row>22</xdr:row>
      <xdr:rowOff>448</xdr:rowOff>
    </xdr:to>
    <xdr:graphicFrame macro="">
      <xdr:nvGraphicFramePr>
        <xdr:cNvPr id="34040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080;&#1103;%20&#1043;&#1072;&#1074;&#1088;&#1080;&#1083;&#1102;&#1082;/&#1040;&#1053;&#1040;&#1051;&#1030;&#1058;&#1048;&#1050;&#1040;%20&#1056;&#1048;&#1053;&#1050;&#1059;/&#1050;&#1042;&#1040;&#1056;&#1058;&#1040;&#1051;&#1068;&#1053;&#1030;%20&#1047;&#1042;&#1030;&#1058;&#1048;/2016/Q3%202016/final/Q3%202016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 ФР світу та України"/>
      <sheetName val="Біржовий ФР України"/>
      <sheetName val="КУА та ІСІ"/>
      <sheetName val="Типи_види_класи фондів"/>
      <sheetName val="Регіони"/>
      <sheetName val="Активи"/>
      <sheetName val="Притік-відтік відкритих ІСІ"/>
      <sheetName val="Інвестори"/>
      <sheetName val="Структура активів_типи ІСІ"/>
      <sheetName val="Зміни у структурі активів ІСІ"/>
      <sheetName val="Структура активів_типи ЦП"/>
      <sheetName val="Доходність ІСІ та ін."/>
      <sheetName val="НПФ в управлінні"/>
      <sheetName val="СК в управлінн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B15" t="str">
            <v xml:space="preserve">Юридичні особи </v>
          </cell>
          <cell r="D15" t="str">
            <v xml:space="preserve"> Фізичні особи </v>
          </cell>
        </row>
        <row r="16">
          <cell r="B16" t="str">
            <v xml:space="preserve"> резиденти  </v>
          </cell>
          <cell r="C16" t="str">
            <v xml:space="preserve">нерезиденти  </v>
          </cell>
          <cell r="D16" t="str">
            <v xml:space="preserve"> резиденти  </v>
          </cell>
          <cell r="E16" t="str">
            <v xml:space="preserve">нерезиденти  </v>
          </cell>
        </row>
        <row r="17">
          <cell r="A17" t="str">
            <v>Відкриті</v>
          </cell>
          <cell r="B17">
            <v>0.10607707118011997</v>
          </cell>
          <cell r="C17">
            <v>0.16463708394468546</v>
          </cell>
          <cell r="D17">
            <v>0.72673020859549609</v>
          </cell>
          <cell r="E17">
            <v>2.555636279698438E-3</v>
          </cell>
        </row>
        <row r="18">
          <cell r="A18" t="str">
            <v>Інтервальні</v>
          </cell>
          <cell r="B18">
            <v>0.15618662226813099</v>
          </cell>
          <cell r="C18">
            <v>1.1574552376722178E-2</v>
          </cell>
          <cell r="D18">
            <v>0.83186389395656046</v>
          </cell>
          <cell r="E18">
            <v>3.7493139858633013E-4</v>
          </cell>
        </row>
        <row r="19">
          <cell r="A19" t="str">
            <v>Закриті (крім венчурних), у т. ч.:</v>
          </cell>
          <cell r="B19">
            <v>0.4174357314331239</v>
          </cell>
          <cell r="C19">
            <v>0.17927242829674217</v>
          </cell>
          <cell r="D19">
            <v>0.39840457415045377</v>
          </cell>
          <cell r="E19">
            <v>4.8872661196799425E-3</v>
          </cell>
        </row>
        <row r="20">
          <cell r="A20" t="str">
            <v>з публічною емісією</v>
          </cell>
          <cell r="B20">
            <v>0.41864194722009757</v>
          </cell>
          <cell r="C20">
            <v>0.48669956973700301</v>
          </cell>
          <cell r="D20">
            <v>8.0073613663958682E-2</v>
          </cell>
          <cell r="E20">
            <v>1.4584869378940843E-2</v>
          </cell>
        </row>
        <row r="21">
          <cell r="A21" t="str">
            <v>з приватною емісією</v>
          </cell>
          <cell r="B21">
            <v>0.41683249376794096</v>
          </cell>
          <cell r="C21">
            <v>2.5525782780181187E-2</v>
          </cell>
          <cell r="D21">
            <v>0.55760430228627944</v>
          </cell>
          <cell r="E21">
            <v>3.7421165598170362E-5</v>
          </cell>
        </row>
        <row r="23">
          <cell r="A23" t="str">
            <v>Венчурні</v>
          </cell>
          <cell r="B23">
            <v>0.72634032992123021</v>
          </cell>
          <cell r="C23">
            <v>0.20189888297176364</v>
          </cell>
          <cell r="D23">
            <v>7.0943979587984096E-2</v>
          </cell>
          <cell r="E23">
            <v>8.1680751902209843E-4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uaib.com.ua/analituaib/rankings/ku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L23"/>
  <sheetViews>
    <sheetView zoomScale="85" zoomScaleNormal="85" workbookViewId="0">
      <selection sqref="A1:XFD1"/>
    </sheetView>
  </sheetViews>
  <sheetFormatPr defaultColWidth="9.109375" defaultRowHeight="13.2" outlineLevelCol="1"/>
  <cols>
    <col min="1" max="1" width="38.44140625" style="14" customWidth="1"/>
    <col min="2" max="2" width="15" style="14" customWidth="1"/>
    <col min="3" max="3" width="15" style="14" hidden="1" customWidth="1" outlineLevel="1"/>
    <col min="4" max="4" width="15" style="14" customWidth="1" collapsed="1"/>
    <col min="5" max="5" width="15" style="17" customWidth="1"/>
    <col min="6" max="6" width="13.33203125" style="14" customWidth="1"/>
    <col min="7" max="7" width="13.33203125" style="14" hidden="1" customWidth="1" outlineLevel="1"/>
    <col min="8" max="8" width="13.33203125" style="14" customWidth="1" collapsed="1"/>
    <col min="9" max="9" width="2.21875" style="14" customWidth="1"/>
    <col min="10" max="10" width="36.21875" style="14" customWidth="1"/>
    <col min="11" max="11" width="12.44140625" style="14" customWidth="1"/>
    <col min="12" max="16384" width="9.109375" style="14"/>
  </cols>
  <sheetData>
    <row r="1" spans="1:12" s="639" customFormat="1" ht="24.6" customHeight="1" thickBot="1">
      <c r="A1" s="638" t="s">
        <v>113</v>
      </c>
      <c r="B1" s="638"/>
      <c r="C1" s="638"/>
      <c r="D1" s="638"/>
      <c r="E1" s="638"/>
      <c r="F1" s="638"/>
      <c r="G1" s="638"/>
      <c r="H1" s="638"/>
      <c r="I1" s="638"/>
    </row>
    <row r="2" spans="1:12" ht="31.2" customHeight="1" thickBot="1">
      <c r="A2" s="78" t="s">
        <v>11</v>
      </c>
      <c r="B2" s="79">
        <v>42551</v>
      </c>
      <c r="C2" s="79">
        <v>42734</v>
      </c>
      <c r="D2" s="79">
        <v>42825</v>
      </c>
      <c r="E2" s="79">
        <v>42916</v>
      </c>
      <c r="F2" s="79" t="s">
        <v>257</v>
      </c>
      <c r="G2" s="79" t="s">
        <v>258</v>
      </c>
      <c r="H2" s="77" t="s">
        <v>88</v>
      </c>
      <c r="I2" s="17"/>
      <c r="J2" s="78" t="s">
        <v>11</v>
      </c>
      <c r="K2" s="79" t="s">
        <v>257</v>
      </c>
      <c r="L2" s="77" t="s">
        <v>88</v>
      </c>
    </row>
    <row r="3" spans="1:12" s="236" customFormat="1" ht="16.8" customHeight="1">
      <c r="A3" s="80" t="s">
        <v>80</v>
      </c>
      <c r="B3" s="470">
        <v>76817.19</v>
      </c>
      <c r="C3" s="470">
        <v>78138.66</v>
      </c>
      <c r="D3" s="470">
        <v>88947.4</v>
      </c>
      <c r="E3" s="470">
        <v>100440.4</v>
      </c>
      <c r="F3" s="471">
        <f t="shared" ref="F3:F20" si="0">E3/D3-1</f>
        <v>0.12921119672975268</v>
      </c>
      <c r="G3" s="471">
        <f t="shared" ref="G3:G20" si="1">E3/C3-1</f>
        <v>0.28541236821824167</v>
      </c>
      <c r="H3" s="471">
        <f t="shared" ref="H3:H20" si="2">E3/B3-1</f>
        <v>0.30752504745357112</v>
      </c>
      <c r="I3" s="235"/>
      <c r="J3" s="80" t="s">
        <v>9</v>
      </c>
      <c r="K3" s="471">
        <v>-0.10127855193219359</v>
      </c>
      <c r="L3" s="471">
        <v>7.541068147877561E-2</v>
      </c>
    </row>
    <row r="4" spans="1:12" s="236" customFormat="1" ht="16.8" customHeight="1">
      <c r="A4" s="80" t="s">
        <v>79</v>
      </c>
      <c r="B4" s="81">
        <v>65.53</v>
      </c>
      <c r="C4" s="81">
        <v>66.41</v>
      </c>
      <c r="D4" s="81">
        <v>68.08</v>
      </c>
      <c r="E4" s="81">
        <v>76.709999999999994</v>
      </c>
      <c r="F4" s="237">
        <f t="shared" si="0"/>
        <v>0.12676263219741468</v>
      </c>
      <c r="G4" s="237">
        <f t="shared" si="1"/>
        <v>0.15509712392711927</v>
      </c>
      <c r="H4" s="237">
        <f t="shared" si="2"/>
        <v>0.17060888142835329</v>
      </c>
      <c r="I4" s="235"/>
      <c r="J4" s="80" t="s">
        <v>23</v>
      </c>
      <c r="K4" s="237">
        <v>-5.8319555087930297E-2</v>
      </c>
      <c r="L4" s="237">
        <v>-6.1287405676091478E-3</v>
      </c>
    </row>
    <row r="5" spans="1:12" s="236" customFormat="1" ht="16.8" customHeight="1">
      <c r="A5" s="80" t="s">
        <v>78</v>
      </c>
      <c r="B5" s="81">
        <v>20794.37</v>
      </c>
      <c r="C5" s="81">
        <v>22000.560000000001</v>
      </c>
      <c r="D5" s="81">
        <v>24111.59</v>
      </c>
      <c r="E5" s="81">
        <v>25764.58</v>
      </c>
      <c r="F5" s="237">
        <f t="shared" si="0"/>
        <v>6.8555827301310268E-2</v>
      </c>
      <c r="G5" s="237">
        <f t="shared" si="1"/>
        <v>0.17108746322820867</v>
      </c>
      <c r="H5" s="237">
        <f t="shared" si="2"/>
        <v>0.23901709933986948</v>
      </c>
      <c r="I5" s="235"/>
      <c r="J5" s="80" t="s">
        <v>81</v>
      </c>
      <c r="K5" s="237">
        <v>-3.2070936769580616E-2</v>
      </c>
      <c r="L5" s="237">
        <v>0.2207203107190745</v>
      </c>
    </row>
    <row r="6" spans="1:12" s="236" customFormat="1" ht="16.8" customHeight="1">
      <c r="A6" s="80" t="s">
        <v>13</v>
      </c>
      <c r="B6" s="81">
        <v>15575.92</v>
      </c>
      <c r="C6" s="82">
        <v>19114.37</v>
      </c>
      <c r="D6" s="81">
        <v>18909.259999999998</v>
      </c>
      <c r="E6" s="81">
        <v>20033.43</v>
      </c>
      <c r="F6" s="237">
        <f t="shared" si="0"/>
        <v>5.9450766449877124E-2</v>
      </c>
      <c r="G6" s="237">
        <f t="shared" si="1"/>
        <v>4.8082149712493916E-2</v>
      </c>
      <c r="H6" s="237">
        <f t="shared" si="2"/>
        <v>0.28617956435318104</v>
      </c>
      <c r="I6" s="235"/>
      <c r="J6" s="80" t="s">
        <v>29</v>
      </c>
      <c r="K6" s="237">
        <v>-9.3364993914688554E-3</v>
      </c>
      <c r="L6" s="237">
        <v>8.9712063669995068E-2</v>
      </c>
    </row>
    <row r="7" spans="1:12" s="473" customFormat="1" ht="16.8" customHeight="1">
      <c r="A7" s="80" t="s">
        <v>24</v>
      </c>
      <c r="B7" s="81">
        <v>1750.69</v>
      </c>
      <c r="C7" s="81">
        <v>1947.92</v>
      </c>
      <c r="D7" s="81">
        <v>2175.96</v>
      </c>
      <c r="E7" s="81">
        <v>2299.8000000000002</v>
      </c>
      <c r="F7" s="237">
        <f t="shared" si="0"/>
        <v>5.6912810897259192E-2</v>
      </c>
      <c r="G7" s="237">
        <f t="shared" si="1"/>
        <v>0.18064396895149692</v>
      </c>
      <c r="H7" s="237">
        <f t="shared" si="2"/>
        <v>0.31365347377319797</v>
      </c>
      <c r="I7" s="472"/>
      <c r="J7" s="80" t="s">
        <v>77</v>
      </c>
      <c r="K7" s="237">
        <v>-8.5494368955313371E-3</v>
      </c>
      <c r="L7" s="237">
        <v>-1.1618852757263265E-2</v>
      </c>
    </row>
    <row r="8" spans="1:12" s="236" customFormat="1" ht="16.8" customHeight="1">
      <c r="A8" s="234" t="s">
        <v>10</v>
      </c>
      <c r="B8" s="268">
        <v>220.87</v>
      </c>
      <c r="C8" s="268">
        <v>265.14999999999998</v>
      </c>
      <c r="D8" s="268">
        <v>272.49</v>
      </c>
      <c r="E8" s="268">
        <v>286.24</v>
      </c>
      <c r="F8" s="269">
        <f t="shared" si="0"/>
        <v>5.0460567360270048E-2</v>
      </c>
      <c r="G8" s="269">
        <f t="shared" si="1"/>
        <v>7.9539883085046226E-2</v>
      </c>
      <c r="H8" s="269">
        <f t="shared" si="2"/>
        <v>0.29596595282292748</v>
      </c>
      <c r="I8" s="235"/>
      <c r="J8" s="80" t="s">
        <v>26</v>
      </c>
      <c r="K8" s="237">
        <v>-1.3928869904354935E-3</v>
      </c>
      <c r="L8" s="237">
        <v>0.12428489944390897</v>
      </c>
    </row>
    <row r="9" spans="1:12" s="236" customFormat="1" ht="16.8" customHeight="1">
      <c r="A9" s="80" t="s">
        <v>210</v>
      </c>
      <c r="B9" s="81">
        <v>26999.72</v>
      </c>
      <c r="C9" s="81">
        <v>26626.46</v>
      </c>
      <c r="D9" s="81">
        <v>29620.5</v>
      </c>
      <c r="E9" s="81">
        <v>30921.61</v>
      </c>
      <c r="F9" s="237">
        <f t="shared" si="0"/>
        <v>4.3925997197886701E-2</v>
      </c>
      <c r="G9" s="237">
        <f t="shared" si="1"/>
        <v>0.16131134217616627</v>
      </c>
      <c r="H9" s="237">
        <f t="shared" si="2"/>
        <v>0.14525669155087528</v>
      </c>
      <c r="I9" s="235"/>
      <c r="J9" s="80" t="s">
        <v>27</v>
      </c>
      <c r="K9" s="237">
        <v>-3.572467403675228E-4</v>
      </c>
      <c r="L9" s="237">
        <v>0.20842576248147493</v>
      </c>
    </row>
    <row r="10" spans="1:12" s="236" customFormat="1" ht="16.8" customHeight="1">
      <c r="A10" s="80" t="s">
        <v>28</v>
      </c>
      <c r="B10" s="82">
        <v>17929.990000000002</v>
      </c>
      <c r="C10" s="81">
        <v>19762.599999999999</v>
      </c>
      <c r="D10" s="82">
        <v>20663.22</v>
      </c>
      <c r="E10" s="82">
        <v>21349.63</v>
      </c>
      <c r="F10" s="237">
        <f t="shared" si="0"/>
        <v>3.3218927156561273E-2</v>
      </c>
      <c r="G10" s="237">
        <f t="shared" si="1"/>
        <v>8.0304716990679426E-2</v>
      </c>
      <c r="H10" s="237">
        <f t="shared" si="2"/>
        <v>0.1907218018526502</v>
      </c>
      <c r="I10" s="235"/>
      <c r="J10" s="80" t="s">
        <v>25</v>
      </c>
      <c r="K10" s="237">
        <v>9.9489396054708301E-4</v>
      </c>
      <c r="L10" s="237">
        <v>0.27324436033136057</v>
      </c>
    </row>
    <row r="11" spans="1:12" s="236" customFormat="1" ht="16.8" customHeight="1">
      <c r="A11" s="80" t="s">
        <v>12</v>
      </c>
      <c r="B11" s="81">
        <v>2098.86</v>
      </c>
      <c r="C11" s="81">
        <v>2238.83</v>
      </c>
      <c r="D11" s="81">
        <v>2362.7199999999998</v>
      </c>
      <c r="E11" s="81">
        <v>2423.41</v>
      </c>
      <c r="F11" s="237">
        <f t="shared" si="0"/>
        <v>2.5686496918805535E-2</v>
      </c>
      <c r="G11" s="237">
        <f t="shared" si="1"/>
        <v>8.2444848425293538E-2</v>
      </c>
      <c r="H11" s="237">
        <f t="shared" si="2"/>
        <v>0.15463156189550498</v>
      </c>
      <c r="I11" s="235"/>
      <c r="J11" s="234" t="s">
        <v>22</v>
      </c>
      <c r="K11" s="269">
        <v>5.4891273055295287E-3</v>
      </c>
      <c r="L11" s="269">
        <v>0.55325614836117798</v>
      </c>
    </row>
    <row r="12" spans="1:12" s="236" customFormat="1" ht="16.8" customHeight="1">
      <c r="A12" s="234" t="s">
        <v>22</v>
      </c>
      <c r="B12" s="268">
        <v>674.57</v>
      </c>
      <c r="C12" s="268">
        <v>795.84</v>
      </c>
      <c r="D12" s="268">
        <v>1042.06</v>
      </c>
      <c r="E12" s="268">
        <v>1047.78</v>
      </c>
      <c r="F12" s="269">
        <f t="shared" si="0"/>
        <v>5.4891273055295287E-3</v>
      </c>
      <c r="G12" s="269">
        <f t="shared" si="1"/>
        <v>0.31657117008443891</v>
      </c>
      <c r="H12" s="269">
        <f t="shared" si="2"/>
        <v>0.55325614836117798</v>
      </c>
      <c r="I12" s="235"/>
      <c r="J12" s="80" t="s">
        <v>12</v>
      </c>
      <c r="K12" s="237">
        <v>2.5686496918805535E-2</v>
      </c>
      <c r="L12" s="237">
        <v>0.15463156189550498</v>
      </c>
    </row>
    <row r="13" spans="1:12" s="236" customFormat="1" ht="16.8" customHeight="1">
      <c r="A13" s="80" t="s">
        <v>25</v>
      </c>
      <c r="B13" s="81">
        <v>9680.09</v>
      </c>
      <c r="C13" s="81">
        <v>11481.06</v>
      </c>
      <c r="D13" s="81">
        <v>12312.87</v>
      </c>
      <c r="E13" s="81">
        <v>12325.12</v>
      </c>
      <c r="F13" s="237">
        <f t="shared" si="0"/>
        <v>9.9489396054708301E-4</v>
      </c>
      <c r="G13" s="237">
        <f t="shared" si="1"/>
        <v>7.3517602033261964E-2</v>
      </c>
      <c r="H13" s="237">
        <f t="shared" si="2"/>
        <v>0.27324436033136057</v>
      </c>
      <c r="I13" s="235"/>
      <c r="J13" s="80" t="s">
        <v>28</v>
      </c>
      <c r="K13" s="237">
        <v>3.3218927156561273E-2</v>
      </c>
      <c r="L13" s="237">
        <v>0.1907218018526502</v>
      </c>
    </row>
    <row r="14" spans="1:12" s="236" customFormat="1" ht="16.8" customHeight="1">
      <c r="A14" s="80" t="s">
        <v>27</v>
      </c>
      <c r="B14" s="81">
        <v>4237.4799999999996</v>
      </c>
      <c r="C14" s="81">
        <v>4862.3100000000004</v>
      </c>
      <c r="D14" s="81">
        <v>5122.51</v>
      </c>
      <c r="E14" s="81">
        <v>5120.68</v>
      </c>
      <c r="F14" s="237">
        <f t="shared" si="0"/>
        <v>-3.572467403675228E-4</v>
      </c>
      <c r="G14" s="237">
        <f t="shared" si="1"/>
        <v>5.3137294824887826E-2</v>
      </c>
      <c r="H14" s="237">
        <f t="shared" si="2"/>
        <v>0.20842576248147493</v>
      </c>
      <c r="I14" s="235"/>
      <c r="J14" s="80" t="s">
        <v>210</v>
      </c>
      <c r="K14" s="237">
        <v>4.3925997197886701E-2</v>
      </c>
      <c r="L14" s="237">
        <v>0.14525669155087528</v>
      </c>
    </row>
    <row r="15" spans="1:12" s="236" customFormat="1" ht="16.8" customHeight="1">
      <c r="A15" s="80" t="s">
        <v>26</v>
      </c>
      <c r="B15" s="81">
        <v>6504.33</v>
      </c>
      <c r="C15" s="81">
        <v>7142.83</v>
      </c>
      <c r="D15" s="81">
        <v>7322.92</v>
      </c>
      <c r="E15" s="81">
        <v>7312.72</v>
      </c>
      <c r="F15" s="237">
        <f t="shared" si="0"/>
        <v>-1.3928869904354935E-3</v>
      </c>
      <c r="G15" s="237">
        <f t="shared" si="1"/>
        <v>2.3784690381823514E-2</v>
      </c>
      <c r="H15" s="237">
        <f t="shared" si="2"/>
        <v>0.12428489944390897</v>
      </c>
      <c r="I15" s="235"/>
      <c r="J15" s="234" t="s">
        <v>10</v>
      </c>
      <c r="K15" s="269">
        <v>5.0460567360270048E-2</v>
      </c>
      <c r="L15" s="269">
        <v>0.29596595282292748</v>
      </c>
    </row>
    <row r="16" spans="1:12" s="236" customFormat="1" ht="16.8" customHeight="1">
      <c r="A16" s="80" t="s">
        <v>77</v>
      </c>
      <c r="B16" s="81">
        <v>52217.72</v>
      </c>
      <c r="C16" s="81">
        <v>50653.54</v>
      </c>
      <c r="D16" s="81">
        <v>52056.06</v>
      </c>
      <c r="E16" s="81">
        <v>51611.01</v>
      </c>
      <c r="F16" s="237">
        <f t="shared" si="0"/>
        <v>-8.5494368955313371E-3</v>
      </c>
      <c r="G16" s="237">
        <f t="shared" si="1"/>
        <v>1.8902331406649875E-2</v>
      </c>
      <c r="H16" s="237">
        <f t="shared" si="2"/>
        <v>-1.1618852757263265E-2</v>
      </c>
      <c r="I16" s="235"/>
      <c r="J16" s="80" t="s">
        <v>24</v>
      </c>
      <c r="K16" s="237">
        <v>5.6912810897259192E-2</v>
      </c>
      <c r="L16" s="237">
        <v>0.31365347377319797</v>
      </c>
    </row>
    <row r="17" spans="1:12" s="473" customFormat="1" ht="16.8" customHeight="1">
      <c r="A17" s="80" t="s">
        <v>29</v>
      </c>
      <c r="B17" s="81">
        <v>2929.6060000000002</v>
      </c>
      <c r="C17" s="81">
        <v>3103.6370000000002</v>
      </c>
      <c r="D17" s="81">
        <v>3222.5140000000001</v>
      </c>
      <c r="E17" s="81">
        <v>3192.4270000000001</v>
      </c>
      <c r="F17" s="237">
        <f t="shared" si="0"/>
        <v>-9.3364993914688554E-3</v>
      </c>
      <c r="G17" s="237">
        <f t="shared" si="1"/>
        <v>2.860837140425887E-2</v>
      </c>
      <c r="H17" s="237">
        <f t="shared" si="2"/>
        <v>8.9712063669995068E-2</v>
      </c>
      <c r="I17" s="472"/>
      <c r="J17" s="80" t="s">
        <v>13</v>
      </c>
      <c r="K17" s="237">
        <v>5.9450766449877124E-2</v>
      </c>
      <c r="L17" s="237">
        <v>0.28617956435318104</v>
      </c>
    </row>
    <row r="18" spans="1:12" s="236" customFormat="1" ht="16.8" customHeight="1">
      <c r="A18" s="80" t="s">
        <v>81</v>
      </c>
      <c r="B18" s="81">
        <v>51526.93</v>
      </c>
      <c r="C18" s="81">
        <v>60227.29</v>
      </c>
      <c r="D18" s="81">
        <v>64984.07</v>
      </c>
      <c r="E18" s="81">
        <v>62899.97</v>
      </c>
      <c r="F18" s="237">
        <f t="shared" si="0"/>
        <v>-3.2070936769580616E-2</v>
      </c>
      <c r="G18" s="237">
        <f t="shared" si="1"/>
        <v>4.4376560858042868E-2</v>
      </c>
      <c r="H18" s="237">
        <f t="shared" si="2"/>
        <v>0.2207203107190745</v>
      </c>
      <c r="I18" s="235"/>
      <c r="J18" s="80" t="s">
        <v>78</v>
      </c>
      <c r="K18" s="237">
        <v>6.8555827301310268E-2</v>
      </c>
      <c r="L18" s="237">
        <v>0.23901709933986948</v>
      </c>
    </row>
    <row r="19" spans="1:12" s="236" customFormat="1" ht="16.8" customHeight="1">
      <c r="A19" s="80" t="s">
        <v>23</v>
      </c>
      <c r="B19" s="81">
        <v>1891.09</v>
      </c>
      <c r="C19" s="81">
        <v>2232.7199999999998</v>
      </c>
      <c r="D19" s="81">
        <v>1995.9</v>
      </c>
      <c r="E19" s="81">
        <v>1879.5</v>
      </c>
      <c r="F19" s="237">
        <f t="shared" si="0"/>
        <v>-5.8319555087930297E-2</v>
      </c>
      <c r="G19" s="237">
        <f t="shared" si="1"/>
        <v>-0.15820165537998487</v>
      </c>
      <c r="H19" s="237">
        <f t="shared" si="2"/>
        <v>-6.1287405676091478E-3</v>
      </c>
      <c r="I19" s="235"/>
      <c r="J19" s="80" t="s">
        <v>79</v>
      </c>
      <c r="K19" s="237">
        <v>0.12676263219741468</v>
      </c>
      <c r="L19" s="237">
        <v>0.17060888142835329</v>
      </c>
    </row>
    <row r="20" spans="1:12" s="236" customFormat="1" ht="16.8" customHeight="1" thickBot="1">
      <c r="A20" s="233" t="s">
        <v>9</v>
      </c>
      <c r="B20" s="83">
        <v>930.77</v>
      </c>
      <c r="C20" s="83">
        <v>1152.33</v>
      </c>
      <c r="D20" s="83">
        <v>1113.76</v>
      </c>
      <c r="E20" s="83">
        <v>1000.96</v>
      </c>
      <c r="F20" s="238">
        <f t="shared" si="0"/>
        <v>-0.10127855193219359</v>
      </c>
      <c r="G20" s="238">
        <f t="shared" si="1"/>
        <v>-0.13135994029488074</v>
      </c>
      <c r="H20" s="238">
        <f t="shared" si="2"/>
        <v>7.541068147877561E-2</v>
      </c>
      <c r="I20" s="235"/>
      <c r="J20" s="233" t="s">
        <v>80</v>
      </c>
      <c r="K20" s="238">
        <v>0.12921119672975268</v>
      </c>
      <c r="L20" s="238">
        <v>0.30752504745357112</v>
      </c>
    </row>
    <row r="21" spans="1:12">
      <c r="A21" s="228" t="s">
        <v>141</v>
      </c>
    </row>
    <row r="22" spans="1:12">
      <c r="A22" s="69" t="s">
        <v>177</v>
      </c>
    </row>
    <row r="23" spans="1:12">
      <c r="A23" s="228" t="s">
        <v>178</v>
      </c>
    </row>
  </sheetData>
  <sortState ref="A3:H20">
    <sortCondition descending="1" ref="F3:F20"/>
    <sortCondition descending="1" ref="H3:H20"/>
    <sortCondition descending="1" ref="G3:G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8"/>
  <sheetViews>
    <sheetView zoomScale="85" zoomScaleNormal="85" workbookViewId="0">
      <selection sqref="A1:XFD1"/>
    </sheetView>
  </sheetViews>
  <sheetFormatPr defaultColWidth="9.109375" defaultRowHeight="13.8" outlineLevelRow="1" outlineLevelCol="1"/>
  <cols>
    <col min="1" max="1" width="24.109375" style="202" customWidth="1"/>
    <col min="2" max="5" width="9.33203125" style="202" customWidth="1"/>
    <col min="6" max="9" width="10.6640625" style="202" customWidth="1"/>
    <col min="10" max="11" width="10.6640625" style="202" hidden="1" customWidth="1" outlineLevel="1"/>
    <col min="12" max="13" width="9.33203125" style="202" hidden="1" customWidth="1" outlineLevel="1"/>
    <col min="14" max="14" width="9.33203125" style="202" customWidth="1" collapsed="1"/>
    <col min="15" max="15" width="9.33203125" style="202" customWidth="1"/>
    <col min="16" max="27" width="9" style="202" customWidth="1"/>
    <col min="28" max="16384" width="9.109375" style="202"/>
  </cols>
  <sheetData>
    <row r="1" spans="1:15" s="708" customFormat="1" ht="25.8" customHeight="1">
      <c r="A1" s="708" t="s">
        <v>119</v>
      </c>
    </row>
    <row r="2" spans="1:15" s="705" customFormat="1" ht="18.75" customHeight="1" thickBot="1">
      <c r="A2" s="705" t="s">
        <v>257</v>
      </c>
    </row>
    <row r="3" spans="1:15" ht="21" customHeight="1">
      <c r="A3" s="713" t="s">
        <v>121</v>
      </c>
      <c r="B3" s="709" t="s">
        <v>14</v>
      </c>
      <c r="C3" s="710"/>
      <c r="D3" s="709" t="s">
        <v>2</v>
      </c>
      <c r="E3" s="710"/>
      <c r="F3" s="711" t="s">
        <v>191</v>
      </c>
      <c r="G3" s="711"/>
      <c r="H3" s="711" t="s">
        <v>192</v>
      </c>
      <c r="I3" s="711"/>
      <c r="J3" s="711" t="s">
        <v>117</v>
      </c>
      <c r="K3" s="711"/>
      <c r="L3" s="709" t="s">
        <v>118</v>
      </c>
      <c r="M3" s="710"/>
      <c r="N3" s="709" t="s">
        <v>48</v>
      </c>
      <c r="O3" s="712"/>
    </row>
    <row r="4" spans="1:15" ht="21.75" customHeight="1" thickBot="1">
      <c r="A4" s="714"/>
      <c r="B4" s="598" t="s">
        <v>120</v>
      </c>
      <c r="C4" s="599" t="s">
        <v>116</v>
      </c>
      <c r="D4" s="598" t="s">
        <v>120</v>
      </c>
      <c r="E4" s="599" t="s">
        <v>116</v>
      </c>
      <c r="F4" s="600" t="s">
        <v>120</v>
      </c>
      <c r="G4" s="600" t="s">
        <v>116</v>
      </c>
      <c r="H4" s="600" t="s">
        <v>120</v>
      </c>
      <c r="I4" s="600" t="s">
        <v>116</v>
      </c>
      <c r="J4" s="600" t="s">
        <v>120</v>
      </c>
      <c r="K4" s="600" t="s">
        <v>116</v>
      </c>
      <c r="L4" s="598" t="s">
        <v>120</v>
      </c>
      <c r="M4" s="599" t="s">
        <v>116</v>
      </c>
      <c r="N4" s="598" t="s">
        <v>120</v>
      </c>
      <c r="O4" s="601" t="s">
        <v>116</v>
      </c>
    </row>
    <row r="5" spans="1:15" s="206" customFormat="1" ht="19.8" customHeight="1">
      <c r="A5" s="602" t="s">
        <v>187</v>
      </c>
      <c r="B5" s="633">
        <v>0.70647079133926294</v>
      </c>
      <c r="C5" s="634">
        <v>0.12369264102219889</v>
      </c>
      <c r="D5" s="633">
        <v>0.2816475240364047</v>
      </c>
      <c r="E5" s="634">
        <v>2.4969119362431257E-2</v>
      </c>
      <c r="F5" s="633">
        <v>3.5303084075475333</v>
      </c>
      <c r="G5" s="634">
        <v>5.1923302745843405E-2</v>
      </c>
      <c r="H5" s="635">
        <v>-1.6013690239270795</v>
      </c>
      <c r="I5" s="636">
        <v>-2.9505748933056998E-2</v>
      </c>
      <c r="J5" s="635">
        <v>-0.1532197556899817</v>
      </c>
      <c r="K5" s="636">
        <v>-2.5993962982816267E-3</v>
      </c>
      <c r="L5" s="635">
        <v>-0.236732650510596</v>
      </c>
      <c r="M5" s="636">
        <v>-4.0711571806711254E-3</v>
      </c>
      <c r="N5" s="607">
        <v>1.7269766968612266</v>
      </c>
      <c r="O5" s="608">
        <v>2.3062469603272295E-2</v>
      </c>
    </row>
    <row r="6" spans="1:15" s="206" customFormat="1" ht="19.8" customHeight="1">
      <c r="A6" s="609" t="s">
        <v>16</v>
      </c>
      <c r="B6" s="610" t="s">
        <v>85</v>
      </c>
      <c r="C6" s="611" t="s">
        <v>85</v>
      </c>
      <c r="D6" s="610" t="s">
        <v>85</v>
      </c>
      <c r="E6" s="611" t="s">
        <v>85</v>
      </c>
      <c r="F6" s="612">
        <v>-0.24147130545181217</v>
      </c>
      <c r="G6" s="613">
        <v>-0.9302311951218557</v>
      </c>
      <c r="H6" s="614">
        <v>4.9969641140399524E-3</v>
      </c>
      <c r="I6" s="619">
        <v>6.3027785629960753E-2</v>
      </c>
      <c r="J6" s="612">
        <v>-7.7881262888100725E-2</v>
      </c>
      <c r="K6" s="613">
        <v>-0.55361022134269799</v>
      </c>
      <c r="L6" s="612">
        <v>-7.6766297361117078E-2</v>
      </c>
      <c r="M6" s="613">
        <v>-0.55445851992143314</v>
      </c>
      <c r="N6" s="612">
        <v>-3.3392196085095527E-2</v>
      </c>
      <c r="O6" s="623">
        <v>-1.0659583607226124E-2</v>
      </c>
    </row>
    <row r="7" spans="1:15" s="206" customFormat="1" ht="28.8" customHeight="1">
      <c r="A7" s="616" t="s">
        <v>19</v>
      </c>
      <c r="B7" s="605">
        <v>1.1494099652089584</v>
      </c>
      <c r="C7" s="606">
        <v>4.697924680867608E-2</v>
      </c>
      <c r="D7" s="603">
        <v>-0.92413544458430086</v>
      </c>
      <c r="E7" s="604">
        <v>-6.8126643908304266E-2</v>
      </c>
      <c r="F7" s="605">
        <v>2.16078391793907</v>
      </c>
      <c r="G7" s="606">
        <v>0.60950258453690387</v>
      </c>
      <c r="H7" s="605">
        <v>1.8279763181594384</v>
      </c>
      <c r="I7" s="606">
        <v>0.12172518592926262</v>
      </c>
      <c r="J7" s="605">
        <v>2.1181943160851744</v>
      </c>
      <c r="K7" s="606">
        <v>0.19064465430441685</v>
      </c>
      <c r="L7" s="605">
        <v>2.0975180757331331</v>
      </c>
      <c r="M7" s="606">
        <v>0.18676949729012424</v>
      </c>
      <c r="N7" s="603">
        <v>-6.4054900290563294E-2</v>
      </c>
      <c r="O7" s="617">
        <v>-4.8121096111966667E-2</v>
      </c>
    </row>
    <row r="8" spans="1:15" s="206" customFormat="1" ht="19.8" customHeight="1">
      <c r="A8" s="618" t="s">
        <v>55</v>
      </c>
      <c r="B8" s="614">
        <v>8.1260300726740051E-3</v>
      </c>
      <c r="C8" s="619">
        <v>8.6975514110647443E-3</v>
      </c>
      <c r="D8" s="610" t="s">
        <v>85</v>
      </c>
      <c r="E8" s="611" t="s">
        <v>85</v>
      </c>
      <c r="F8" s="614">
        <v>2.237943859780744E-2</v>
      </c>
      <c r="G8" s="619">
        <v>0.17977816403649474</v>
      </c>
      <c r="H8" s="610" t="s">
        <v>85</v>
      </c>
      <c r="I8" s="611" t="s">
        <v>85</v>
      </c>
      <c r="J8" s="614">
        <v>5.2886497802895295E-3</v>
      </c>
      <c r="K8" s="619">
        <v>0.12476183438692573</v>
      </c>
      <c r="L8" s="614">
        <v>6.132146541861931E-3</v>
      </c>
      <c r="M8" s="619">
        <v>0.12602013189401906</v>
      </c>
      <c r="N8" s="614">
        <v>4.2520642197046087E-4</v>
      </c>
      <c r="O8" s="615">
        <v>0.67727977237507309</v>
      </c>
    </row>
    <row r="9" spans="1:15" s="206" customFormat="1" ht="19.8" customHeight="1">
      <c r="A9" s="616" t="s">
        <v>190</v>
      </c>
      <c r="B9" s="603">
        <v>-1.562895132703257</v>
      </c>
      <c r="C9" s="604">
        <v>-5.9439057766977312E-2</v>
      </c>
      <c r="D9" s="605">
        <v>0.84983030542054583</v>
      </c>
      <c r="E9" s="606">
        <v>2.5344267063105063E-2</v>
      </c>
      <c r="F9" s="603">
        <v>-6.2456467916236642</v>
      </c>
      <c r="G9" s="604">
        <v>-0.36806394104566031</v>
      </c>
      <c r="H9" s="605">
        <v>0.26689151999340843</v>
      </c>
      <c r="I9" s="606">
        <v>0.16230364541443681</v>
      </c>
      <c r="J9" s="603">
        <v>-2.0907314016183953</v>
      </c>
      <c r="K9" s="604">
        <v>-0.30464696157600657</v>
      </c>
      <c r="L9" s="603">
        <v>-2.0165348933514253</v>
      </c>
      <c r="M9" s="604">
        <v>-0.27887180375534021</v>
      </c>
      <c r="N9" s="605">
        <v>6.3423875592390428E-3</v>
      </c>
      <c r="O9" s="637">
        <v>0.10052268051664653</v>
      </c>
    </row>
    <row r="10" spans="1:15" s="206" customFormat="1" ht="19.8" hidden="1" customHeight="1" outlineLevel="1">
      <c r="A10" s="620" t="s">
        <v>7</v>
      </c>
      <c r="B10" s="610" t="s">
        <v>85</v>
      </c>
      <c r="C10" s="611" t="s">
        <v>85</v>
      </c>
      <c r="D10" s="610" t="s">
        <v>85</v>
      </c>
      <c r="E10" s="611" t="s">
        <v>85</v>
      </c>
      <c r="F10" s="610" t="s">
        <v>85</v>
      </c>
      <c r="G10" s="611" t="s">
        <v>85</v>
      </c>
      <c r="H10" s="610" t="s">
        <v>85</v>
      </c>
      <c r="I10" s="611" t="s">
        <v>85</v>
      </c>
      <c r="J10" s="610" t="s">
        <v>85</v>
      </c>
      <c r="K10" s="611" t="s">
        <v>85</v>
      </c>
      <c r="L10" s="610" t="s">
        <v>85</v>
      </c>
      <c r="M10" s="611" t="s">
        <v>85</v>
      </c>
      <c r="N10" s="610" t="s">
        <v>85</v>
      </c>
      <c r="O10" s="621" t="s">
        <v>85</v>
      </c>
    </row>
    <row r="11" spans="1:15" s="206" customFormat="1" ht="19.8" customHeight="1" collapsed="1">
      <c r="A11" s="622" t="s">
        <v>18</v>
      </c>
      <c r="B11" s="603">
        <v>-0.2848461373051947</v>
      </c>
      <c r="C11" s="604">
        <v>-6.799969937998457E-3</v>
      </c>
      <c r="D11" s="603">
        <v>-0.36388020706993873</v>
      </c>
      <c r="E11" s="604">
        <v>-8.9500240908906709E-3</v>
      </c>
      <c r="F11" s="605">
        <v>0.92897023243707766</v>
      </c>
      <c r="G11" s="606">
        <v>8.947310415919292E-2</v>
      </c>
      <c r="H11" s="603">
        <v>-0.50620601338547122</v>
      </c>
      <c r="I11" s="604">
        <v>-2.1746775185361548E-2</v>
      </c>
      <c r="J11" s="605">
        <v>0.16448177140611919</v>
      </c>
      <c r="K11" s="606">
        <v>8.7090365325579386E-3</v>
      </c>
      <c r="L11" s="605">
        <v>0.19776723250146955</v>
      </c>
      <c r="M11" s="606">
        <v>1.0278965908530679E-2</v>
      </c>
      <c r="N11" s="603">
        <v>-1.3548048118229128</v>
      </c>
      <c r="O11" s="617">
        <v>-0.11788345215539288</v>
      </c>
    </row>
    <row r="12" spans="1:15" s="206" customFormat="1" ht="19.8" customHeight="1">
      <c r="A12" s="622" t="s">
        <v>8</v>
      </c>
      <c r="B12" s="612">
        <v>-1.6265516612457356E-2</v>
      </c>
      <c r="C12" s="613">
        <v>-2.3088868222849036E-2</v>
      </c>
      <c r="D12" s="605">
        <v>0.1565378622447702</v>
      </c>
      <c r="E12" s="606">
        <v>0.16190645606355042</v>
      </c>
      <c r="F12" s="605">
        <v>0.23398021190913265</v>
      </c>
      <c r="G12" s="606">
        <v>0.69010980245316944</v>
      </c>
      <c r="H12" s="605">
        <v>9.3821232376178898E-2</v>
      </c>
      <c r="I12" s="606">
        <v>1.8205195389544879E-2</v>
      </c>
      <c r="J12" s="605">
        <v>0.21577606455644091</v>
      </c>
      <c r="K12" s="606">
        <v>6.1403299837053067E-2</v>
      </c>
      <c r="L12" s="605">
        <v>0.20823861380096717</v>
      </c>
      <c r="M12" s="606">
        <v>5.9979635037708937E-2</v>
      </c>
      <c r="N12" s="603">
        <v>-0.1503746339042579</v>
      </c>
      <c r="O12" s="617">
        <v>-4.498860797361745E-2</v>
      </c>
    </row>
    <row r="13" spans="1:15" s="206" customFormat="1" ht="19.8" hidden="1" customHeight="1" outlineLevel="1">
      <c r="A13" s="620" t="s">
        <v>236</v>
      </c>
      <c r="B13" s="610" t="s">
        <v>85</v>
      </c>
      <c r="C13" s="611" t="s">
        <v>85</v>
      </c>
      <c r="D13" s="610" t="s">
        <v>85</v>
      </c>
      <c r="E13" s="611" t="s">
        <v>85</v>
      </c>
      <c r="F13" s="610" t="s">
        <v>85</v>
      </c>
      <c r="G13" s="611" t="s">
        <v>85</v>
      </c>
      <c r="H13" s="610" t="s">
        <v>85</v>
      </c>
      <c r="I13" s="611" t="s">
        <v>85</v>
      </c>
      <c r="J13" s="610" t="s">
        <v>85</v>
      </c>
      <c r="K13" s="611" t="s">
        <v>85</v>
      </c>
      <c r="L13" s="610" t="s">
        <v>85</v>
      </c>
      <c r="M13" s="611" t="s">
        <v>85</v>
      </c>
      <c r="N13" s="610" t="s">
        <v>85</v>
      </c>
      <c r="O13" s="621" t="s">
        <v>85</v>
      </c>
    </row>
    <row r="14" spans="1:15" s="206" customFormat="1" ht="19.8" customHeight="1" collapsed="1">
      <c r="A14" s="609" t="s">
        <v>47</v>
      </c>
      <c r="B14" s="610" t="s">
        <v>85</v>
      </c>
      <c r="C14" s="611" t="s">
        <v>85</v>
      </c>
      <c r="D14" s="610" t="s">
        <v>85</v>
      </c>
      <c r="E14" s="611" t="s">
        <v>85</v>
      </c>
      <c r="F14" s="612">
        <v>-0.3893041113551326</v>
      </c>
      <c r="G14" s="613">
        <v>-1</v>
      </c>
      <c r="H14" s="612">
        <v>-8.6110997330514791E-2</v>
      </c>
      <c r="I14" s="613">
        <v>-0.15511855336839686</v>
      </c>
      <c r="J14" s="612">
        <v>-0.18190838163155884</v>
      </c>
      <c r="K14" s="613">
        <v>-0.36479291110318957</v>
      </c>
      <c r="L14" s="612">
        <v>-0.1796222294376528</v>
      </c>
      <c r="M14" s="613">
        <v>-0.36600000720771503</v>
      </c>
      <c r="N14" s="612">
        <v>-0.16357440288946312</v>
      </c>
      <c r="O14" s="623">
        <v>-2.9551887533999142E-2</v>
      </c>
    </row>
    <row r="15" spans="1:15" s="206" customFormat="1" ht="19.8" customHeight="1">
      <c r="A15" s="609" t="s">
        <v>53</v>
      </c>
      <c r="B15" s="610" t="s">
        <v>85</v>
      </c>
      <c r="C15" s="611" t="s">
        <v>85</v>
      </c>
      <c r="D15" s="610" t="s">
        <v>85</v>
      </c>
      <c r="E15" s="611" t="s">
        <v>85</v>
      </c>
      <c r="F15" s="610" t="s">
        <v>85</v>
      </c>
      <c r="G15" s="611" t="s">
        <v>85</v>
      </c>
      <c r="H15" s="610" t="s">
        <v>85</v>
      </c>
      <c r="I15" s="611" t="s">
        <v>85</v>
      </c>
      <c r="J15" s="610" t="s">
        <v>85</v>
      </c>
      <c r="K15" s="611" t="s">
        <v>85</v>
      </c>
      <c r="L15" s="610" t="s">
        <v>85</v>
      </c>
      <c r="M15" s="611" t="s">
        <v>85</v>
      </c>
      <c r="N15" s="612">
        <v>-4.5190146477513163E-4</v>
      </c>
      <c r="O15" s="623">
        <v>-9.4843164418078441E-2</v>
      </c>
    </row>
    <row r="16" spans="1:15" s="206" customFormat="1" ht="19.8" customHeight="1">
      <c r="A16" s="624" t="s">
        <v>56</v>
      </c>
      <c r="B16" s="610" t="s">
        <v>85</v>
      </c>
      <c r="C16" s="611" t="s">
        <v>85</v>
      </c>
      <c r="D16" s="610" t="s">
        <v>85</v>
      </c>
      <c r="E16" s="611" t="s">
        <v>85</v>
      </c>
      <c r="F16" s="610" t="s">
        <v>85</v>
      </c>
      <c r="G16" s="611" t="s">
        <v>85</v>
      </c>
      <c r="H16" s="610" t="s">
        <v>85</v>
      </c>
      <c r="I16" s="611" t="s">
        <v>85</v>
      </c>
      <c r="J16" s="610" t="s">
        <v>85</v>
      </c>
      <c r="K16" s="611" t="s">
        <v>85</v>
      </c>
      <c r="L16" s="610" t="s">
        <v>85</v>
      </c>
      <c r="M16" s="611" t="s">
        <v>85</v>
      </c>
      <c r="N16" s="625">
        <v>3.2908555614639089E-2</v>
      </c>
      <c r="O16" s="626">
        <v>0.15318639998910152</v>
      </c>
    </row>
    <row r="17" spans="1:15" s="206" customFormat="1" ht="19.8" customHeight="1" thickBot="1">
      <c r="A17" s="627" t="s">
        <v>54</v>
      </c>
      <c r="B17" s="628">
        <v>-1.8640067866208976</v>
      </c>
      <c r="C17" s="629">
        <v>-2.7058561689088899E-2</v>
      </c>
      <c r="D17" s="630">
        <v>0.64248792054787396</v>
      </c>
      <c r="E17" s="631">
        <v>8.548814996959371E-3</v>
      </c>
      <c r="F17" s="628">
        <v>-5.4720004586325919</v>
      </c>
      <c r="G17" s="629">
        <v>-0.19487218881895138</v>
      </c>
      <c r="H17" s="628">
        <v>-0.2316042583463962</v>
      </c>
      <c r="I17" s="629">
        <v>-7.5612648613106468E-3</v>
      </c>
      <c r="J17" s="628">
        <v>-1.8923819472873971</v>
      </c>
      <c r="K17" s="629">
        <v>-6.3584094969145064E-2</v>
      </c>
      <c r="L17" s="628">
        <v>-1.7901512744032733</v>
      </c>
      <c r="M17" s="629">
        <v>-5.8821479343223786E-2</v>
      </c>
      <c r="N17" s="628">
        <v>-1.6299548069075298</v>
      </c>
      <c r="O17" s="632">
        <v>-7.8920597510005144E-2</v>
      </c>
    </row>
    <row r="18" spans="1:15" ht="15" customHeight="1">
      <c r="A18" s="201"/>
    </row>
  </sheetData>
  <mergeCells count="10">
    <mergeCell ref="A1:XFD1"/>
    <mergeCell ref="A2:XFD2"/>
    <mergeCell ref="B3:C3"/>
    <mergeCell ref="D3:E3"/>
    <mergeCell ref="J3:K3"/>
    <mergeCell ref="L3:M3"/>
    <mergeCell ref="N3:O3"/>
    <mergeCell ref="A3:A4"/>
    <mergeCell ref="H3:I3"/>
    <mergeCell ref="F3:G3"/>
  </mergeCells>
  <phoneticPr fontId="69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"/>
  <sheetViews>
    <sheetView zoomScale="85" zoomScaleNormal="85" workbookViewId="0">
      <selection sqref="A1:E1"/>
    </sheetView>
  </sheetViews>
  <sheetFormatPr defaultColWidth="9.109375" defaultRowHeight="13.2" outlineLevelRow="1"/>
  <cols>
    <col min="1" max="1" width="26.88671875" style="46" customWidth="1"/>
    <col min="2" max="2" width="24.33203125" style="46" customWidth="1"/>
    <col min="3" max="3" width="22.109375" style="46" customWidth="1"/>
    <col min="4" max="4" width="21.109375" style="46" customWidth="1"/>
    <col min="5" max="5" width="12.6640625" style="46" customWidth="1"/>
    <col min="6" max="16384" width="9.109375" style="46"/>
  </cols>
  <sheetData>
    <row r="1" spans="1:5" ht="40.200000000000003" customHeight="1">
      <c r="A1" s="717" t="s">
        <v>284</v>
      </c>
      <c r="B1" s="717"/>
      <c r="C1" s="717"/>
      <c r="D1" s="717"/>
      <c r="E1" s="717"/>
    </row>
    <row r="2" spans="1:5" ht="22.5" customHeight="1" thickBot="1">
      <c r="A2" s="715" t="s">
        <v>90</v>
      </c>
      <c r="B2" s="715"/>
      <c r="C2" s="715"/>
      <c r="D2" s="715"/>
      <c r="E2" s="715"/>
    </row>
    <row r="3" spans="1:5" ht="32.4" customHeight="1" outlineLevel="1" thickBot="1">
      <c r="A3" s="428" t="s">
        <v>21</v>
      </c>
      <c r="B3" s="429" t="s">
        <v>61</v>
      </c>
      <c r="C3" s="430" t="s">
        <v>62</v>
      </c>
      <c r="D3" s="430" t="s">
        <v>285</v>
      </c>
      <c r="E3" s="430" t="s">
        <v>237</v>
      </c>
    </row>
    <row r="4" spans="1:5" ht="16.2" customHeight="1" outlineLevel="1">
      <c r="A4" s="47" t="s">
        <v>20</v>
      </c>
      <c r="B4" s="48">
        <v>25325808856.810059</v>
      </c>
      <c r="C4" s="49">
        <v>0.53972756227148166</v>
      </c>
      <c r="D4" s="431">
        <v>-3695393299.21278</v>
      </c>
      <c r="E4" s="432">
        <v>-0.12733425994366901</v>
      </c>
    </row>
    <row r="5" spans="1:5" ht="16.2" customHeight="1" outlineLevel="1">
      <c r="A5" s="47" t="s">
        <v>47</v>
      </c>
      <c r="B5" s="188">
        <v>12655060588.450182</v>
      </c>
      <c r="C5" s="49">
        <v>0.269696618197664</v>
      </c>
      <c r="D5" s="254">
        <v>-592999158.12003136</v>
      </c>
      <c r="E5" s="432">
        <v>-4.4761208015653219E-2</v>
      </c>
    </row>
    <row r="6" spans="1:5" ht="16.2" customHeight="1" outlineLevel="1">
      <c r="A6" s="47" t="s">
        <v>8</v>
      </c>
      <c r="B6" s="48">
        <v>7787710050.254303</v>
      </c>
      <c r="C6" s="49">
        <v>0.16596673317980248</v>
      </c>
      <c r="D6" s="431">
        <v>-476223548.02989578</v>
      </c>
      <c r="E6" s="432">
        <v>-5.7626739417263928E-2</v>
      </c>
    </row>
    <row r="7" spans="1:5" ht="16.2" customHeight="1" outlineLevel="1">
      <c r="A7" s="47" t="s">
        <v>238</v>
      </c>
      <c r="B7" s="48">
        <v>562049288.48160005</v>
      </c>
      <c r="C7" s="49">
        <v>1.1978037663623275E-2</v>
      </c>
      <c r="D7" s="431">
        <v>-189341623.72670031</v>
      </c>
      <c r="E7" s="432">
        <v>-0.25198817373267762</v>
      </c>
    </row>
    <row r="8" spans="1:5" ht="16.2" customHeight="1" outlineLevel="1">
      <c r="A8" s="47" t="s">
        <v>53</v>
      </c>
      <c r="B8" s="48">
        <v>10141588.73</v>
      </c>
      <c r="C8" s="49">
        <v>2.1613110142900595E-4</v>
      </c>
      <c r="D8" s="431">
        <v>-1227378</v>
      </c>
      <c r="E8" s="432">
        <v>-0.10795862360659753</v>
      </c>
    </row>
    <row r="9" spans="1:5" s="442" customFormat="1" ht="16.2" customHeight="1" outlineLevel="1">
      <c r="A9" s="433" t="s">
        <v>67</v>
      </c>
      <c r="B9" s="189">
        <v>582549144.66999996</v>
      </c>
      <c r="C9" s="434">
        <v>1.2414917585999607E-2</v>
      </c>
      <c r="D9" s="435">
        <v>69957062.676199913</v>
      </c>
      <c r="E9" s="436">
        <v>0.13647706457753295</v>
      </c>
    </row>
    <row r="10" spans="1:5" ht="16.2" customHeight="1" outlineLevel="1" thickBot="1">
      <c r="A10" s="52" t="s">
        <v>239</v>
      </c>
      <c r="B10" s="50">
        <v>46923319517.396141</v>
      </c>
      <c r="C10" s="53">
        <v>1</v>
      </c>
      <c r="D10" s="437">
        <v>-4885227944.4132004</v>
      </c>
      <c r="E10" s="438">
        <v>-9.4293860448690342E-2</v>
      </c>
    </row>
    <row r="11" spans="1:5">
      <c r="A11" s="716"/>
      <c r="B11" s="716"/>
      <c r="C11" s="716"/>
    </row>
    <row r="12" spans="1:5" s="45" customFormat="1" ht="22.5" customHeight="1" thickBot="1">
      <c r="A12" s="715" t="s">
        <v>91</v>
      </c>
      <c r="B12" s="715"/>
      <c r="C12" s="715"/>
      <c r="D12" s="715"/>
      <c r="E12" s="715"/>
    </row>
    <row r="13" spans="1:5" ht="16.2" customHeight="1" outlineLevel="1">
      <c r="A13" s="47" t="s">
        <v>18</v>
      </c>
      <c r="B13" s="48">
        <v>1486464882.5529995</v>
      </c>
      <c r="C13" s="49">
        <v>0.67861026600981278</v>
      </c>
      <c r="D13" s="431">
        <v>-112229567.08710027</v>
      </c>
      <c r="E13" s="432">
        <v>-7.0200761072489834E-2</v>
      </c>
    </row>
    <row r="14" spans="1:5" ht="16.2" customHeight="1" outlineLevel="1">
      <c r="A14" s="47" t="s">
        <v>238</v>
      </c>
      <c r="B14" s="48">
        <v>398769601.60160005</v>
      </c>
      <c r="C14" s="49">
        <v>0.18204879818937827</v>
      </c>
      <c r="D14" s="254">
        <v>-202074347.93670022</v>
      </c>
      <c r="E14" s="432">
        <v>-0.33631752153280053</v>
      </c>
    </row>
    <row r="15" spans="1:5" ht="16.2" customHeight="1" outlineLevel="1">
      <c r="A15" s="47" t="s">
        <v>8</v>
      </c>
      <c r="B15" s="48">
        <v>281425469.09289992</v>
      </c>
      <c r="C15" s="49">
        <v>0.12847811925100081</v>
      </c>
      <c r="D15" s="431">
        <v>-7056053.7300000191</v>
      </c>
      <c r="E15" s="432">
        <v>-2.4459291745807101E-2</v>
      </c>
    </row>
    <row r="16" spans="1:5" ht="16.2" customHeight="1" outlineLevel="1">
      <c r="A16" s="47" t="s">
        <v>47</v>
      </c>
      <c r="B16" s="48">
        <v>23794504.939999998</v>
      </c>
      <c r="C16" s="49">
        <v>1.0862816549808051E-2</v>
      </c>
      <c r="D16" s="431">
        <v>-16984774.270000003</v>
      </c>
      <c r="E16" s="432">
        <v>-0.41650501428762265</v>
      </c>
    </row>
    <row r="17" spans="1:5" s="441" customFormat="1" ht="16.2" customHeight="1" outlineLevel="1" thickBot="1">
      <c r="A17" s="52" t="s">
        <v>239</v>
      </c>
      <c r="B17" s="50">
        <v>2190454458.1874995</v>
      </c>
      <c r="C17" s="53">
        <v>1</v>
      </c>
      <c r="D17" s="437">
        <v>-338344743.02380037</v>
      </c>
      <c r="E17" s="438">
        <v>-0.13379660309198632</v>
      </c>
    </row>
    <row r="19" spans="1:5" s="45" customFormat="1" ht="22.5" customHeight="1" thickBot="1">
      <c r="A19" s="715" t="s">
        <v>92</v>
      </c>
      <c r="B19" s="715"/>
      <c r="C19" s="715"/>
      <c r="D19" s="715"/>
      <c r="E19" s="715"/>
    </row>
    <row r="20" spans="1:5" ht="16.2" customHeight="1" outlineLevel="1">
      <c r="A20" s="51" t="s">
        <v>18</v>
      </c>
      <c r="B20" s="48">
        <v>97506196.699600041</v>
      </c>
      <c r="C20" s="439">
        <v>0.8302343535507366</v>
      </c>
      <c r="D20" s="431">
        <v>-1737178.8219999373</v>
      </c>
      <c r="E20" s="432">
        <v>-1.7504229505190969E-2</v>
      </c>
    </row>
    <row r="21" spans="1:5" ht="16.2" customHeight="1" outlineLevel="1">
      <c r="A21" s="47" t="s">
        <v>17</v>
      </c>
      <c r="B21" s="48">
        <v>18791986.961599998</v>
      </c>
      <c r="C21" s="49">
        <v>0.16000781155544591</v>
      </c>
      <c r="D21" s="254">
        <v>-2030028.2067000046</v>
      </c>
      <c r="E21" s="432">
        <v>-9.7494319848089164E-2</v>
      </c>
    </row>
    <row r="22" spans="1:5" ht="16.2" customHeight="1" outlineLevel="1">
      <c r="A22" s="47" t="s">
        <v>8</v>
      </c>
      <c r="B22" s="48">
        <v>1145998.9627999999</v>
      </c>
      <c r="C22" s="49">
        <v>9.7578178644514325E-3</v>
      </c>
      <c r="D22" s="431">
        <v>99181.09999999986</v>
      </c>
      <c r="E22" s="432">
        <v>9.4745326311793096E-2</v>
      </c>
    </row>
    <row r="23" spans="1:5" s="442" customFormat="1" ht="16.2" customHeight="1" outlineLevel="1">
      <c r="A23" s="433" t="s">
        <v>256</v>
      </c>
      <c r="B23" s="189">
        <v>2</v>
      </c>
      <c r="C23" s="434">
        <v>1.7029365961397245E-8</v>
      </c>
      <c r="D23" s="435">
        <v>0</v>
      </c>
      <c r="E23" s="436">
        <v>0</v>
      </c>
    </row>
    <row r="24" spans="1:5" ht="16.2" customHeight="1" outlineLevel="1" thickBot="1">
      <c r="A24" s="52" t="s">
        <v>239</v>
      </c>
      <c r="B24" s="50">
        <v>117444184.62400004</v>
      </c>
      <c r="C24" s="53">
        <v>1</v>
      </c>
      <c r="D24" s="437">
        <v>-3668025.9286999404</v>
      </c>
      <c r="E24" s="438">
        <v>-3.0286177685641857E-2</v>
      </c>
    </row>
    <row r="25" spans="1:5">
      <c r="C25" s="440"/>
    </row>
  </sheetData>
  <mergeCells count="5">
    <mergeCell ref="A2:E2"/>
    <mergeCell ref="A12:E12"/>
    <mergeCell ref="A19:E19"/>
    <mergeCell ref="A11:C11"/>
    <mergeCell ref="A1:E1"/>
  </mergeCells>
  <phoneticPr fontId="31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70C0"/>
  </sheetPr>
  <dimension ref="A1:M23"/>
  <sheetViews>
    <sheetView zoomScale="85" zoomScaleNormal="85" workbookViewId="0">
      <selection sqref="A1:XFD1"/>
    </sheetView>
  </sheetViews>
  <sheetFormatPr defaultColWidth="9.109375" defaultRowHeight="13.2"/>
  <cols>
    <col min="1" max="1" width="45.109375" customWidth="1"/>
    <col min="2" max="2" width="14" customWidth="1"/>
    <col min="3" max="3" width="13.6640625" customWidth="1"/>
    <col min="4" max="4" width="14.5546875" customWidth="1"/>
    <col min="5" max="5" width="2.5546875" style="182" customWidth="1"/>
    <col min="6" max="6" width="43" style="182" customWidth="1"/>
    <col min="7" max="9" width="10" style="182" customWidth="1"/>
    <col min="10" max="10" width="8.88671875" style="11" customWidth="1"/>
    <col min="11" max="12" width="11.88671875" style="11" customWidth="1"/>
    <col min="13" max="23" width="9.109375" style="11"/>
    <col min="24" max="24" width="16.88671875" style="11" customWidth="1"/>
    <col min="25" max="16384" width="9.109375" style="11"/>
  </cols>
  <sheetData>
    <row r="1" spans="1:13" s="718" customFormat="1" ht="25.2" customHeight="1" thickBot="1">
      <c r="A1" s="718" t="s">
        <v>112</v>
      </c>
    </row>
    <row r="2" spans="1:13" ht="30" customHeight="1" thickBot="1">
      <c r="A2" s="75" t="s">
        <v>59</v>
      </c>
      <c r="B2" s="35" t="s">
        <v>291</v>
      </c>
      <c r="C2" s="35" t="s">
        <v>292</v>
      </c>
      <c r="D2" s="66" t="s">
        <v>88</v>
      </c>
      <c r="E2" s="59"/>
      <c r="F2" s="75" t="s">
        <v>59</v>
      </c>
      <c r="G2" s="35" t="s">
        <v>291</v>
      </c>
      <c r="H2" s="35" t="s">
        <v>292</v>
      </c>
      <c r="I2" s="66" t="s">
        <v>88</v>
      </c>
    </row>
    <row r="3" spans="1:13" ht="17.399999999999999" customHeight="1">
      <c r="A3" s="530" t="s">
        <v>123</v>
      </c>
      <c r="B3" s="536">
        <v>6.7628701347307973E-2</v>
      </c>
      <c r="C3" s="536">
        <v>3.3273277015823943E-2</v>
      </c>
      <c r="D3" s="536">
        <v>5.2349282975013178E-2</v>
      </c>
      <c r="E3" s="180"/>
      <c r="F3" s="530" t="s">
        <v>125</v>
      </c>
      <c r="G3" s="535">
        <v>-5.0547598989048037E-2</v>
      </c>
      <c r="H3" s="535">
        <v>-6.7798060467769594E-2</v>
      </c>
      <c r="I3" s="535">
        <v>-5.8859100987703972E-2</v>
      </c>
    </row>
    <row r="4" spans="1:13" ht="17.399999999999999" customHeight="1">
      <c r="A4" s="531" t="s">
        <v>43</v>
      </c>
      <c r="B4" s="534">
        <v>5.0460567360270048E-2</v>
      </c>
      <c r="C4" s="534">
        <v>7.9539883085046226E-2</v>
      </c>
      <c r="D4" s="534">
        <v>0.29596595282292726</v>
      </c>
      <c r="E4" s="180"/>
      <c r="F4" s="531" t="s">
        <v>46</v>
      </c>
      <c r="G4" s="534">
        <v>-3.1064476081761883E-2</v>
      </c>
      <c r="H4" s="534">
        <v>7.5983776706519457E-2</v>
      </c>
      <c r="I4" s="534">
        <v>1.1144195583751015E-2</v>
      </c>
    </row>
    <row r="5" spans="1:13" ht="17.399999999999999" customHeight="1">
      <c r="A5" s="531" t="s">
        <v>126</v>
      </c>
      <c r="B5" s="532">
        <v>3.8470871999999989E-2</v>
      </c>
      <c r="C5" s="532">
        <v>7.9480065965862545E-2</v>
      </c>
      <c r="D5" s="532">
        <v>0.1557266035056144</v>
      </c>
      <c r="E5" s="180"/>
      <c r="F5" s="531" t="s">
        <v>122</v>
      </c>
      <c r="G5" s="532">
        <v>-2.3098893863133928E-2</v>
      </c>
      <c r="H5" s="532">
        <v>2.0162746840614254E-2</v>
      </c>
      <c r="I5" s="532">
        <v>5.6881005223331949E-2</v>
      </c>
    </row>
    <row r="6" spans="1:13" ht="17.399999999999999" customHeight="1">
      <c r="A6" s="531" t="s">
        <v>127</v>
      </c>
      <c r="B6" s="532">
        <v>3.7397260273972603E-2</v>
      </c>
      <c r="C6" s="532">
        <v>8.3156427097016206E-2</v>
      </c>
      <c r="D6" s="532">
        <v>0.19395983763418689</v>
      </c>
      <c r="E6" s="180"/>
      <c r="F6" s="531" t="s">
        <v>44</v>
      </c>
      <c r="G6" s="532">
        <v>-1.8040132157087552E-2</v>
      </c>
      <c r="H6" s="532">
        <v>2.3657719853700243E-3</v>
      </c>
      <c r="I6" s="532">
        <v>0.12549585907240712</v>
      </c>
    </row>
    <row r="7" spans="1:13" ht="17.399999999999999" customHeight="1">
      <c r="A7" s="531" t="s">
        <v>45</v>
      </c>
      <c r="B7" s="533">
        <v>3.6092074370434268E-2</v>
      </c>
      <c r="C7" s="533">
        <v>8.367634427652737E-2</v>
      </c>
      <c r="D7" s="533">
        <v>0.13567855448005273</v>
      </c>
      <c r="E7" s="180"/>
      <c r="F7" s="97" t="s">
        <v>74</v>
      </c>
      <c r="G7" s="229">
        <v>-1.5765758058070456E-2</v>
      </c>
      <c r="H7" s="229">
        <v>4.6725920327888693E-2</v>
      </c>
      <c r="I7" s="229">
        <v>4.4398715271608991E-2</v>
      </c>
      <c r="J7" s="12"/>
    </row>
    <row r="8" spans="1:13" ht="17.399999999999999" customHeight="1">
      <c r="A8" s="97" t="s">
        <v>68</v>
      </c>
      <c r="B8" s="229">
        <v>3.4533580788439627E-2</v>
      </c>
      <c r="C8" s="229">
        <v>0.19665172437858147</v>
      </c>
      <c r="D8" s="229">
        <v>0.53064918627436741</v>
      </c>
      <c r="E8" s="180"/>
      <c r="F8" s="531" t="s">
        <v>1</v>
      </c>
      <c r="G8" s="532">
        <v>-6.1839884910317878E-3</v>
      </c>
      <c r="H8" s="532">
        <v>4.6695974424507236E-2</v>
      </c>
      <c r="I8" s="532">
        <v>4.9454069293515035E-2</v>
      </c>
      <c r="J8" s="12"/>
    </row>
    <row r="9" spans="1:13" ht="17.399999999999999" customHeight="1">
      <c r="A9" s="531" t="s">
        <v>0</v>
      </c>
      <c r="B9" s="534">
        <v>2.6693136592398883E-2</v>
      </c>
      <c r="C9" s="534">
        <v>0.13126391575341279</v>
      </c>
      <c r="D9" s="534">
        <v>0.2272535918512435</v>
      </c>
      <c r="E9" s="180"/>
      <c r="F9" s="97" t="s">
        <v>94</v>
      </c>
      <c r="G9" s="229">
        <v>-3.3506399824377296E-3</v>
      </c>
      <c r="H9" s="229">
        <v>7.7383809458770658E-2</v>
      </c>
      <c r="I9" s="229">
        <v>-7.5477639944267261E-2</v>
      </c>
    </row>
    <row r="10" spans="1:13" ht="17.399999999999999" customHeight="1">
      <c r="A10" s="97" t="s">
        <v>69</v>
      </c>
      <c r="B10" s="229">
        <v>1.2033294381365398E-2</v>
      </c>
      <c r="C10" s="229">
        <v>2.9301232817611655E-2</v>
      </c>
      <c r="D10" s="229">
        <v>0.11323545463488216</v>
      </c>
      <c r="E10" s="180"/>
      <c r="F10" s="531" t="s">
        <v>124</v>
      </c>
      <c r="G10" s="534">
        <v>-1.5110811296729827E-3</v>
      </c>
      <c r="H10" s="534">
        <v>-1.7435565112475571E-2</v>
      </c>
      <c r="I10" s="534">
        <v>-4.139096977800516E-2</v>
      </c>
    </row>
    <row r="11" spans="1:13" ht="17.399999999999999" customHeight="1">
      <c r="A11" s="531" t="s">
        <v>42</v>
      </c>
      <c r="B11" s="534">
        <v>5.4891273055295287E-3</v>
      </c>
      <c r="C11" s="534">
        <v>0.31657117008443914</v>
      </c>
      <c r="D11" s="534">
        <v>0.55325614836117842</v>
      </c>
      <c r="E11" s="180"/>
      <c r="F11" s="531" t="s">
        <v>42</v>
      </c>
      <c r="G11" s="534">
        <v>5.4891273055295287E-3</v>
      </c>
      <c r="H11" s="534">
        <v>0.31657117008443914</v>
      </c>
      <c r="I11" s="534">
        <v>0.55325614836117842</v>
      </c>
    </row>
    <row r="12" spans="1:13" ht="17.399999999999999" customHeight="1">
      <c r="A12" s="531" t="s">
        <v>124</v>
      </c>
      <c r="B12" s="534">
        <v>-1.5110811296729827E-3</v>
      </c>
      <c r="C12" s="534">
        <v>-1.7435565112475571E-2</v>
      </c>
      <c r="D12" s="534">
        <v>-4.139096977800516E-2</v>
      </c>
      <c r="E12" s="180"/>
      <c r="F12" s="97" t="s">
        <v>69</v>
      </c>
      <c r="G12" s="229">
        <v>1.2033294381365398E-2</v>
      </c>
      <c r="H12" s="229">
        <v>2.9301232817611655E-2</v>
      </c>
      <c r="I12" s="229">
        <v>0.11323545463488216</v>
      </c>
      <c r="K12" s="182"/>
      <c r="L12" s="182"/>
    </row>
    <row r="13" spans="1:13" ht="17.399999999999999" customHeight="1">
      <c r="A13" s="97" t="s">
        <v>94</v>
      </c>
      <c r="B13" s="229">
        <v>-3.3506399824377296E-3</v>
      </c>
      <c r="C13" s="229">
        <v>7.7383809458770658E-2</v>
      </c>
      <c r="D13" s="229">
        <v>-7.5477639944267261E-2</v>
      </c>
      <c r="E13" s="180"/>
      <c r="F13" s="531" t="s">
        <v>0</v>
      </c>
      <c r="G13" s="534">
        <v>2.6693136592398883E-2</v>
      </c>
      <c r="H13" s="534">
        <v>0.13126391575341279</v>
      </c>
      <c r="I13" s="534">
        <v>0.2272535918512435</v>
      </c>
    </row>
    <row r="14" spans="1:13" ht="17.399999999999999" customHeight="1">
      <c r="A14" s="531" t="s">
        <v>1</v>
      </c>
      <c r="B14" s="532">
        <v>-6.1839884910317878E-3</v>
      </c>
      <c r="C14" s="532">
        <v>4.6695974424507236E-2</v>
      </c>
      <c r="D14" s="532">
        <v>4.9454069293515035E-2</v>
      </c>
      <c r="E14" s="180"/>
      <c r="F14" s="97" t="s">
        <v>68</v>
      </c>
      <c r="G14" s="229">
        <v>3.4533580788439627E-2</v>
      </c>
      <c r="H14" s="229">
        <v>0.19665172437858147</v>
      </c>
      <c r="I14" s="229">
        <v>0.53064918627436741</v>
      </c>
    </row>
    <row r="15" spans="1:13" ht="17.399999999999999" customHeight="1">
      <c r="A15" s="97" t="s">
        <v>74</v>
      </c>
      <c r="B15" s="229">
        <v>-1.5765758058070456E-2</v>
      </c>
      <c r="C15" s="229">
        <v>4.6725920327888693E-2</v>
      </c>
      <c r="D15" s="229">
        <v>4.4398715271608991E-2</v>
      </c>
      <c r="E15" s="180"/>
      <c r="F15" s="531" t="s">
        <v>45</v>
      </c>
      <c r="G15" s="533">
        <v>3.6092074370434268E-2</v>
      </c>
      <c r="H15" s="533">
        <v>8.367634427652737E-2</v>
      </c>
      <c r="I15" s="533">
        <v>0.13567855448005273</v>
      </c>
      <c r="J15" s="12"/>
    </row>
    <row r="16" spans="1:13" ht="17.399999999999999" customHeight="1">
      <c r="A16" s="531" t="s">
        <v>44</v>
      </c>
      <c r="B16" s="532">
        <v>-1.8040132157087552E-2</v>
      </c>
      <c r="C16" s="532">
        <v>2.3657719853700243E-3</v>
      </c>
      <c r="D16" s="532">
        <v>0.12549585907240712</v>
      </c>
      <c r="E16" s="181"/>
      <c r="F16" s="531" t="s">
        <v>127</v>
      </c>
      <c r="G16" s="532">
        <v>3.7397260273972603E-2</v>
      </c>
      <c r="H16" s="532">
        <v>8.3156427097016206E-2</v>
      </c>
      <c r="I16" s="532">
        <v>0.19395983763418689</v>
      </c>
      <c r="K16" s="182"/>
      <c r="L16" s="182"/>
      <c r="M16" s="182"/>
    </row>
    <row r="17" spans="1:13" ht="17.399999999999999" customHeight="1">
      <c r="A17" s="531" t="s">
        <v>122</v>
      </c>
      <c r="B17" s="532">
        <v>-2.3098893863133928E-2</v>
      </c>
      <c r="C17" s="532">
        <v>2.0162746840614254E-2</v>
      </c>
      <c r="D17" s="532">
        <v>5.6881005223331949E-2</v>
      </c>
      <c r="F17" s="531" t="s">
        <v>126</v>
      </c>
      <c r="G17" s="532">
        <v>3.8470871999999989E-2</v>
      </c>
      <c r="H17" s="532">
        <v>7.9480065965862545E-2</v>
      </c>
      <c r="I17" s="532">
        <v>0.1557266035056144</v>
      </c>
      <c r="K17" s="182"/>
      <c r="L17" s="182"/>
      <c r="M17" s="182"/>
    </row>
    <row r="18" spans="1:13" ht="17.399999999999999" customHeight="1">
      <c r="A18" s="531" t="s">
        <v>46</v>
      </c>
      <c r="B18" s="534">
        <v>-3.1064476081761883E-2</v>
      </c>
      <c r="C18" s="534">
        <v>7.5983776706519457E-2</v>
      </c>
      <c r="D18" s="534">
        <v>1.1144195583751015E-2</v>
      </c>
      <c r="F18" s="531" t="s">
        <v>43</v>
      </c>
      <c r="G18" s="534">
        <v>5.0460567360270048E-2</v>
      </c>
      <c r="H18" s="534">
        <v>7.9539883085046226E-2</v>
      </c>
      <c r="I18" s="534">
        <v>0.29596595282292726</v>
      </c>
      <c r="K18" s="182"/>
      <c r="L18" s="182"/>
      <c r="M18" s="182"/>
    </row>
    <row r="19" spans="1:13" ht="17.399999999999999" customHeight="1">
      <c r="A19" s="531" t="s">
        <v>125</v>
      </c>
      <c r="B19" s="532">
        <v>-5.0547598989048037E-2</v>
      </c>
      <c r="C19" s="532">
        <v>-6.7798060467769594E-2</v>
      </c>
      <c r="D19" s="532">
        <v>-5.8859100987703972E-2</v>
      </c>
      <c r="E19"/>
      <c r="F19" s="531" t="s">
        <v>123</v>
      </c>
      <c r="G19" s="533">
        <v>6.7628701347307973E-2</v>
      </c>
      <c r="H19" s="533">
        <v>3.3273277015823943E-2</v>
      </c>
      <c r="I19" s="533">
        <v>5.2349282975013178E-2</v>
      </c>
      <c r="K19" s="182"/>
      <c r="L19" s="182"/>
      <c r="M19" s="182"/>
    </row>
    <row r="20" spans="1:13" ht="17.399999999999999" customHeight="1" thickBot="1">
      <c r="A20" s="203" t="s">
        <v>75</v>
      </c>
      <c r="B20" s="204" t="s">
        <v>76</v>
      </c>
      <c r="C20" s="204" t="s">
        <v>76</v>
      </c>
      <c r="D20" s="204" t="s">
        <v>76</v>
      </c>
      <c r="E20"/>
      <c r="F20" s="203" t="s">
        <v>75</v>
      </c>
      <c r="G20" s="204" t="s">
        <v>76</v>
      </c>
      <c r="H20" s="204" t="s">
        <v>76</v>
      </c>
      <c r="I20" s="205" t="s">
        <v>76</v>
      </c>
      <c r="K20" s="182"/>
      <c r="L20" s="182"/>
      <c r="M20" s="182"/>
    </row>
    <row r="21" spans="1:13" ht="12" customHeight="1">
      <c r="A21" s="719" t="s">
        <v>241</v>
      </c>
      <c r="B21" s="719"/>
      <c r="C21" s="719"/>
      <c r="D21" s="719"/>
      <c r="E21" s="11"/>
      <c r="F21" s="11"/>
      <c r="G21" s="11"/>
      <c r="H21" s="11"/>
      <c r="I21" s="11"/>
    </row>
    <row r="22" spans="1:13" ht="20.399999999999999" customHeight="1">
      <c r="A22" s="720" t="s">
        <v>240</v>
      </c>
      <c r="B22" s="720"/>
      <c r="C22" s="720"/>
      <c r="D22" s="720"/>
      <c r="E22" s="11"/>
      <c r="F22" s="11"/>
      <c r="G22" s="11"/>
      <c r="H22" s="11"/>
      <c r="I22" s="11"/>
    </row>
    <row r="23" spans="1:13">
      <c r="A23" s="99"/>
      <c r="E23" s="11"/>
      <c r="F23" s="11"/>
      <c r="G23" s="11"/>
      <c r="H23" s="11"/>
      <c r="I23" s="11"/>
    </row>
  </sheetData>
  <sortState ref="A3:D19">
    <sortCondition descending="1" ref="B3:B19"/>
    <sortCondition descending="1" ref="D3:D19"/>
    <sortCondition descending="1" ref="C3:C19"/>
  </sortState>
  <mergeCells count="3">
    <mergeCell ref="A1:XFD1"/>
    <mergeCell ref="A21:D21"/>
    <mergeCell ref="A22:D22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44"/>
  <sheetViews>
    <sheetView zoomScale="85" zoomScaleNormal="85" workbookViewId="0">
      <selection sqref="A1:XFD1"/>
    </sheetView>
  </sheetViews>
  <sheetFormatPr defaultColWidth="9.109375" defaultRowHeight="13.2" outlineLevelRow="2"/>
  <cols>
    <col min="1" max="1" width="16.21875" style="103" customWidth="1"/>
    <col min="2" max="6" width="14.21875" style="103" customWidth="1"/>
    <col min="7" max="8" width="14.33203125" style="103" customWidth="1"/>
    <col min="9" max="10" width="14.21875" style="103" customWidth="1"/>
    <col min="11" max="11" width="13.6640625" style="103" customWidth="1"/>
    <col min="12" max="12" width="17.109375" style="103" customWidth="1"/>
    <col min="13" max="13" width="11.33203125" style="103" customWidth="1"/>
    <col min="14" max="14" width="14.109375" style="103" customWidth="1"/>
    <col min="15" max="15" width="13.5546875" style="103" customWidth="1"/>
    <col min="16" max="16" width="10" style="103" bestFit="1" customWidth="1"/>
    <col min="17" max="16384" width="9.109375" style="103"/>
  </cols>
  <sheetData>
    <row r="1" spans="1:15" s="721" customFormat="1" ht="25.8" customHeight="1">
      <c r="A1" s="721" t="s">
        <v>286</v>
      </c>
    </row>
    <row r="2" spans="1:15" s="731" customFormat="1" ht="15" customHeight="1"/>
    <row r="3" spans="1:15" ht="17.25" customHeight="1" thickBot="1">
      <c r="A3" s="734" t="s">
        <v>133</v>
      </c>
      <c r="B3" s="734"/>
      <c r="C3" s="734"/>
      <c r="D3" s="734"/>
      <c r="E3" s="734"/>
      <c r="F3" s="734"/>
    </row>
    <row r="4" spans="1:15" ht="27" customHeight="1" outlineLevel="1" thickBot="1">
      <c r="A4" s="100" t="s">
        <v>96</v>
      </c>
      <c r="B4" s="341">
        <v>42551</v>
      </c>
      <c r="C4" s="341">
        <v>42825</v>
      </c>
      <c r="D4" s="101">
        <v>42916</v>
      </c>
      <c r="E4" s="102" t="s">
        <v>271</v>
      </c>
      <c r="F4" s="102" t="s">
        <v>212</v>
      </c>
    </row>
    <row r="5" spans="1:15" ht="15" customHeight="1" outlineLevel="1">
      <c r="A5" s="104" t="s">
        <v>14</v>
      </c>
      <c r="B5" s="339">
        <v>38</v>
      </c>
      <c r="C5" s="339">
        <v>37</v>
      </c>
      <c r="D5" s="525">
        <v>36</v>
      </c>
      <c r="E5" s="214">
        <f>D5/C5-1</f>
        <v>-2.7027027027026973E-2</v>
      </c>
      <c r="F5" s="215">
        <f>D5/B5-1</f>
        <v>-5.2631578947368474E-2</v>
      </c>
    </row>
    <row r="6" spans="1:15" ht="15" customHeight="1" outlineLevel="1">
      <c r="A6" s="106" t="s">
        <v>97</v>
      </c>
      <c r="B6" s="340">
        <v>6</v>
      </c>
      <c r="C6" s="340">
        <v>7</v>
      </c>
      <c r="D6" s="517">
        <v>5</v>
      </c>
      <c r="E6" s="216">
        <f>D6/C6-1</f>
        <v>-0.2857142857142857</v>
      </c>
      <c r="F6" s="217">
        <f>D6/B6-1</f>
        <v>-0.16666666666666663</v>
      </c>
    </row>
    <row r="7" spans="1:15" ht="15" customHeight="1" outlineLevel="1">
      <c r="A7" s="106" t="s">
        <v>98</v>
      </c>
      <c r="B7" s="340">
        <v>7</v>
      </c>
      <c r="C7" s="340">
        <v>6</v>
      </c>
      <c r="D7" s="517">
        <v>6</v>
      </c>
      <c r="E7" s="216">
        <f>D7/C7-1</f>
        <v>0</v>
      </c>
      <c r="F7" s="217">
        <f>D7/B7-1</f>
        <v>-0.1428571428571429</v>
      </c>
    </row>
    <row r="8" spans="1:15" ht="15" customHeight="1" outlineLevel="1" thickBot="1">
      <c r="A8" s="108" t="s">
        <v>6</v>
      </c>
      <c r="B8" s="342">
        <v>40</v>
      </c>
      <c r="C8" s="342">
        <v>39</v>
      </c>
      <c r="D8" s="518">
        <v>37</v>
      </c>
      <c r="E8" s="218">
        <f>D8/C8-1</f>
        <v>-5.1282051282051322E-2</v>
      </c>
      <c r="F8" s="219">
        <f>D8/B8-1</f>
        <v>-7.4999999999999956E-2</v>
      </c>
    </row>
    <row r="9" spans="1:15" s="733" customFormat="1" ht="13.2" customHeight="1">
      <c r="A9" s="732" t="s">
        <v>194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</row>
    <row r="10" spans="1:15" s="210" customFormat="1" ht="16.2" thickBot="1">
      <c r="A10" s="735" t="s">
        <v>134</v>
      </c>
      <c r="B10" s="735"/>
      <c r="C10" s="735"/>
      <c r="D10" s="735"/>
      <c r="E10" s="735"/>
      <c r="F10" s="735"/>
    </row>
    <row r="11" spans="1:15" ht="27" customHeight="1" outlineLevel="1" thickBot="1">
      <c r="A11" s="100" t="s">
        <v>96</v>
      </c>
      <c r="B11" s="341">
        <v>42551</v>
      </c>
      <c r="C11" s="341">
        <v>42825</v>
      </c>
      <c r="D11" s="101">
        <v>42916</v>
      </c>
      <c r="E11" s="102" t="s">
        <v>271</v>
      </c>
      <c r="F11" s="102" t="s">
        <v>212</v>
      </c>
    </row>
    <row r="12" spans="1:15" ht="15" customHeight="1" outlineLevel="1">
      <c r="A12" s="104" t="s">
        <v>14</v>
      </c>
      <c r="B12" s="515">
        <v>52</v>
      </c>
      <c r="C12" s="105">
        <v>48</v>
      </c>
      <c r="D12" s="521">
        <v>46</v>
      </c>
      <c r="E12" s="214">
        <f>D12/C12-1</f>
        <v>-4.166666666666663E-2</v>
      </c>
      <c r="F12" s="215">
        <f>D12/B12-1</f>
        <v>-0.11538461538461542</v>
      </c>
    </row>
    <row r="13" spans="1:15" ht="15" customHeight="1" outlineLevel="1">
      <c r="A13" s="106" t="s">
        <v>97</v>
      </c>
      <c r="B13" s="516">
        <v>7</v>
      </c>
      <c r="C13" s="107">
        <v>8</v>
      </c>
      <c r="D13" s="522">
        <v>6</v>
      </c>
      <c r="E13" s="216">
        <f>D13/C13-1</f>
        <v>-0.25</v>
      </c>
      <c r="F13" s="217">
        <f>D13/B13-1</f>
        <v>-0.1428571428571429</v>
      </c>
    </row>
    <row r="14" spans="1:15" ht="15" customHeight="1" outlineLevel="1">
      <c r="A14" s="106" t="s">
        <v>98</v>
      </c>
      <c r="B14" s="517">
        <v>6</v>
      </c>
      <c r="C14" s="107">
        <v>6</v>
      </c>
      <c r="D14" s="522">
        <v>6</v>
      </c>
      <c r="E14" s="216">
        <f>D14/C14-1</f>
        <v>0</v>
      </c>
      <c r="F14" s="217">
        <f>D14/B14-1</f>
        <v>0</v>
      </c>
    </row>
    <row r="15" spans="1:15" ht="15" customHeight="1" outlineLevel="1" thickBot="1">
      <c r="A15" s="108" t="s">
        <v>6</v>
      </c>
      <c r="B15" s="518">
        <f>SUM(B12:B14)</f>
        <v>65</v>
      </c>
      <c r="C15" s="109">
        <v>62</v>
      </c>
      <c r="D15" s="524">
        <f>SUM(D12:D14)</f>
        <v>58</v>
      </c>
      <c r="E15" s="218">
        <f>D15/C15-1</f>
        <v>-6.4516129032258118E-2</v>
      </c>
      <c r="F15" s="219">
        <f>D15/B15-1</f>
        <v>-0.10769230769230764</v>
      </c>
    </row>
    <row r="16" spans="1:15" ht="15" customHeight="1" outlineLevel="1" thickBot="1">
      <c r="A16" s="722" t="s">
        <v>135</v>
      </c>
      <c r="B16" s="722"/>
      <c r="C16" s="722"/>
      <c r="D16" s="722"/>
      <c r="E16" s="722"/>
      <c r="F16" s="722"/>
    </row>
    <row r="17" spans="1:15" s="733" customFormat="1" ht="13.2" customHeight="1">
      <c r="A17" s="732" t="s">
        <v>194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</row>
    <row r="18" spans="1:15" s="210" customFormat="1" ht="16.2" thickBot="1">
      <c r="A18" s="730" t="s">
        <v>99</v>
      </c>
      <c r="B18" s="730"/>
      <c r="C18" s="730"/>
      <c r="D18" s="730"/>
      <c r="E18" s="730"/>
      <c r="F18" s="730"/>
      <c r="G18" s="730"/>
      <c r="H18" s="730"/>
      <c r="I18" s="730"/>
      <c r="J18" s="730"/>
      <c r="K18" s="730"/>
    </row>
    <row r="19" spans="1:15" ht="17.25" customHeight="1" outlineLevel="1">
      <c r="A19" s="723" t="s">
        <v>96</v>
      </c>
      <c r="B19" s="725">
        <v>42551</v>
      </c>
      <c r="C19" s="726"/>
      <c r="D19" s="725">
        <v>42825</v>
      </c>
      <c r="E19" s="727"/>
      <c r="F19" s="725">
        <v>42916</v>
      </c>
      <c r="G19" s="727"/>
      <c r="H19" s="743" t="s">
        <v>287</v>
      </c>
      <c r="I19" s="743" t="s">
        <v>139</v>
      </c>
      <c r="J19" s="738" t="s">
        <v>242</v>
      </c>
      <c r="K19" s="728" t="s">
        <v>288</v>
      </c>
    </row>
    <row r="20" spans="1:15" ht="53.4" customHeight="1" outlineLevel="1" thickBot="1">
      <c r="A20" s="724"/>
      <c r="B20" s="110" t="s">
        <v>100</v>
      </c>
      <c r="C20" s="519" t="s">
        <v>101</v>
      </c>
      <c r="D20" s="110" t="s">
        <v>100</v>
      </c>
      <c r="E20" s="111" t="s">
        <v>101</v>
      </c>
      <c r="F20" s="110" t="s">
        <v>100</v>
      </c>
      <c r="G20" s="111" t="s">
        <v>101</v>
      </c>
      <c r="H20" s="744"/>
      <c r="I20" s="744"/>
      <c r="J20" s="739"/>
      <c r="K20" s="729"/>
    </row>
    <row r="21" spans="1:15" ht="15" customHeight="1" outlineLevel="1">
      <c r="A21" s="112" t="s">
        <v>14</v>
      </c>
      <c r="B21" s="113">
        <v>712511343.34799993</v>
      </c>
      <c r="C21" s="339">
        <v>52</v>
      </c>
      <c r="D21" s="113">
        <v>793242371.02779996</v>
      </c>
      <c r="E21" s="105">
        <v>48</v>
      </c>
      <c r="F21" s="113">
        <v>800380220.55320001</v>
      </c>
      <c r="G21" s="521">
        <v>46</v>
      </c>
      <c r="H21" s="220">
        <f>F21/D21-1</f>
        <v>8.9983210505404365E-3</v>
      </c>
      <c r="I21" s="220">
        <f>F21/B21-1</f>
        <v>0.12332277657828628</v>
      </c>
      <c r="J21" s="466">
        <f>F21-B21</f>
        <v>87868877.205200076</v>
      </c>
      <c r="K21" s="466">
        <f>F21/G21</f>
        <v>17399570.012026086</v>
      </c>
    </row>
    <row r="22" spans="1:15" ht="15" customHeight="1" outlineLevel="1">
      <c r="A22" s="106" t="s">
        <v>97</v>
      </c>
      <c r="B22" s="114">
        <v>158788765.34479997</v>
      </c>
      <c r="C22" s="340">
        <v>6</v>
      </c>
      <c r="D22" s="114">
        <v>184427309.611</v>
      </c>
      <c r="E22" s="107">
        <v>7</v>
      </c>
      <c r="F22" s="114">
        <v>192228616.44400001</v>
      </c>
      <c r="G22" s="522">
        <v>5</v>
      </c>
      <c r="H22" s="220">
        <f>F22/D22-1</f>
        <v>4.2300171538883102E-2</v>
      </c>
      <c r="I22" s="220">
        <f>F22/B22-1</f>
        <v>0.21059330631224116</v>
      </c>
      <c r="J22" s="466">
        <f>F22-B22</f>
        <v>33439851.09920004</v>
      </c>
      <c r="K22" s="466">
        <f>F22/G22</f>
        <v>38445723.288800001</v>
      </c>
    </row>
    <row r="23" spans="1:15" ht="15" customHeight="1" outlineLevel="1">
      <c r="A23" s="106" t="s">
        <v>98</v>
      </c>
      <c r="B23" s="114">
        <v>111008427.2797</v>
      </c>
      <c r="C23" s="340">
        <v>6</v>
      </c>
      <c r="D23" s="114">
        <v>118911162.97310001</v>
      </c>
      <c r="E23" s="107">
        <v>6</v>
      </c>
      <c r="F23" s="114">
        <v>119191880.33660001</v>
      </c>
      <c r="G23" s="522">
        <v>6</v>
      </c>
      <c r="H23" s="220">
        <f>F23/D23-1</f>
        <v>2.3607317974301267E-3</v>
      </c>
      <c r="I23" s="220">
        <f>F23/B23-1</f>
        <v>7.3719205446274305E-2</v>
      </c>
      <c r="J23" s="466">
        <f>F23-B23</f>
        <v>8183453.0569000095</v>
      </c>
      <c r="K23" s="466">
        <f>F23/G23</f>
        <v>19865313.389433336</v>
      </c>
    </row>
    <row r="24" spans="1:15" ht="15" customHeight="1" outlineLevel="1" thickBot="1">
      <c r="A24" s="108" t="s">
        <v>6</v>
      </c>
      <c r="B24" s="221">
        <f>SUM(B21:B23)</f>
        <v>982308535.97249997</v>
      </c>
      <c r="C24" s="520">
        <f>SUM(C21:C23)</f>
        <v>64</v>
      </c>
      <c r="D24" s="221">
        <f>SUM(D21:D23)</f>
        <v>1096580843.6118999</v>
      </c>
      <c r="E24" s="221">
        <f>SUM(E21:E23)</f>
        <v>61</v>
      </c>
      <c r="F24" s="221">
        <f>SUM(F21:F23)</f>
        <v>1111800717.3338001</v>
      </c>
      <c r="G24" s="523">
        <v>57</v>
      </c>
      <c r="H24" s="222">
        <f>F24/D24-1</f>
        <v>1.3879390480476816E-2</v>
      </c>
      <c r="I24" s="222">
        <f>F24/B24-1</f>
        <v>0.13182434705517543</v>
      </c>
      <c r="J24" s="467">
        <f>F24-B24</f>
        <v>129492181.36130011</v>
      </c>
      <c r="K24" s="467">
        <f>F24/G24</f>
        <v>19505275.742698248</v>
      </c>
    </row>
    <row r="25" spans="1:15" outlineLevel="1"/>
    <row r="26" spans="1:15" outlineLevel="1"/>
    <row r="27" spans="1:15" outlineLevel="1"/>
    <row r="28" spans="1:15" outlineLevel="1"/>
    <row r="29" spans="1:15" outlineLevel="1"/>
    <row r="30" spans="1:15" outlineLevel="1"/>
    <row r="31" spans="1:15" outlineLevel="1"/>
    <row r="32" spans="1:15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s="745" customFormat="1"/>
    <row r="40" spans="1:15" s="211" customFormat="1" ht="15.6">
      <c r="A40" s="742" t="s">
        <v>102</v>
      </c>
      <c r="B40" s="742"/>
      <c r="C40" s="742"/>
      <c r="D40" s="742"/>
      <c r="E40" s="742"/>
      <c r="F40" s="742"/>
    </row>
    <row r="41" spans="1:15" s="207" customFormat="1" ht="15" customHeight="1" outlineLevel="1" thickBot="1">
      <c r="A41" s="741">
        <f>$D$11</f>
        <v>42916</v>
      </c>
      <c r="B41" s="741"/>
      <c r="C41" s="741"/>
      <c r="D41" s="741"/>
      <c r="E41" s="741"/>
      <c r="F41" s="741"/>
      <c r="H41" s="737" t="s">
        <v>136</v>
      </c>
      <c r="I41" s="737"/>
      <c r="J41" s="737"/>
      <c r="K41" s="737"/>
      <c r="L41" s="737"/>
      <c r="M41" s="737"/>
      <c r="N41" s="737"/>
      <c r="O41" s="737"/>
    </row>
    <row r="42" spans="1:15" ht="27" customHeight="1" outlineLevel="1" thickBot="1">
      <c r="A42" s="100" t="s">
        <v>96</v>
      </c>
      <c r="B42" s="101" t="s">
        <v>54</v>
      </c>
      <c r="C42" s="101" t="s">
        <v>95</v>
      </c>
      <c r="D42" s="101" t="s">
        <v>55</v>
      </c>
      <c r="E42" s="101" t="s">
        <v>16</v>
      </c>
      <c r="F42" s="102" t="s">
        <v>15</v>
      </c>
      <c r="H42" s="223" t="s">
        <v>137</v>
      </c>
      <c r="I42" s="102" t="s">
        <v>138</v>
      </c>
      <c r="J42" s="102" t="s">
        <v>114</v>
      </c>
      <c r="K42" s="224" t="s">
        <v>139</v>
      </c>
      <c r="L42" s="223" t="s">
        <v>140</v>
      </c>
      <c r="M42" s="102" t="s">
        <v>138</v>
      </c>
      <c r="N42" s="102" t="s">
        <v>115</v>
      </c>
      <c r="O42" s="224" t="s">
        <v>139</v>
      </c>
    </row>
    <row r="43" spans="1:15" ht="15" customHeight="1" outlineLevel="1">
      <c r="A43" s="104" t="s">
        <v>14</v>
      </c>
      <c r="B43" s="115">
        <v>371301104.65320009</v>
      </c>
      <c r="C43" s="115">
        <v>379577268.48999989</v>
      </c>
      <c r="D43" s="115">
        <v>9108891.9700000007</v>
      </c>
      <c r="E43" s="115">
        <v>31594032</v>
      </c>
      <c r="F43" s="113">
        <v>8798923.4400000013</v>
      </c>
      <c r="G43" s="116"/>
      <c r="H43" s="225">
        <f>B43-B50</f>
        <v>-7624222.7829998732</v>
      </c>
      <c r="I43" s="220">
        <f>H43/B50</f>
        <v>-2.0120647079954219E-2</v>
      </c>
      <c r="J43" s="115">
        <f>B43-B57</f>
        <v>16221156.499600112</v>
      </c>
      <c r="K43" s="220">
        <f>J43/B57</f>
        <v>4.5683110476807856E-2</v>
      </c>
      <c r="L43" s="225">
        <f>C43-C50</f>
        <v>13360755.638399899</v>
      </c>
      <c r="M43" s="220">
        <f>L43/C50</f>
        <v>3.6483214627227936E-2</v>
      </c>
      <c r="N43" s="115">
        <f>C43-C57</f>
        <v>63328920.195599854</v>
      </c>
      <c r="O43" s="230">
        <f>N43/C57</f>
        <v>0.20025059589132169</v>
      </c>
    </row>
    <row r="44" spans="1:15" ht="15" customHeight="1" outlineLevel="1">
      <c r="A44" s="106" t="s">
        <v>97</v>
      </c>
      <c r="B44" s="115">
        <v>105406123.384</v>
      </c>
      <c r="C44" s="115">
        <v>86822493.059999987</v>
      </c>
      <c r="D44" s="115">
        <v>0</v>
      </c>
      <c r="E44" s="115">
        <v>0</v>
      </c>
      <c r="F44" s="113">
        <v>0</v>
      </c>
      <c r="G44" s="116"/>
      <c r="H44" s="225">
        <f>B44-B51</f>
        <v>3860013.7829999924</v>
      </c>
      <c r="I44" s="220">
        <f>H44/B51</f>
        <v>3.8012424091547661E-2</v>
      </c>
      <c r="J44" s="115">
        <f>B44-B58</f>
        <v>23581454.059200019</v>
      </c>
      <c r="K44" s="220">
        <f>J44/B58</f>
        <v>0.2881949203557953</v>
      </c>
      <c r="L44" s="225">
        <f>C44-C51</f>
        <v>3941293.0499999821</v>
      </c>
      <c r="M44" s="220">
        <f>L44/C51</f>
        <v>4.7553522988620416E-2</v>
      </c>
      <c r="N44" s="115">
        <f>C44-C58</f>
        <v>11278467.390000001</v>
      </c>
      <c r="O44" s="230">
        <f>N44/C58</f>
        <v>0.14929661597950691</v>
      </c>
    </row>
    <row r="45" spans="1:15" ht="15" customHeight="1" outlineLevel="1">
      <c r="A45" s="106" t="s">
        <v>98</v>
      </c>
      <c r="B45" s="115">
        <v>79623799.6866</v>
      </c>
      <c r="C45" s="113">
        <v>30872707.539999999</v>
      </c>
      <c r="D45" s="113">
        <v>0</v>
      </c>
      <c r="E45" s="113">
        <v>5050938.84</v>
      </c>
      <c r="F45" s="113">
        <v>3644434.27</v>
      </c>
      <c r="G45" s="116"/>
      <c r="H45" s="225">
        <f>B45-B52</f>
        <v>2212054.7134999931</v>
      </c>
      <c r="I45" s="220">
        <f>H45/B52</f>
        <v>2.857518215444782E-2</v>
      </c>
      <c r="J45" s="115">
        <f>B45-B59</f>
        <v>2307308.6469000131</v>
      </c>
      <c r="K45" s="220">
        <f>J45/B59</f>
        <v>2.9842386997558784E-2</v>
      </c>
      <c r="L45" s="225">
        <f>C45-C52</f>
        <v>-1931337.3500000015</v>
      </c>
      <c r="M45" s="220">
        <f>L45/C52</f>
        <v>-5.8874975829238403E-2</v>
      </c>
      <c r="N45" s="115">
        <f>C45-C59</f>
        <v>6190508.4000000022</v>
      </c>
      <c r="O45" s="230">
        <f>N45/C59</f>
        <v>0.25080862385425201</v>
      </c>
    </row>
    <row r="46" spans="1:15" s="374" customFormat="1" ht="15" customHeight="1" outlineLevel="1" thickBot="1">
      <c r="A46" s="336" t="s">
        <v>6</v>
      </c>
      <c r="B46" s="337">
        <f>SUM(B43:B45)</f>
        <v>556331027.72380006</v>
      </c>
      <c r="C46" s="337">
        <f>SUM(C43:C45)</f>
        <v>497272469.08999991</v>
      </c>
      <c r="D46" s="337">
        <f>SUM(D43:D45)</f>
        <v>9108891.9700000007</v>
      </c>
      <c r="E46" s="337">
        <f>SUM(E43:E45)</f>
        <v>36644970.840000004</v>
      </c>
      <c r="F46" s="338">
        <f>SUM(F43:F45)</f>
        <v>12443357.710000001</v>
      </c>
      <c r="G46" s="226"/>
      <c r="H46" s="371">
        <f>B46-B53</f>
        <v>-1552154.2864998579</v>
      </c>
      <c r="I46" s="372">
        <f>H46/B53</f>
        <v>-2.782220967670614E-3</v>
      </c>
      <c r="J46" s="337">
        <f>B46-B60</f>
        <v>42109919.205700099</v>
      </c>
      <c r="K46" s="372">
        <f>J46/B60</f>
        <v>8.1890685753943301E-2</v>
      </c>
      <c r="L46" s="371">
        <f>C46-C53</f>
        <v>15370711.338399947</v>
      </c>
      <c r="M46" s="372">
        <f>L46/C53</f>
        <v>3.1895943708765015E-2</v>
      </c>
      <c r="N46" s="337">
        <f>C46-C60</f>
        <v>80797895.985599875</v>
      </c>
      <c r="O46" s="373">
        <f>N46/C60</f>
        <v>0.19400439115246013</v>
      </c>
    </row>
    <row r="47" spans="1:15" s="745" customFormat="1" ht="8.25" customHeight="1" outlineLevel="1"/>
    <row r="48" spans="1:15" s="207" customFormat="1" ht="15" customHeight="1" outlineLevel="1" thickBot="1">
      <c r="A48" s="741">
        <v>42825</v>
      </c>
      <c r="B48" s="741"/>
      <c r="C48" s="741"/>
      <c r="D48" s="741"/>
      <c r="E48" s="741"/>
      <c r="F48" s="741"/>
      <c r="G48" s="335"/>
      <c r="H48" s="335"/>
      <c r="I48" s="335"/>
    </row>
    <row r="49" spans="1:15" ht="27" customHeight="1" outlineLevel="2" thickBot="1">
      <c r="A49" s="100" t="s">
        <v>96</v>
      </c>
      <c r="B49" s="101" t="s">
        <v>54</v>
      </c>
      <c r="C49" s="101" t="s">
        <v>95</v>
      </c>
      <c r="D49" s="101" t="s">
        <v>55</v>
      </c>
      <c r="E49" s="101" t="s">
        <v>16</v>
      </c>
      <c r="F49" s="102" t="s">
        <v>15</v>
      </c>
      <c r="N49" s="207"/>
      <c r="O49" s="207"/>
    </row>
    <row r="50" spans="1:15" ht="15" customHeight="1" outlineLevel="2">
      <c r="A50" s="104" t="s">
        <v>14</v>
      </c>
      <c r="B50" s="115">
        <v>378925327.43619996</v>
      </c>
      <c r="C50" s="115">
        <v>366216512.85159999</v>
      </c>
      <c r="D50" s="115">
        <v>9455127.0499999989</v>
      </c>
      <c r="E50" s="115">
        <v>30051908.800000001</v>
      </c>
      <c r="F50" s="113">
        <v>8593494.8900000006</v>
      </c>
      <c r="N50" s="207"/>
      <c r="O50" s="207"/>
    </row>
    <row r="51" spans="1:15" ht="15" customHeight="1" outlineLevel="2">
      <c r="A51" s="106" t="s">
        <v>97</v>
      </c>
      <c r="B51" s="115">
        <v>101546109.60100001</v>
      </c>
      <c r="C51" s="115">
        <v>82881200.010000005</v>
      </c>
      <c r="D51" s="115">
        <v>0</v>
      </c>
      <c r="E51" s="115">
        <v>0</v>
      </c>
      <c r="F51" s="113">
        <v>0</v>
      </c>
      <c r="N51" s="207"/>
      <c r="O51" s="207"/>
    </row>
    <row r="52" spans="1:15" ht="15" customHeight="1" outlineLevel="2">
      <c r="A52" s="106" t="s">
        <v>98</v>
      </c>
      <c r="B52" s="115">
        <v>77411744.973100007</v>
      </c>
      <c r="C52" s="113">
        <v>32804044.890000001</v>
      </c>
      <c r="D52" s="113">
        <v>0</v>
      </c>
      <c r="E52" s="113">
        <v>5050938.84</v>
      </c>
      <c r="F52" s="113">
        <v>3644434.27</v>
      </c>
    </row>
    <row r="53" spans="1:15" s="374" customFormat="1" ht="15" customHeight="1" outlineLevel="2" thickBot="1">
      <c r="A53" s="336" t="s">
        <v>6</v>
      </c>
      <c r="B53" s="337">
        <f>SUM(B50:B52)</f>
        <v>557883182.01029992</v>
      </c>
      <c r="C53" s="337">
        <f>SUM(C50:C52)</f>
        <v>481901757.75159997</v>
      </c>
      <c r="D53" s="337">
        <f>SUM(D50:D52)</f>
        <v>9455127.0499999989</v>
      </c>
      <c r="E53" s="337">
        <f>SUM(E50:E52)</f>
        <v>35102847.640000001</v>
      </c>
      <c r="F53" s="338">
        <f>SUM(F50:F52)</f>
        <v>12237929.16</v>
      </c>
    </row>
    <row r="54" spans="1:15" s="746" customFormat="1" ht="15" customHeight="1" outlineLevel="1"/>
    <row r="55" spans="1:15" s="207" customFormat="1" ht="15" customHeight="1" outlineLevel="1" thickBot="1">
      <c r="A55" s="741">
        <v>42551</v>
      </c>
      <c r="B55" s="741"/>
      <c r="C55" s="741"/>
      <c r="D55" s="741"/>
      <c r="E55" s="741"/>
      <c r="F55" s="741"/>
    </row>
    <row r="56" spans="1:15" ht="27" customHeight="1" outlineLevel="2" thickBot="1">
      <c r="A56" s="100" t="s">
        <v>96</v>
      </c>
      <c r="B56" s="101" t="s">
        <v>54</v>
      </c>
      <c r="C56" s="101" t="s">
        <v>95</v>
      </c>
      <c r="D56" s="101" t="s">
        <v>55</v>
      </c>
      <c r="E56" s="101" t="s">
        <v>16</v>
      </c>
      <c r="F56" s="102" t="s">
        <v>15</v>
      </c>
      <c r="G56" s="207"/>
    </row>
    <row r="57" spans="1:15" ht="15" customHeight="1" outlineLevel="2">
      <c r="A57" s="104" t="s">
        <v>14</v>
      </c>
      <c r="B57" s="115">
        <v>355079948.15359998</v>
      </c>
      <c r="C57" s="115">
        <v>316248348.29440004</v>
      </c>
      <c r="D57" s="115">
        <v>9215678.4300000016</v>
      </c>
      <c r="E57" s="115">
        <v>21565102.810000002</v>
      </c>
      <c r="F57" s="113">
        <v>10402265.66</v>
      </c>
      <c r="G57" s="207"/>
    </row>
    <row r="58" spans="1:15" ht="15" customHeight="1" outlineLevel="2">
      <c r="A58" s="106" t="s">
        <v>97</v>
      </c>
      <c r="B58" s="115">
        <v>81824669.324799985</v>
      </c>
      <c r="C58" s="115">
        <v>75544025.669999987</v>
      </c>
      <c r="D58" s="115">
        <v>0</v>
      </c>
      <c r="E58" s="115">
        <v>0</v>
      </c>
      <c r="F58" s="113">
        <v>1420070.35</v>
      </c>
      <c r="G58" s="207"/>
    </row>
    <row r="59" spans="1:15" ht="15" customHeight="1" outlineLevel="2">
      <c r="A59" s="106" t="s">
        <v>98</v>
      </c>
      <c r="B59" s="115">
        <v>77316491.039699987</v>
      </c>
      <c r="C59" s="115">
        <v>24682199.139999997</v>
      </c>
      <c r="D59" s="115">
        <v>0</v>
      </c>
      <c r="E59" s="115">
        <v>5050938.84</v>
      </c>
      <c r="F59" s="113">
        <v>3958798.26</v>
      </c>
      <c r="G59" s="207"/>
    </row>
    <row r="60" spans="1:15" ht="15" customHeight="1" outlineLevel="2" thickBot="1">
      <c r="A60" s="336" t="s">
        <v>6</v>
      </c>
      <c r="B60" s="337">
        <f>SUM(B57:B59)</f>
        <v>514221108.51809996</v>
      </c>
      <c r="C60" s="337">
        <f>SUM(C57:C59)</f>
        <v>416474573.10440004</v>
      </c>
      <c r="D60" s="337">
        <f>SUM(D57:D59)</f>
        <v>9215678.4300000016</v>
      </c>
      <c r="E60" s="337">
        <f>SUM(E57:E59)</f>
        <v>26616041.650000002</v>
      </c>
      <c r="F60" s="338">
        <f>SUM(F57:F59)</f>
        <v>15781134.27</v>
      </c>
      <c r="G60" s="207"/>
    </row>
    <row r="61" spans="1:15" s="746" customFormat="1" ht="12" customHeight="1" outlineLevel="1"/>
    <row r="62" spans="1:15" s="209" customFormat="1" ht="15" customHeight="1" outlineLevel="1">
      <c r="A62" s="740" t="s">
        <v>161</v>
      </c>
      <c r="B62" s="740"/>
      <c r="C62" s="740"/>
      <c r="D62" s="740"/>
      <c r="E62" s="740"/>
      <c r="F62" s="740"/>
      <c r="G62" s="740"/>
      <c r="H62" s="740"/>
    </row>
    <row r="63" spans="1:15" outlineLevel="1"/>
    <row r="64" spans="1:15" outlineLevel="1"/>
    <row r="65" outlineLevel="1"/>
    <row r="66" outlineLevel="1"/>
    <row r="67" outlineLevel="1"/>
    <row r="68" outlineLevel="1"/>
    <row r="69" outlineLevel="1"/>
    <row r="70" outlineLevel="1"/>
    <row r="71" outlineLevel="1"/>
    <row r="72" outlineLevel="1"/>
    <row r="73" outlineLevel="1"/>
    <row r="74" outlineLevel="1"/>
    <row r="75" outlineLevel="1"/>
    <row r="76" outlineLevel="1"/>
    <row r="77" outlineLevel="1"/>
    <row r="78" outlineLevel="1"/>
    <row r="79" outlineLevel="1"/>
    <row r="80" outlineLevel="1"/>
    <row r="81" outlineLevel="1"/>
    <row r="82" outlineLevel="1"/>
    <row r="83" outlineLevel="1"/>
    <row r="84" outlineLevel="1"/>
    <row r="85" outlineLevel="1"/>
    <row r="86" outlineLevel="1"/>
    <row r="87" outlineLevel="1"/>
    <row r="88" outlineLevel="1"/>
    <row r="89" outlineLevel="1"/>
    <row r="90" outlineLevel="1"/>
    <row r="91" outlineLevel="1"/>
    <row r="92" outlineLevel="1"/>
    <row r="93" outlineLevel="1"/>
    <row r="94" outlineLevel="1"/>
    <row r="95" outlineLevel="1"/>
    <row r="96" outlineLevel="1"/>
    <row r="97" spans="1:10" s="208" customFormat="1" ht="15" customHeight="1" outlineLevel="1">
      <c r="A97" s="736" t="s">
        <v>162</v>
      </c>
      <c r="B97" s="736"/>
      <c r="C97" s="736"/>
      <c r="D97" s="736"/>
      <c r="E97" s="736"/>
      <c r="F97" s="736"/>
      <c r="G97" s="736"/>
      <c r="H97" s="736"/>
      <c r="I97" s="736"/>
      <c r="J97" s="736"/>
    </row>
    <row r="98" spans="1:10" s="207" customFormat="1" ht="15" customHeight="1" outlineLevel="1">
      <c r="A98" s="207">
        <f>A41</f>
        <v>42916</v>
      </c>
    </row>
    <row r="99" spans="1:10" outlineLevel="1"/>
    <row r="100" spans="1:10" outlineLevel="1"/>
    <row r="101" spans="1:10" outlineLevel="1"/>
    <row r="102" spans="1:10" outlineLevel="1"/>
    <row r="103" spans="1:10" outlineLevel="1"/>
    <row r="104" spans="1:10" outlineLevel="1"/>
    <row r="105" spans="1:10" outlineLevel="1"/>
    <row r="106" spans="1:10" outlineLevel="1"/>
    <row r="107" spans="1:10" outlineLevel="1"/>
    <row r="108" spans="1:10" outlineLevel="1"/>
    <row r="109" spans="1:10" outlineLevel="1"/>
    <row r="110" spans="1:10" outlineLevel="1"/>
    <row r="111" spans="1:10" outlineLevel="1"/>
    <row r="112" spans="1:10" outlineLevel="1"/>
    <row r="113" outlineLevel="1"/>
    <row r="114" outlineLevel="1"/>
    <row r="115" outlineLevel="1"/>
    <row r="116" outlineLevel="1"/>
    <row r="117" outlineLevel="1"/>
    <row r="118" outlineLevel="1"/>
    <row r="119" outlineLevel="1"/>
    <row r="120" outlineLevel="1"/>
    <row r="121" outlineLevel="1"/>
    <row r="122" outlineLevel="1"/>
    <row r="123" outlineLevel="1"/>
    <row r="124" outlineLevel="1"/>
    <row r="125" outlineLevel="1"/>
    <row r="126" outlineLevel="1"/>
    <row r="127" outlineLevel="1"/>
    <row r="128" outlineLevel="1"/>
    <row r="129" spans="1:6" outlineLevel="1"/>
    <row r="130" spans="1:6" outlineLevel="1"/>
    <row r="131" spans="1:6" ht="13.8" outlineLevel="1" thickBot="1"/>
    <row r="132" spans="1:6" ht="20.25" customHeight="1" outlineLevel="1" thickBot="1">
      <c r="A132" s="100" t="s">
        <v>103</v>
      </c>
      <c r="B132" s="101" t="s">
        <v>14</v>
      </c>
      <c r="C132" s="101" t="s">
        <v>97</v>
      </c>
      <c r="D132" s="102" t="s">
        <v>98</v>
      </c>
    </row>
    <row r="133" spans="1:6" ht="27" customHeight="1" outlineLevel="1">
      <c r="A133" s="106" t="s">
        <v>95</v>
      </c>
      <c r="B133" s="115">
        <v>379577268.48999989</v>
      </c>
      <c r="C133" s="115">
        <v>86822493.059999987</v>
      </c>
      <c r="D133" s="113">
        <v>30872707.539999999</v>
      </c>
    </row>
    <row r="134" spans="1:6" ht="27" customHeight="1" outlineLevel="1">
      <c r="A134" s="106" t="s">
        <v>55</v>
      </c>
      <c r="B134" s="115">
        <v>9108891.9700000007</v>
      </c>
      <c r="C134" s="115">
        <v>0</v>
      </c>
      <c r="D134" s="113">
        <v>0</v>
      </c>
    </row>
    <row r="135" spans="1:6" ht="27" customHeight="1" outlineLevel="1">
      <c r="A135" s="104" t="s">
        <v>16</v>
      </c>
      <c r="B135" s="115">
        <v>31594032</v>
      </c>
      <c r="C135" s="115">
        <v>0</v>
      </c>
      <c r="D135" s="113">
        <v>5050938.84</v>
      </c>
    </row>
    <row r="136" spans="1:6" ht="27" customHeight="1" outlineLevel="1">
      <c r="A136" s="118" t="s">
        <v>15</v>
      </c>
      <c r="B136" s="113">
        <v>8798923.4400000013</v>
      </c>
      <c r="C136" s="113">
        <v>0</v>
      </c>
      <c r="D136" s="113">
        <v>3644434.27</v>
      </c>
    </row>
    <row r="137" spans="1:6" ht="27" customHeight="1" outlineLevel="1">
      <c r="A137" s="119" t="s">
        <v>18</v>
      </c>
      <c r="B137" s="120">
        <v>3762237.7910999996</v>
      </c>
      <c r="C137" s="120">
        <v>0</v>
      </c>
      <c r="D137" s="121">
        <v>3799458.108</v>
      </c>
      <c r="E137" s="116"/>
    </row>
    <row r="138" spans="1:6" ht="27" customHeight="1" outlineLevel="1">
      <c r="A138" s="106" t="s">
        <v>8</v>
      </c>
      <c r="B138" s="115">
        <v>19325214.880999997</v>
      </c>
      <c r="C138" s="115">
        <v>11483015.861</v>
      </c>
      <c r="D138" s="113">
        <v>28927238.950799998</v>
      </c>
      <c r="E138" s="116"/>
    </row>
    <row r="139" spans="1:6" ht="27" customHeight="1" outlineLevel="2">
      <c r="A139" s="106" t="s">
        <v>104</v>
      </c>
      <c r="B139" s="115">
        <v>0</v>
      </c>
      <c r="C139" s="115">
        <v>0</v>
      </c>
      <c r="D139" s="113">
        <v>0</v>
      </c>
      <c r="E139" s="116"/>
    </row>
    <row r="140" spans="1:6" ht="40.5" customHeight="1" outlineLevel="1">
      <c r="A140" s="106" t="s">
        <v>193</v>
      </c>
      <c r="B140" s="115">
        <v>348213651.98110008</v>
      </c>
      <c r="C140" s="115">
        <v>93923107.523000002</v>
      </c>
      <c r="D140" s="113">
        <v>46897102.627799995</v>
      </c>
      <c r="E140" s="116"/>
    </row>
    <row r="141" spans="1:6" ht="27" customHeight="1" outlineLevel="1" thickBot="1">
      <c r="A141" s="108" t="s">
        <v>54</v>
      </c>
      <c r="B141" s="109">
        <f>SUM(B137:B140)</f>
        <v>371301104.65320009</v>
      </c>
      <c r="C141" s="109">
        <f>SUM(C137:C140)</f>
        <v>105406123.384</v>
      </c>
      <c r="D141" s="117">
        <f>SUM(D137:D140)</f>
        <v>79623799.6866</v>
      </c>
      <c r="E141" s="122" t="s">
        <v>105</v>
      </c>
    </row>
    <row r="142" spans="1:6" outlineLevel="1">
      <c r="B142" s="227">
        <f>B141/B143</f>
        <v>0.46390589762021772</v>
      </c>
      <c r="C142" s="227">
        <f>C141/C143</f>
        <v>0.54833731487999804</v>
      </c>
      <c r="D142" s="227">
        <f>D141/D143</f>
        <v>0.66803040158222993</v>
      </c>
    </row>
    <row r="143" spans="1:6" outlineLevel="1">
      <c r="B143" s="226">
        <f>SUM(B133:B140)</f>
        <v>800380220.55320001</v>
      </c>
      <c r="C143" s="226">
        <f>SUM(C133:C140)</f>
        <v>192228616.44400001</v>
      </c>
      <c r="D143" s="226">
        <f>SUM(D133:D140)</f>
        <v>119191880.33660001</v>
      </c>
      <c r="E143" s="116"/>
      <c r="F143" s="116"/>
    </row>
    <row r="144" spans="1:6">
      <c r="E144" s="116"/>
    </row>
  </sheetData>
  <mergeCells count="27">
    <mergeCell ref="A97:J97"/>
    <mergeCell ref="H41:O41"/>
    <mergeCell ref="J19:J20"/>
    <mergeCell ref="A62:H62"/>
    <mergeCell ref="A55:F55"/>
    <mergeCell ref="A40:F40"/>
    <mergeCell ref="I19:I20"/>
    <mergeCell ref="H19:H20"/>
    <mergeCell ref="A47:XFD47"/>
    <mergeCell ref="A54:XFD54"/>
    <mergeCell ref="A61:XFD61"/>
    <mergeCell ref="A41:F41"/>
    <mergeCell ref="A39:XFD39"/>
    <mergeCell ref="A48:F48"/>
    <mergeCell ref="F19:G19"/>
    <mergeCell ref="A1:XFD1"/>
    <mergeCell ref="A16:F16"/>
    <mergeCell ref="A19:A20"/>
    <mergeCell ref="B19:C19"/>
    <mergeCell ref="D19:E19"/>
    <mergeCell ref="K19:K20"/>
    <mergeCell ref="A18:K18"/>
    <mergeCell ref="A2:XFD2"/>
    <mergeCell ref="A9:XFD9"/>
    <mergeCell ref="A17:XFD17"/>
    <mergeCell ref="A3:F3"/>
    <mergeCell ref="A10:F10"/>
  </mergeCells>
  <phoneticPr fontId="70" type="noConversion"/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1"/>
  <sheetViews>
    <sheetView zoomScale="85" zoomScaleNormal="85" workbookViewId="0">
      <selection sqref="A1:XFD1"/>
    </sheetView>
  </sheetViews>
  <sheetFormatPr defaultColWidth="9.109375" defaultRowHeight="13.2"/>
  <cols>
    <col min="1" max="1" width="11" style="103" customWidth="1"/>
    <col min="2" max="2" width="13.88671875" style="103" customWidth="1"/>
    <col min="3" max="3" width="14" style="103" customWidth="1"/>
    <col min="4" max="4" width="13.77734375" style="103" customWidth="1"/>
    <col min="5" max="7" width="11.88671875" style="103" customWidth="1"/>
    <col min="8" max="17" width="9.6640625" style="103" customWidth="1"/>
    <col min="18" max="18" width="10.5546875" style="103" customWidth="1"/>
    <col min="19" max="16384" width="9.109375" style="103"/>
  </cols>
  <sheetData>
    <row r="1" spans="1:7" s="750" customFormat="1" ht="25.5" customHeight="1" thickBot="1">
      <c r="A1" s="750" t="s">
        <v>289</v>
      </c>
    </row>
    <row r="2" spans="1:7" ht="30.6" customHeight="1">
      <c r="A2" s="723"/>
      <c r="B2" s="753" t="s">
        <v>106</v>
      </c>
      <c r="C2" s="753" t="s">
        <v>107</v>
      </c>
      <c r="D2" s="753" t="s">
        <v>293</v>
      </c>
      <c r="E2" s="751" t="s">
        <v>204</v>
      </c>
      <c r="F2" s="752"/>
      <c r="G2" s="752"/>
    </row>
    <row r="3" spans="1:7" ht="25.2" customHeight="1" thickBot="1">
      <c r="A3" s="724"/>
      <c r="B3" s="754"/>
      <c r="C3" s="754"/>
      <c r="D3" s="754"/>
      <c r="E3" s="364" t="s">
        <v>205</v>
      </c>
      <c r="F3" s="364" t="s">
        <v>206</v>
      </c>
      <c r="G3" s="364" t="s">
        <v>207</v>
      </c>
    </row>
    <row r="4" spans="1:7" s="183" customFormat="1" ht="18.75" customHeight="1">
      <c r="A4" s="347" t="s">
        <v>195</v>
      </c>
      <c r="B4" s="348">
        <v>3</v>
      </c>
      <c r="C4" s="348">
        <v>7</v>
      </c>
      <c r="D4" s="349">
        <v>48.467840840000001</v>
      </c>
      <c r="E4" s="350">
        <v>0.44695899248952209</v>
      </c>
      <c r="F4" s="350">
        <v>0.47908887806384803</v>
      </c>
      <c r="G4" s="350">
        <v>0.72291008684996894</v>
      </c>
    </row>
    <row r="5" spans="1:7" s="183" customFormat="1" ht="18.75" customHeight="1">
      <c r="A5" s="347" t="s">
        <v>196</v>
      </c>
      <c r="B5" s="348">
        <v>3</v>
      </c>
      <c r="C5" s="348">
        <v>7</v>
      </c>
      <c r="D5" s="349">
        <v>51.256715999999997</v>
      </c>
      <c r="E5" s="350">
        <v>5.7540734467758092E-2</v>
      </c>
      <c r="F5" s="350">
        <v>0.56419673845073404</v>
      </c>
      <c r="G5" s="350">
        <v>0.69001719311953957</v>
      </c>
    </row>
    <row r="6" spans="1:7" s="183" customFormat="1" ht="18.75" customHeight="1">
      <c r="A6" s="347" t="s">
        <v>197</v>
      </c>
      <c r="B6" s="348">
        <v>3</v>
      </c>
      <c r="C6" s="348">
        <v>7</v>
      </c>
      <c r="D6" s="349">
        <v>54.312022040000002</v>
      </c>
      <c r="E6" s="350">
        <v>5.9607916355780777E-2</v>
      </c>
      <c r="F6" s="350">
        <v>0.6574352468002902</v>
      </c>
      <c r="G6" s="350">
        <v>0.6574352468002902</v>
      </c>
    </row>
    <row r="7" spans="1:7" s="183" customFormat="1" ht="18.75" customHeight="1">
      <c r="A7" s="347" t="s">
        <v>233</v>
      </c>
      <c r="B7" s="348">
        <v>3</v>
      </c>
      <c r="C7" s="348">
        <v>7</v>
      </c>
      <c r="D7" s="349">
        <v>69.134045189999995</v>
      </c>
      <c r="E7" s="350">
        <v>0.27290501427260039</v>
      </c>
      <c r="F7" s="350">
        <v>0.27290501427260039</v>
      </c>
      <c r="G7" s="350">
        <v>1.063927887876746</v>
      </c>
    </row>
    <row r="8" spans="1:7" s="183" customFormat="1" ht="18.75" customHeight="1" thickBot="1">
      <c r="A8" s="351" t="s">
        <v>290</v>
      </c>
      <c r="B8" s="352">
        <v>2</v>
      </c>
      <c r="C8" s="352">
        <v>6</v>
      </c>
      <c r="D8" s="353">
        <v>83.31352511</v>
      </c>
      <c r="E8" s="354">
        <f>D8/D7-1</f>
        <v>0.20510126206315227</v>
      </c>
      <c r="F8" s="354">
        <f>D8/$D$6-1</f>
        <v>0.53397943918642587</v>
      </c>
      <c r="G8" s="354">
        <f>D8/D4-1</f>
        <v>0.71894443131954455</v>
      </c>
    </row>
    <row r="9" spans="1:7" s="183" customFormat="1">
      <c r="A9" s="749" t="s">
        <v>108</v>
      </c>
      <c r="B9" s="749"/>
      <c r="C9" s="749"/>
      <c r="D9" s="749"/>
      <c r="E9" s="749"/>
      <c r="F9" s="749"/>
      <c r="G9" s="749"/>
    </row>
    <row r="10" spans="1:7">
      <c r="A10" s="747" t="s">
        <v>109</v>
      </c>
      <c r="B10" s="747"/>
      <c r="C10" s="747"/>
      <c r="D10" s="747"/>
      <c r="E10" s="747"/>
      <c r="F10" s="747"/>
      <c r="G10" s="747"/>
    </row>
    <row r="11" spans="1:7">
      <c r="A11" s="748" t="s">
        <v>110</v>
      </c>
      <c r="B11" s="748"/>
      <c r="C11" s="748"/>
      <c r="D11" s="748"/>
      <c r="E11" s="748"/>
      <c r="F11" s="748"/>
      <c r="G11" s="748"/>
    </row>
  </sheetData>
  <mergeCells count="9">
    <mergeCell ref="A10:G10"/>
    <mergeCell ref="A11:G11"/>
    <mergeCell ref="A9:G9"/>
    <mergeCell ref="A1:XFD1"/>
    <mergeCell ref="E2:G2"/>
    <mergeCell ref="A2:A3"/>
    <mergeCell ref="B2:B3"/>
    <mergeCell ref="C2:C3"/>
    <mergeCell ref="D2:D3"/>
  </mergeCells>
  <phoneticPr fontId="63" type="noConversion"/>
  <hyperlinks>
    <hyperlink ref="A11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8"/>
  <sheetViews>
    <sheetView zoomScale="85" zoomScaleNormal="85" workbookViewId="0">
      <pane ySplit="2" topLeftCell="A3" activePane="bottomLeft" state="frozen"/>
      <selection pane="bottomLeft" sqref="A1:XFD1"/>
    </sheetView>
  </sheetViews>
  <sheetFormatPr defaultRowHeight="13.2" outlineLevelRow="1" outlineLevelCol="1"/>
  <cols>
    <col min="1" max="1" width="66.77734375" customWidth="1"/>
    <col min="2" max="4" width="11" hidden="1" customWidth="1" outlineLevel="1"/>
    <col min="5" max="5" width="14.88671875" customWidth="1" collapsed="1"/>
    <col min="6" max="7" width="14.21875" customWidth="1"/>
    <col min="8" max="8" width="13.77734375" customWidth="1"/>
    <col min="9" max="9" width="13.5546875" customWidth="1"/>
  </cols>
  <sheetData>
    <row r="1" spans="1:9" s="643" customFormat="1" ht="24.6" customHeight="1" thickBot="1">
      <c r="A1" s="642" t="s">
        <v>179</v>
      </c>
      <c r="B1" s="642"/>
      <c r="C1" s="642"/>
      <c r="D1" s="642"/>
      <c r="E1" s="642"/>
      <c r="F1" s="642"/>
      <c r="G1" s="642"/>
      <c r="H1" s="642"/>
      <c r="I1" s="642"/>
    </row>
    <row r="2" spans="1:9" ht="36" customHeight="1" thickBot="1">
      <c r="A2" s="271" t="s">
        <v>172</v>
      </c>
      <c r="B2" s="272" t="s">
        <v>174</v>
      </c>
      <c r="C2" s="272" t="s">
        <v>175</v>
      </c>
      <c r="D2" s="272" t="s">
        <v>180</v>
      </c>
      <c r="E2" s="375" t="s">
        <v>259</v>
      </c>
      <c r="F2" s="375" t="s">
        <v>211</v>
      </c>
      <c r="G2" s="375" t="s">
        <v>260</v>
      </c>
      <c r="H2" s="474" t="s">
        <v>261</v>
      </c>
      <c r="I2" s="474" t="s">
        <v>212</v>
      </c>
    </row>
    <row r="3" spans="1:9" ht="16.5" customHeight="1">
      <c r="A3" s="273" t="s">
        <v>173</v>
      </c>
      <c r="B3" s="274">
        <v>2594</v>
      </c>
      <c r="C3" s="274">
        <v>2247</v>
      </c>
      <c r="D3" s="275">
        <v>1631</v>
      </c>
      <c r="E3" s="475">
        <v>2008</v>
      </c>
      <c r="F3" s="476">
        <v>1459</v>
      </c>
      <c r="G3" s="476">
        <v>1202</v>
      </c>
      <c r="H3" s="459">
        <f>G3/F3-1</f>
        <v>-0.17614804660726524</v>
      </c>
      <c r="I3" s="459">
        <f>G3/E3-1</f>
        <v>-0.40139442231075695</v>
      </c>
    </row>
    <row r="4" spans="1:9" ht="16.5" customHeight="1">
      <c r="A4" s="276" t="s">
        <v>167</v>
      </c>
      <c r="B4" s="277">
        <v>729</v>
      </c>
      <c r="C4" s="277">
        <v>562</v>
      </c>
      <c r="D4" s="278">
        <v>313</v>
      </c>
      <c r="E4" s="277">
        <v>334</v>
      </c>
      <c r="F4" s="278">
        <v>313</v>
      </c>
      <c r="G4" s="278">
        <v>304</v>
      </c>
      <c r="H4" s="460">
        <f t="shared" ref="H4:H28" si="0">G4/F4-1</f>
        <v>-2.8753993610223683E-2</v>
      </c>
      <c r="I4" s="460">
        <f t="shared" ref="I4:I28" si="1">G4/E4-1</f>
        <v>-8.9820359281437168E-2</v>
      </c>
    </row>
    <row r="5" spans="1:9" ht="16.5" customHeight="1">
      <c r="A5" s="279" t="s">
        <v>17</v>
      </c>
      <c r="B5" s="368">
        <v>263</v>
      </c>
      <c r="C5" s="280">
        <v>265</v>
      </c>
      <c r="D5" s="281">
        <v>274</v>
      </c>
      <c r="E5" s="280">
        <v>279</v>
      </c>
      <c r="F5" s="281">
        <v>279</v>
      </c>
      <c r="G5" s="281">
        <v>269</v>
      </c>
      <c r="H5" s="464">
        <f t="shared" si="0"/>
        <v>-3.5842293906810041E-2</v>
      </c>
      <c r="I5" s="464">
        <f t="shared" si="1"/>
        <v>-3.5842293906810041E-2</v>
      </c>
    </row>
    <row r="6" spans="1:9" ht="16.5" hidden="1" customHeight="1" outlineLevel="1">
      <c r="A6" s="264" t="s">
        <v>176</v>
      </c>
      <c r="B6" s="369">
        <f>B5/$B$4</f>
        <v>0.3607681755829904</v>
      </c>
      <c r="C6" s="265">
        <f>C5/$C$4</f>
        <v>0.47153024911032027</v>
      </c>
      <c r="D6" s="265">
        <f>D5/$D$4</f>
        <v>0.87539936102236426</v>
      </c>
      <c r="E6" s="265">
        <f>E5/$E$4</f>
        <v>0.83532934131736525</v>
      </c>
      <c r="F6" s="265">
        <f>F5/$F$4</f>
        <v>0.89137380191693294</v>
      </c>
      <c r="G6" s="265">
        <f>G5/$G$4</f>
        <v>0.88486842105263153</v>
      </c>
      <c r="H6" s="266">
        <f t="shared" si="0"/>
        <v>-7.2981512922091207E-3</v>
      </c>
      <c r="I6" s="266">
        <f t="shared" si="1"/>
        <v>5.93048481418601E-2</v>
      </c>
    </row>
    <row r="7" spans="1:9" ht="16.5" customHeight="1" collapsed="1">
      <c r="A7" s="282" t="s">
        <v>181</v>
      </c>
      <c r="B7" s="365">
        <v>126</v>
      </c>
      <c r="C7" s="365">
        <v>31</v>
      </c>
      <c r="D7" s="366">
        <v>7</v>
      </c>
      <c r="E7" s="283">
        <v>13</v>
      </c>
      <c r="F7" s="366">
        <v>6</v>
      </c>
      <c r="G7" s="376">
        <v>6</v>
      </c>
      <c r="H7" s="477">
        <f t="shared" si="0"/>
        <v>0</v>
      </c>
      <c r="I7" s="461">
        <f t="shared" si="1"/>
        <v>-0.53846153846153844</v>
      </c>
    </row>
    <row r="8" spans="1:9" ht="16.5" hidden="1" customHeight="1" outlineLevel="1">
      <c r="A8" s="264" t="s">
        <v>176</v>
      </c>
      <c r="B8" s="369">
        <f>B7/$B$4</f>
        <v>0.1728395061728395</v>
      </c>
      <c r="C8" s="265">
        <f>C7/$C$4</f>
        <v>5.5160142348754451E-2</v>
      </c>
      <c r="D8" s="265">
        <f>D7/$D$4</f>
        <v>2.2364217252396165E-2</v>
      </c>
      <c r="E8" s="265">
        <f>E7/$E$4</f>
        <v>3.8922155688622756E-2</v>
      </c>
      <c r="F8" s="265">
        <f>F7/$F$4</f>
        <v>1.9169329073482427E-2</v>
      </c>
      <c r="G8" s="265">
        <f>G7/$G$4</f>
        <v>1.9736842105263157E-2</v>
      </c>
      <c r="H8" s="266">
        <f t="shared" si="0"/>
        <v>2.960526315789469E-2</v>
      </c>
      <c r="I8" s="462">
        <f t="shared" si="1"/>
        <v>-0.49291497975708509</v>
      </c>
    </row>
    <row r="9" spans="1:9" ht="16.5" customHeight="1" collapsed="1">
      <c r="A9" s="282" t="s">
        <v>168</v>
      </c>
      <c r="B9" s="365">
        <v>224</v>
      </c>
      <c r="C9" s="283">
        <v>91</v>
      </c>
      <c r="D9" s="284">
        <v>26</v>
      </c>
      <c r="E9" s="283">
        <v>39</v>
      </c>
      <c r="F9" s="284">
        <v>22</v>
      </c>
      <c r="G9" s="284">
        <v>23</v>
      </c>
      <c r="H9" s="481">
        <f t="shared" si="0"/>
        <v>4.5454545454545414E-2</v>
      </c>
      <c r="I9" s="461">
        <f t="shared" si="1"/>
        <v>-0.41025641025641024</v>
      </c>
    </row>
    <row r="10" spans="1:9" ht="16.5" hidden="1" customHeight="1" outlineLevel="1">
      <c r="A10" s="264" t="s">
        <v>176</v>
      </c>
      <c r="B10" s="369">
        <f>B9/$B$4</f>
        <v>0.30727023319615915</v>
      </c>
      <c r="C10" s="265">
        <f>C9/$C$4</f>
        <v>0.16192170818505339</v>
      </c>
      <c r="D10" s="265">
        <f>D9/$D$4</f>
        <v>8.3067092651757185E-2</v>
      </c>
      <c r="E10" s="265">
        <f>E9/$E$4</f>
        <v>0.11676646706586827</v>
      </c>
      <c r="F10" s="265">
        <f>F9/$F$4</f>
        <v>7.0287539936102233E-2</v>
      </c>
      <c r="G10" s="265">
        <f>G9/$G$4</f>
        <v>7.5657894736842105E-2</v>
      </c>
      <c r="H10" s="266">
        <f t="shared" si="0"/>
        <v>7.6405502392344449E-2</v>
      </c>
      <c r="I10" s="266">
        <f t="shared" si="1"/>
        <v>-0.35205802968960864</v>
      </c>
    </row>
    <row r="11" spans="1:9" ht="16.5" customHeight="1" collapsed="1">
      <c r="A11" s="258" t="s">
        <v>169</v>
      </c>
      <c r="B11" s="367">
        <v>4</v>
      </c>
      <c r="C11" s="257">
        <v>0</v>
      </c>
      <c r="D11" s="285">
        <v>0</v>
      </c>
      <c r="E11" s="257">
        <v>1</v>
      </c>
      <c r="F11" s="285">
        <v>0</v>
      </c>
      <c r="G11" s="285">
        <v>0</v>
      </c>
      <c r="H11" s="266" t="s">
        <v>166</v>
      </c>
      <c r="I11" s="266" t="s">
        <v>166</v>
      </c>
    </row>
    <row r="12" spans="1:9" ht="16.5" hidden="1" customHeight="1" outlineLevel="1">
      <c r="A12" s="264" t="s">
        <v>176</v>
      </c>
      <c r="B12" s="265">
        <f>B11/$B$4</f>
        <v>5.4869684499314125E-3</v>
      </c>
      <c r="C12" s="265">
        <f>C11/$C$4</f>
        <v>0</v>
      </c>
      <c r="D12" s="265">
        <f>D11/$D$4</f>
        <v>0</v>
      </c>
      <c r="E12" s="265">
        <f>E11/$E$4</f>
        <v>2.9940119760479044E-3</v>
      </c>
      <c r="F12" s="265">
        <f>F11/$F$4</f>
        <v>0</v>
      </c>
      <c r="G12" s="265">
        <f>G11/$G$4</f>
        <v>0</v>
      </c>
      <c r="H12" s="266" t="s">
        <v>166</v>
      </c>
      <c r="I12" s="266" t="s">
        <v>166</v>
      </c>
    </row>
    <row r="13" spans="1:9" ht="16.5" customHeight="1" collapsed="1">
      <c r="A13" s="258" t="s">
        <v>170</v>
      </c>
      <c r="B13" s="257">
        <v>1</v>
      </c>
      <c r="C13" s="257">
        <v>141</v>
      </c>
      <c r="D13" s="285">
        <v>0</v>
      </c>
      <c r="E13" s="257">
        <v>1</v>
      </c>
      <c r="F13" s="285">
        <v>0</v>
      </c>
      <c r="G13" s="285">
        <v>0</v>
      </c>
      <c r="H13" s="266" t="s">
        <v>166</v>
      </c>
      <c r="I13" s="462">
        <f t="shared" si="1"/>
        <v>-1</v>
      </c>
    </row>
    <row r="14" spans="1:9" ht="16.5" hidden="1" customHeight="1" outlineLevel="1">
      <c r="A14" s="264" t="s">
        <v>176</v>
      </c>
      <c r="B14" s="267">
        <f>B13/$B$4</f>
        <v>1.3717421124828531E-3</v>
      </c>
      <c r="C14" s="267">
        <f>C13/$C$4</f>
        <v>0.25088967971530252</v>
      </c>
      <c r="D14" s="265">
        <f>D13/$D$4</f>
        <v>0</v>
      </c>
      <c r="E14" s="265">
        <f>E13/$E$4</f>
        <v>2.9940119760479044E-3</v>
      </c>
      <c r="F14" s="265">
        <f>F13/$F$4</f>
        <v>0</v>
      </c>
      <c r="G14" s="265">
        <f>G13/$G$4</f>
        <v>0</v>
      </c>
      <c r="H14" s="266" t="s">
        <v>166</v>
      </c>
      <c r="I14" s="266">
        <f t="shared" si="1"/>
        <v>-1</v>
      </c>
    </row>
    <row r="15" spans="1:9" ht="16.5" hidden="1" customHeight="1" outlineLevel="1">
      <c r="A15" s="286" t="s">
        <v>182</v>
      </c>
      <c r="B15" s="287">
        <f t="shared" ref="B15:G15" si="2">SUM(B6,B8,B10,B12,B14)</f>
        <v>0.84773662551440343</v>
      </c>
      <c r="C15" s="287">
        <f t="shared" si="2"/>
        <v>0.93950177935943058</v>
      </c>
      <c r="D15" s="287">
        <f t="shared" si="2"/>
        <v>0.98083067092651754</v>
      </c>
      <c r="E15" s="287">
        <f t="shared" si="2"/>
        <v>0.99700598802395202</v>
      </c>
      <c r="F15" s="287">
        <f t="shared" si="2"/>
        <v>0.98083067092651766</v>
      </c>
      <c r="G15" s="287">
        <f t="shared" si="2"/>
        <v>0.98026315789473684</v>
      </c>
      <c r="H15" s="261">
        <f t="shared" si="0"/>
        <v>-5.7860449168534167E-4</v>
      </c>
      <c r="I15" s="261">
        <f t="shared" si="1"/>
        <v>-1.6793108898371933E-2</v>
      </c>
    </row>
    <row r="16" spans="1:9" ht="16.5" customHeight="1" collapsed="1">
      <c r="A16" s="288" t="s">
        <v>171</v>
      </c>
      <c r="B16" s="289">
        <v>629429.38</v>
      </c>
      <c r="C16" s="289">
        <v>290771.03000000003</v>
      </c>
      <c r="D16" s="290">
        <v>236953.30000000002</v>
      </c>
      <c r="E16" s="289">
        <v>61542</v>
      </c>
      <c r="F16" s="289">
        <v>58711.939999999995</v>
      </c>
      <c r="G16" s="290">
        <v>40416.44</v>
      </c>
      <c r="H16" s="463">
        <f t="shared" si="0"/>
        <v>-0.31161463920286048</v>
      </c>
      <c r="I16" s="463">
        <f t="shared" si="1"/>
        <v>-0.34327061193981345</v>
      </c>
    </row>
    <row r="17" spans="1:9" ht="16.5" customHeight="1">
      <c r="A17" s="291" t="s">
        <v>17</v>
      </c>
      <c r="B17" s="292">
        <v>553291.34</v>
      </c>
      <c r="C17" s="292">
        <v>253319.74</v>
      </c>
      <c r="D17" s="293">
        <v>211257.14999999997</v>
      </c>
      <c r="E17" s="292">
        <v>58272.799999999996</v>
      </c>
      <c r="F17" s="292">
        <v>56900.31</v>
      </c>
      <c r="G17" s="293">
        <v>37813.869999999995</v>
      </c>
      <c r="H17" s="464">
        <f t="shared" si="0"/>
        <v>-0.33543648531967585</v>
      </c>
      <c r="I17" s="464">
        <f t="shared" si="1"/>
        <v>-0.35108884419489028</v>
      </c>
    </row>
    <row r="18" spans="1:9" ht="16.5" hidden="1" customHeight="1" outlineLevel="1">
      <c r="A18" s="264" t="s">
        <v>176</v>
      </c>
      <c r="B18" s="265">
        <f>B17/$B$16</f>
        <v>0.87903640595867949</v>
      </c>
      <c r="C18" s="265">
        <f>C17/$C$16</f>
        <v>0.87120006418796248</v>
      </c>
      <c r="D18" s="265">
        <f>D17/$D$16</f>
        <v>0.89155605767043522</v>
      </c>
      <c r="E18" s="265">
        <f>E17/$E$16</f>
        <v>0.9468785544831172</v>
      </c>
      <c r="F18" s="265">
        <f>F17/$F$16</f>
        <v>0.96914375508627382</v>
      </c>
      <c r="G18" s="265">
        <f>G17/$G$16</f>
        <v>0.93560615432729832</v>
      </c>
      <c r="H18" s="266">
        <f>G18/F18-1</f>
        <v>-3.4605393248383409E-2</v>
      </c>
      <c r="I18" s="266">
        <f t="shared" si="1"/>
        <v>-1.1904800359505696E-2</v>
      </c>
    </row>
    <row r="19" spans="1:9" ht="16.5" customHeight="1" collapsed="1">
      <c r="A19" s="282" t="s">
        <v>198</v>
      </c>
      <c r="B19" s="343">
        <v>26597.1</v>
      </c>
      <c r="C19" s="343">
        <v>5810.88</v>
      </c>
      <c r="D19" s="344">
        <v>2179.9700000000003</v>
      </c>
      <c r="E19" s="478">
        <v>395.89</v>
      </c>
      <c r="F19" s="343">
        <v>425.07</v>
      </c>
      <c r="G19" s="478">
        <v>412.06000000000006</v>
      </c>
      <c r="H19" s="461">
        <f t="shared" si="0"/>
        <v>-3.0606723598465946E-2</v>
      </c>
      <c r="I19" s="481">
        <f t="shared" si="1"/>
        <v>4.0844679077521651E-2</v>
      </c>
    </row>
    <row r="20" spans="1:9" ht="16.5" hidden="1" customHeight="1" outlineLevel="1">
      <c r="A20" s="264" t="s">
        <v>176</v>
      </c>
      <c r="B20" s="265">
        <f>B19/$B$16</f>
        <v>4.2255892154255653E-2</v>
      </c>
      <c r="C20" s="265">
        <f>C19/$C$16</f>
        <v>1.9984384276521633E-2</v>
      </c>
      <c r="D20" s="265">
        <f>D19/$D$16</f>
        <v>9.1999984807132878E-3</v>
      </c>
      <c r="E20" s="265">
        <f>E19/$B$16</f>
        <v>6.2896650931674016E-4</v>
      </c>
      <c r="F20" s="265">
        <f>F19/$F$16</f>
        <v>7.2399242811598463E-3</v>
      </c>
      <c r="G20" s="265">
        <f>G19/$G$16</f>
        <v>1.0195356147152002E-2</v>
      </c>
      <c r="H20" s="266">
        <f t="shared" si="0"/>
        <v>0.40821309052678245</v>
      </c>
      <c r="I20" s="266">
        <f t="shared" si="1"/>
        <v>15.209696376723517</v>
      </c>
    </row>
    <row r="21" spans="1:9" ht="16.5" customHeight="1" collapsed="1">
      <c r="A21" s="282" t="s">
        <v>199</v>
      </c>
      <c r="B21" s="343">
        <v>33804.379999999997</v>
      </c>
      <c r="C21" s="343">
        <v>13604.11</v>
      </c>
      <c r="D21" s="344">
        <v>9433.7300000000014</v>
      </c>
      <c r="E21" s="292">
        <v>1796.83</v>
      </c>
      <c r="F21" s="343">
        <v>641.02</v>
      </c>
      <c r="G21" s="293">
        <v>1037.3</v>
      </c>
      <c r="H21" s="481">
        <f t="shared" si="0"/>
        <v>0.61820224017971359</v>
      </c>
      <c r="I21" s="461">
        <f t="shared" si="1"/>
        <v>-0.42270554253880444</v>
      </c>
    </row>
    <row r="22" spans="1:9" ht="16.5" hidden="1" customHeight="1" outlineLevel="1">
      <c r="A22" s="264" t="s">
        <v>176</v>
      </c>
      <c r="B22" s="265">
        <f>B21/$B$16</f>
        <v>5.3706390381713667E-2</v>
      </c>
      <c r="C22" s="265">
        <f>C21/$C$16</f>
        <v>4.6786332187219615E-2</v>
      </c>
      <c r="D22" s="265">
        <f>D21/$D$16</f>
        <v>3.9812612865066661E-2</v>
      </c>
      <c r="E22" s="265">
        <f>E21/$B$16</f>
        <v>2.8546967413564327E-3</v>
      </c>
      <c r="F22" s="265">
        <f>F21/$F$16</f>
        <v>1.0918051762554603E-2</v>
      </c>
      <c r="G22" s="265">
        <f>G21/$G$16</f>
        <v>2.5665298576519849E-2</v>
      </c>
      <c r="H22" s="266">
        <f t="shared" si="0"/>
        <v>1.3507214597153263</v>
      </c>
      <c r="I22" s="266">
        <f t="shared" si="1"/>
        <v>7.9905516774173257</v>
      </c>
    </row>
    <row r="23" spans="1:9" ht="16.5" customHeight="1" collapsed="1">
      <c r="A23" s="258" t="s">
        <v>203</v>
      </c>
      <c r="B23" s="259">
        <v>580.30999999999995</v>
      </c>
      <c r="C23" s="259">
        <v>19.8</v>
      </c>
      <c r="D23" s="294">
        <v>0</v>
      </c>
      <c r="E23" s="259">
        <v>0</v>
      </c>
      <c r="F23" s="259">
        <v>0</v>
      </c>
      <c r="G23" s="294">
        <v>0</v>
      </c>
      <c r="H23" s="266" t="s">
        <v>166</v>
      </c>
      <c r="I23" s="266" t="s">
        <v>166</v>
      </c>
    </row>
    <row r="24" spans="1:9" ht="16.5" hidden="1" customHeight="1" outlineLevel="1">
      <c r="A24" s="264" t="s">
        <v>176</v>
      </c>
      <c r="B24" s="265">
        <f>B23/$B$16</f>
        <v>9.219620475930118E-4</v>
      </c>
      <c r="C24" s="265">
        <f>C23/$C$16</f>
        <v>6.8094816736041403E-5</v>
      </c>
      <c r="D24" s="265">
        <f>D23/$D$16</f>
        <v>0</v>
      </c>
      <c r="E24" s="265">
        <f>E23/$B$16</f>
        <v>0</v>
      </c>
      <c r="F24" s="265">
        <f>F23/$F$16</f>
        <v>0</v>
      </c>
      <c r="G24" s="265">
        <f>G23/$G$16</f>
        <v>0</v>
      </c>
      <c r="H24" s="266" t="s">
        <v>166</v>
      </c>
      <c r="I24" s="266" t="s">
        <v>166</v>
      </c>
    </row>
    <row r="25" spans="1:9" ht="16.5" customHeight="1" collapsed="1">
      <c r="A25" s="258" t="s">
        <v>254</v>
      </c>
      <c r="B25" s="259">
        <v>1000.26</v>
      </c>
      <c r="C25" s="259">
        <v>8714.5400000000009</v>
      </c>
      <c r="D25" s="294">
        <v>11376.8</v>
      </c>
      <c r="E25" s="259">
        <v>626.35</v>
      </c>
      <c r="F25" s="259">
        <v>0</v>
      </c>
      <c r="G25" s="294">
        <v>0</v>
      </c>
      <c r="H25" s="266" t="s">
        <v>166</v>
      </c>
      <c r="I25" s="465">
        <f>G25/E25-1</f>
        <v>-1</v>
      </c>
    </row>
    <row r="26" spans="1:9" ht="16.5" hidden="1" customHeight="1" outlineLevel="1">
      <c r="A26" s="264" t="s">
        <v>176</v>
      </c>
      <c r="B26" s="265">
        <f>B25/$B$16</f>
        <v>1.5891536553314367E-3</v>
      </c>
      <c r="C26" s="265">
        <f>C25/$C$16</f>
        <v>2.9970454759540521E-2</v>
      </c>
      <c r="D26" s="265">
        <f>D25/$D$16</f>
        <v>4.8012836284618103E-2</v>
      </c>
      <c r="E26" s="265">
        <f>E25/$B$16</f>
        <v>9.9510766402419919E-4</v>
      </c>
      <c r="F26" s="265">
        <f>F25/$F$16</f>
        <v>0</v>
      </c>
      <c r="G26" s="265">
        <f>G25/$G$16</f>
        <v>0</v>
      </c>
      <c r="H26" s="266" t="s">
        <v>166</v>
      </c>
      <c r="I26" s="465">
        <f t="shared" si="1"/>
        <v>-1</v>
      </c>
    </row>
    <row r="27" spans="1:9" ht="16.5" customHeight="1" collapsed="1">
      <c r="A27" s="258" t="s">
        <v>200</v>
      </c>
      <c r="B27" s="259">
        <v>4252.21</v>
      </c>
      <c r="C27" s="259">
        <v>2170.1600000000003</v>
      </c>
      <c r="D27" s="294">
        <v>395.31</v>
      </c>
      <c r="E27" s="259">
        <v>23.53</v>
      </c>
      <c r="F27" s="259">
        <v>5.35</v>
      </c>
      <c r="G27" s="294">
        <v>13.78</v>
      </c>
      <c r="H27" s="482">
        <f t="shared" si="0"/>
        <v>1.5757009345794395</v>
      </c>
      <c r="I27" s="465">
        <f t="shared" si="1"/>
        <v>-0.41436464088397795</v>
      </c>
    </row>
    <row r="28" spans="1:9" ht="16.5" hidden="1" customHeight="1" outlineLevel="1">
      <c r="A28" s="264" t="s">
        <v>176</v>
      </c>
      <c r="B28" s="265">
        <f>B27/$B$16</f>
        <v>6.7556585935025781E-3</v>
      </c>
      <c r="C28" s="265">
        <f>C27/$C$16</f>
        <v>7.4634670448428106E-3</v>
      </c>
      <c r="D28" s="265">
        <f>D27/$D$16</f>
        <v>1.6683034167492075E-3</v>
      </c>
      <c r="E28" s="265">
        <f>E27/$B$16</f>
        <v>3.738306591281138E-5</v>
      </c>
      <c r="F28" s="265">
        <f>F27/$F$16</f>
        <v>9.1122861891465343E-5</v>
      </c>
      <c r="G28" s="265">
        <f>G27/$G$16</f>
        <v>3.409503657422573E-4</v>
      </c>
      <c r="H28" s="483">
        <f t="shared" si="0"/>
        <v>2.7416555918574703</v>
      </c>
      <c r="I28" s="260">
        <f t="shared" si="1"/>
        <v>8.1204495248585733</v>
      </c>
    </row>
    <row r="29" spans="1:9" ht="16.5" customHeight="1" collapsed="1">
      <c r="A29" s="258" t="s">
        <v>201</v>
      </c>
      <c r="B29" s="259">
        <v>9611.4500000000007</v>
      </c>
      <c r="C29" s="259">
        <v>6516.48</v>
      </c>
      <c r="D29" s="294">
        <v>1190.3999999999999</v>
      </c>
      <c r="E29" s="259">
        <v>263.31</v>
      </c>
      <c r="F29" s="259">
        <v>379.64</v>
      </c>
      <c r="G29" s="294">
        <v>1139.79</v>
      </c>
      <c r="H29" s="482">
        <f>G29/(F29+F31)-1</f>
        <v>0.53986138694119057</v>
      </c>
      <c r="I29" s="482">
        <f>G29/(E29+E31)-1</f>
        <v>1.6718002812939519</v>
      </c>
    </row>
    <row r="30" spans="1:9" ht="16.5" hidden="1" customHeight="1" outlineLevel="1">
      <c r="A30" s="264" t="s">
        <v>176</v>
      </c>
      <c r="B30" s="265">
        <f>B29/$B$16</f>
        <v>1.5270100674360007E-2</v>
      </c>
      <c r="C30" s="265">
        <f>C29/$C$16</f>
        <v>2.2411035927478742E-2</v>
      </c>
      <c r="D30" s="265">
        <f>D29/$D$16</f>
        <v>5.023774726918763E-3</v>
      </c>
      <c r="E30" s="265">
        <f>E29/$B$16</f>
        <v>4.1833128285177919E-4</v>
      </c>
      <c r="F30" s="265">
        <f>F29/$F$16</f>
        <v>6.466146409060917E-3</v>
      </c>
      <c r="G30" s="265">
        <f>G29/$G$16</f>
        <v>2.8201147849736392E-2</v>
      </c>
      <c r="H30" s="266">
        <f>G30/(F30+F32)-1</f>
        <v>1.2369176839525688</v>
      </c>
      <c r="I30" s="260">
        <f>G30/(E30+E32)-1</f>
        <v>40.609542912207949</v>
      </c>
    </row>
    <row r="31" spans="1:9" ht="16.5" customHeight="1" collapsed="1" thickBot="1">
      <c r="A31" s="263" t="s">
        <v>202</v>
      </c>
      <c r="B31" s="480">
        <v>286.70999999999998</v>
      </c>
      <c r="C31" s="480">
        <v>615.33000000000004</v>
      </c>
      <c r="D31" s="480">
        <v>1028.6500000000001</v>
      </c>
      <c r="E31" s="480">
        <v>163.29</v>
      </c>
      <c r="F31" s="480">
        <v>360.55</v>
      </c>
      <c r="G31" s="295" t="s">
        <v>166</v>
      </c>
      <c r="H31" s="295" t="s">
        <v>166</v>
      </c>
      <c r="I31" s="295" t="s">
        <v>166</v>
      </c>
    </row>
    <row r="32" spans="1:9" ht="16.5" hidden="1" customHeight="1" outlineLevel="1">
      <c r="A32" s="264" t="s">
        <v>176</v>
      </c>
      <c r="B32" s="265">
        <f>B31/$B$16</f>
        <v>4.5550781248882911E-4</v>
      </c>
      <c r="C32" s="265">
        <f>C31/$C$16</f>
        <v>2.116201191019614E-3</v>
      </c>
      <c r="D32" s="265">
        <f>F31/$F$16</f>
        <v>6.1409995990594083E-3</v>
      </c>
      <c r="E32" s="265">
        <f>E31/$B$16</f>
        <v>2.5942544976213214E-4</v>
      </c>
      <c r="F32" s="265">
        <f>F31/$F$16</f>
        <v>6.1409995990594083E-3</v>
      </c>
      <c r="G32" s="479" t="s">
        <v>166</v>
      </c>
      <c r="H32" s="266" t="s">
        <v>166</v>
      </c>
      <c r="I32" s="266" t="s">
        <v>166</v>
      </c>
    </row>
    <row r="33" spans="1:9" ht="13.8" hidden="1" outlineLevel="1" thickBot="1">
      <c r="A33" s="263" t="s">
        <v>182</v>
      </c>
      <c r="B33" s="295">
        <f t="shared" ref="B33:G33" si="3">SUM(B18,B20,B22,B24,B26,B28,B30,B32)</f>
        <v>0.99999107127792453</v>
      </c>
      <c r="C33" s="295">
        <f t="shared" si="3"/>
        <v>1.0000000343913213</v>
      </c>
      <c r="D33" s="295">
        <f t="shared" si="3"/>
        <v>1.0014145830435606</v>
      </c>
      <c r="E33" s="295">
        <f t="shared" si="3"/>
        <v>0.95207246519634126</v>
      </c>
      <c r="F33" s="295">
        <f t="shared" si="3"/>
        <v>1</v>
      </c>
      <c r="G33" s="295">
        <f t="shared" si="3"/>
        <v>1.0000089072664489</v>
      </c>
      <c r="H33" s="295" t="s">
        <v>166</v>
      </c>
      <c r="I33" s="295" t="s">
        <v>166</v>
      </c>
    </row>
    <row r="34" spans="1:9" s="239" customFormat="1" collapsed="1">
      <c r="A34" s="640" t="s">
        <v>262</v>
      </c>
      <c r="B34" s="640"/>
      <c r="C34" s="640"/>
      <c r="D34" s="640"/>
      <c r="E34" s="640"/>
      <c r="F34" s="640"/>
      <c r="G34" s="640"/>
      <c r="H34" s="640"/>
      <c r="I34" s="640"/>
    </row>
    <row r="35" spans="1:9" ht="26.4" customHeight="1" collapsed="1">
      <c r="A35" s="641" t="s">
        <v>263</v>
      </c>
      <c r="B35" s="641"/>
      <c r="C35" s="641"/>
      <c r="D35" s="641"/>
      <c r="E35" s="641"/>
      <c r="F35" s="641"/>
      <c r="G35" s="641"/>
      <c r="H35" s="641"/>
      <c r="I35" s="641"/>
    </row>
    <row r="36" spans="1:9">
      <c r="A36" s="641" t="s">
        <v>264</v>
      </c>
      <c r="B36" s="641"/>
      <c r="C36" s="641"/>
      <c r="D36" s="641"/>
      <c r="E36" s="641"/>
      <c r="F36" s="641"/>
      <c r="G36" s="641"/>
      <c r="H36" s="641"/>
      <c r="I36" s="641"/>
    </row>
    <row r="37" spans="1:9" ht="26.4" hidden="1" customHeight="1" outlineLevel="1">
      <c r="A37" s="640" t="s">
        <v>265</v>
      </c>
      <c r="B37" s="640"/>
      <c r="C37" s="640"/>
      <c r="D37" s="640"/>
      <c r="E37" s="640"/>
      <c r="F37" s="640"/>
      <c r="G37" s="640"/>
      <c r="H37" s="640"/>
      <c r="I37" s="640"/>
    </row>
    <row r="38" spans="1:9" collapsed="1"/>
  </sheetData>
  <mergeCells count="5">
    <mergeCell ref="A37:I37"/>
    <mergeCell ref="A36:I36"/>
    <mergeCell ref="A34:I34"/>
    <mergeCell ref="A35:I35"/>
    <mergeCell ref="A1:XFD1"/>
  </mergeCells>
  <phoneticPr fontId="7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70C0"/>
  </sheetPr>
  <dimension ref="A1:N45"/>
  <sheetViews>
    <sheetView zoomScale="85" zoomScaleNormal="85" workbookViewId="0">
      <selection sqref="A1:XFD1"/>
    </sheetView>
  </sheetViews>
  <sheetFormatPr defaultColWidth="9.109375" defaultRowHeight="13.2" outlineLevelRow="1"/>
  <cols>
    <col min="1" max="1" width="15.33203125" style="5" customWidth="1"/>
    <col min="2" max="2" width="17.77734375" style="1" customWidth="1"/>
    <col min="3" max="3" width="33.5546875" style="1" customWidth="1"/>
    <col min="4" max="12" width="11.21875" style="1" customWidth="1"/>
    <col min="13" max="18" width="11.6640625" style="1" customWidth="1"/>
    <col min="19" max="16384" width="9.109375" style="1"/>
  </cols>
  <sheetData>
    <row r="1" spans="1:14" s="645" customFormat="1" ht="24.6" customHeight="1" thickBot="1">
      <c r="A1" s="644" t="s">
        <v>155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</row>
    <row r="2" spans="1:14" ht="35.4" customHeight="1" thickBot="1">
      <c r="A2" s="30" t="s">
        <v>255</v>
      </c>
      <c r="B2" s="377" t="s">
        <v>30</v>
      </c>
      <c r="C2" s="377" t="s">
        <v>163</v>
      </c>
    </row>
    <row r="3" spans="1:14" ht="16.8" hidden="1" customHeight="1" outlineLevel="1">
      <c r="A3" s="378">
        <v>39447</v>
      </c>
      <c r="B3" s="379">
        <v>334</v>
      </c>
      <c r="C3" s="380">
        <v>2.5</v>
      </c>
    </row>
    <row r="4" spans="1:14" ht="16.8" hidden="1" customHeight="1" outlineLevel="1">
      <c r="A4" s="381">
        <v>39538</v>
      </c>
      <c r="B4" s="382">
        <v>356</v>
      </c>
      <c r="C4" s="383">
        <v>2.8</v>
      </c>
    </row>
    <row r="5" spans="1:14" ht="16.8" customHeight="1" collapsed="1">
      <c r="A5" s="384">
        <v>39629</v>
      </c>
      <c r="B5" s="385">
        <v>394</v>
      </c>
      <c r="C5" s="386">
        <v>2.8</v>
      </c>
    </row>
    <row r="6" spans="1:14" ht="16.8" hidden="1" customHeight="1" outlineLevel="1">
      <c r="A6" s="384">
        <v>39721</v>
      </c>
      <c r="B6" s="385">
        <v>404</v>
      </c>
      <c r="C6" s="387">
        <v>2.87</v>
      </c>
    </row>
    <row r="7" spans="1:14" ht="16.8" hidden="1" customHeight="1" outlineLevel="1">
      <c r="A7" s="384">
        <v>39813</v>
      </c>
      <c r="B7" s="385">
        <v>409</v>
      </c>
      <c r="C7" s="387">
        <v>3.04</v>
      </c>
    </row>
    <row r="8" spans="1:14" ht="16.8" hidden="1" customHeight="1" outlineLevel="1">
      <c r="A8" s="384">
        <v>39903</v>
      </c>
      <c r="B8" s="385">
        <v>409</v>
      </c>
      <c r="C8" s="387">
        <v>3.09</v>
      </c>
    </row>
    <row r="9" spans="1:14" ht="16.8" customHeight="1" collapsed="1">
      <c r="A9" s="384">
        <v>39994</v>
      </c>
      <c r="B9" s="385">
        <v>397</v>
      </c>
      <c r="C9" s="387">
        <v>3.17</v>
      </c>
    </row>
    <row r="10" spans="1:14" ht="16.8" hidden="1" customHeight="1" outlineLevel="1">
      <c r="A10" s="384">
        <v>40086</v>
      </c>
      <c r="B10" s="385">
        <v>391</v>
      </c>
      <c r="C10" s="387">
        <v>3.2</v>
      </c>
    </row>
    <row r="11" spans="1:14" ht="16.8" hidden="1" customHeight="1" outlineLevel="1">
      <c r="A11" s="384">
        <v>40178</v>
      </c>
      <c r="B11" s="385">
        <v>380</v>
      </c>
      <c r="C11" s="387">
        <v>3.16</v>
      </c>
      <c r="D11" s="38"/>
    </row>
    <row r="12" spans="1:14" ht="16.8" hidden="1" customHeight="1" outlineLevel="1">
      <c r="A12" s="384">
        <v>40268</v>
      </c>
      <c r="B12" s="385">
        <v>366</v>
      </c>
      <c r="C12" s="387">
        <v>3.29</v>
      </c>
      <c r="D12" s="38"/>
    </row>
    <row r="13" spans="1:14" ht="16.8" customHeight="1" collapsed="1">
      <c r="A13" s="384">
        <v>40359</v>
      </c>
      <c r="B13" s="388">
        <v>357</v>
      </c>
      <c r="C13" s="389">
        <v>3.48</v>
      </c>
      <c r="D13" s="38"/>
    </row>
    <row r="14" spans="1:14" ht="16.8" hidden="1" customHeight="1" outlineLevel="1">
      <c r="A14" s="384">
        <v>40451</v>
      </c>
      <c r="B14" s="385">
        <v>348</v>
      </c>
      <c r="C14" s="389">
        <v>3.64</v>
      </c>
      <c r="D14" s="38"/>
    </row>
    <row r="15" spans="1:14" ht="16.8" hidden="1" customHeight="1" outlineLevel="1">
      <c r="A15" s="384">
        <v>40543</v>
      </c>
      <c r="B15" s="385">
        <v>339</v>
      </c>
      <c r="C15" s="387">
        <v>3.62</v>
      </c>
      <c r="D15" s="38"/>
    </row>
    <row r="16" spans="1:14" ht="16.8" hidden="1" customHeight="1" outlineLevel="1">
      <c r="A16" s="384">
        <v>40633</v>
      </c>
      <c r="B16" s="385">
        <v>344</v>
      </c>
      <c r="C16" s="387">
        <v>3.86046511627907</v>
      </c>
      <c r="D16" s="38"/>
    </row>
    <row r="17" spans="1:5" ht="16.8" customHeight="1" collapsed="1">
      <c r="A17" s="384">
        <v>40724</v>
      </c>
      <c r="B17" s="385">
        <v>347</v>
      </c>
      <c r="C17" s="387">
        <v>3.9625360230547551</v>
      </c>
    </row>
    <row r="18" spans="1:5" ht="16.8" hidden="1" customHeight="1" outlineLevel="1">
      <c r="A18" s="384">
        <v>40816</v>
      </c>
      <c r="B18" s="390">
        <v>345</v>
      </c>
      <c r="C18" s="391">
        <v>4.1014492753623184</v>
      </c>
      <c r="D18" s="3"/>
    </row>
    <row r="19" spans="1:5" ht="16.8" hidden="1" customHeight="1" outlineLevel="1">
      <c r="A19" s="384">
        <v>40908</v>
      </c>
      <c r="B19" s="390">
        <v>341</v>
      </c>
      <c r="C19" s="387">
        <v>4.2551319648093839</v>
      </c>
      <c r="D19" s="3"/>
    </row>
    <row r="20" spans="1:5" ht="16.8" hidden="1" customHeight="1" outlineLevel="1">
      <c r="A20" s="384">
        <v>40999</v>
      </c>
      <c r="B20" s="390">
        <v>344</v>
      </c>
      <c r="C20" s="387">
        <v>4.2558139534883717</v>
      </c>
      <c r="D20" s="3"/>
    </row>
    <row r="21" spans="1:5" ht="16.8" customHeight="1" collapsed="1">
      <c r="A21" s="384">
        <v>41090</v>
      </c>
      <c r="B21" s="390">
        <v>340</v>
      </c>
      <c r="C21" s="387">
        <v>4.4029411764705886</v>
      </c>
    </row>
    <row r="22" spans="1:5" ht="16.8" hidden="1" customHeight="1" outlineLevel="1">
      <c r="A22" s="384">
        <v>41182</v>
      </c>
      <c r="B22" s="390">
        <v>344</v>
      </c>
      <c r="C22" s="387">
        <v>4.4127906976744189</v>
      </c>
    </row>
    <row r="23" spans="1:5" ht="16.8" hidden="1" customHeight="1" outlineLevel="1">
      <c r="A23" s="384">
        <v>41274</v>
      </c>
      <c r="B23" s="390">
        <v>353</v>
      </c>
      <c r="C23" s="389">
        <v>4.3739376770538243</v>
      </c>
    </row>
    <row r="24" spans="1:5" ht="16.8" hidden="1" customHeight="1" outlineLevel="1">
      <c r="A24" s="384">
        <v>41364</v>
      </c>
      <c r="B24" s="385">
        <v>348</v>
      </c>
      <c r="C24" s="389">
        <v>4.5114942528735629</v>
      </c>
      <c r="D24" s="42"/>
    </row>
    <row r="25" spans="1:5" ht="16.8" customHeight="1" collapsed="1">
      <c r="A25" s="384">
        <v>41455</v>
      </c>
      <c r="B25" s="385">
        <v>345</v>
      </c>
      <c r="C25" s="387">
        <v>4.5797101449275361</v>
      </c>
      <c r="D25" s="42"/>
    </row>
    <row r="26" spans="1:5" ht="16.8" hidden="1" customHeight="1" outlineLevel="1">
      <c r="A26" s="384">
        <v>41547</v>
      </c>
      <c r="B26" s="385">
        <v>347</v>
      </c>
      <c r="C26" s="389">
        <v>4.5907780979827093</v>
      </c>
      <c r="D26" s="42"/>
    </row>
    <row r="27" spans="1:5" ht="16.8" hidden="1" customHeight="1" outlineLevel="1">
      <c r="A27" s="384">
        <v>41639</v>
      </c>
      <c r="B27" s="385">
        <v>347</v>
      </c>
      <c r="C27" s="389">
        <v>4.6224783861671472</v>
      </c>
      <c r="D27" s="42"/>
    </row>
    <row r="28" spans="1:5" ht="16.8" hidden="1" customHeight="1" outlineLevel="1">
      <c r="A28" s="384">
        <v>41729</v>
      </c>
      <c r="B28" s="385">
        <v>343</v>
      </c>
      <c r="C28" s="389">
        <v>4.6559766763848396</v>
      </c>
      <c r="D28" s="42"/>
    </row>
    <row r="29" spans="1:5" ht="16.8" customHeight="1" collapsed="1">
      <c r="A29" s="384">
        <v>41820</v>
      </c>
      <c r="B29" s="385">
        <v>340</v>
      </c>
      <c r="C29" s="389">
        <v>4.6794117647058826</v>
      </c>
      <c r="D29" s="42"/>
      <c r="E29" s="3"/>
    </row>
    <row r="30" spans="1:5" ht="16.8" hidden="1" customHeight="1" outlineLevel="1">
      <c r="A30" s="384">
        <v>41912</v>
      </c>
      <c r="B30" s="385">
        <v>337</v>
      </c>
      <c r="C30" s="389">
        <v>4.7062314540059349</v>
      </c>
      <c r="E30" s="3"/>
    </row>
    <row r="31" spans="1:5" ht="16.8" hidden="1" customHeight="1" outlineLevel="1">
      <c r="A31" s="384">
        <v>42004</v>
      </c>
      <c r="B31" s="385">
        <v>336</v>
      </c>
      <c r="C31" s="389">
        <v>4.6696428571428568</v>
      </c>
      <c r="E31" s="3"/>
    </row>
    <row r="32" spans="1:5" ht="16.8" hidden="1" customHeight="1" outlineLevel="1">
      <c r="A32" s="384">
        <v>42094</v>
      </c>
      <c r="B32" s="385">
        <v>330</v>
      </c>
      <c r="C32" s="389">
        <v>4.7363636363636363</v>
      </c>
      <c r="E32" s="3"/>
    </row>
    <row r="33" spans="1:5" ht="16.8" customHeight="1" collapsed="1">
      <c r="A33" s="384">
        <v>42185</v>
      </c>
      <c r="B33" s="385">
        <v>326</v>
      </c>
      <c r="C33" s="389">
        <v>4.7730061349693251</v>
      </c>
      <c r="E33" s="3"/>
    </row>
    <row r="34" spans="1:5" ht="16.8" hidden="1" customHeight="1" outlineLevel="1">
      <c r="A34" s="395">
        <v>42277</v>
      </c>
      <c r="B34" s="396">
        <v>320</v>
      </c>
      <c r="C34" s="484">
        <v>4.8624999999999998</v>
      </c>
      <c r="E34" s="3"/>
    </row>
    <row r="35" spans="1:5" ht="16.8" hidden="1" customHeight="1" outlineLevel="1">
      <c r="A35" s="395">
        <v>42369</v>
      </c>
      <c r="B35" s="396">
        <v>313</v>
      </c>
      <c r="C35" s="484">
        <v>5.0063897763578273</v>
      </c>
    </row>
    <row r="36" spans="1:5" ht="16.8" hidden="1" customHeight="1" outlineLevel="1">
      <c r="A36" s="395">
        <v>42460</v>
      </c>
      <c r="B36" s="396">
        <v>309</v>
      </c>
      <c r="C36" s="484">
        <v>5.0873786407766994</v>
      </c>
    </row>
    <row r="37" spans="1:5" ht="16.8" customHeight="1" collapsed="1">
      <c r="A37" s="395">
        <v>42551</v>
      </c>
      <c r="B37" s="396">
        <v>304</v>
      </c>
      <c r="C37" s="484">
        <v>5.1710526315789478</v>
      </c>
    </row>
    <row r="38" spans="1:5" ht="16.8" customHeight="1" outlineLevel="1">
      <c r="A38" s="395">
        <v>42643</v>
      </c>
      <c r="B38" s="396">
        <v>300</v>
      </c>
      <c r="C38" s="484">
        <v>5.3366666666666669</v>
      </c>
    </row>
    <row r="39" spans="1:5" ht="16.8" customHeight="1" outlineLevel="1">
      <c r="A39" s="395">
        <v>42735</v>
      </c>
      <c r="B39" s="396">
        <v>295</v>
      </c>
      <c r="C39" s="484">
        <v>5.5084745762711869</v>
      </c>
    </row>
    <row r="40" spans="1:5" ht="16.8" customHeight="1" outlineLevel="1">
      <c r="A40" s="392">
        <v>42825</v>
      </c>
      <c r="B40" s="393">
        <v>295</v>
      </c>
      <c r="C40" s="394">
        <v>5.5864406779661016</v>
      </c>
    </row>
    <row r="41" spans="1:5" ht="16.8" customHeight="1" thickBot="1">
      <c r="A41" s="397">
        <v>42916</v>
      </c>
      <c r="B41" s="398">
        <v>299</v>
      </c>
      <c r="C41" s="399">
        <f>1661/B41</f>
        <v>5.5551839464882944</v>
      </c>
    </row>
    <row r="42" spans="1:5">
      <c r="A42" s="123" t="s">
        <v>156</v>
      </c>
    </row>
    <row r="43" spans="1:5">
      <c r="A43" s="123" t="s">
        <v>157</v>
      </c>
    </row>
    <row r="44" spans="1:5">
      <c r="A44" s="123" t="s">
        <v>158</v>
      </c>
      <c r="B44" s="69" t="s">
        <v>110</v>
      </c>
    </row>
    <row r="45" spans="1:5">
      <c r="A45" s="123" t="s">
        <v>159</v>
      </c>
      <c r="B45" s="69" t="s">
        <v>160</v>
      </c>
    </row>
  </sheetData>
  <mergeCells count="1">
    <mergeCell ref="A1:XFD1"/>
  </mergeCells>
  <phoneticPr fontId="0" type="noConversion"/>
  <hyperlinks>
    <hyperlink ref="B44" r:id="rId1"/>
    <hyperlink ref="B45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6"/>
  <sheetViews>
    <sheetView zoomScale="85" zoomScaleNormal="85" workbookViewId="0">
      <selection sqref="A1:XFD1"/>
    </sheetView>
  </sheetViews>
  <sheetFormatPr defaultColWidth="9.109375" defaultRowHeight="13.2" outlineLevelRow="1"/>
  <cols>
    <col min="1" max="1" width="18" style="4" customWidth="1"/>
    <col min="2" max="2" width="11.6640625" style="4" customWidth="1"/>
    <col min="3" max="6" width="11.109375" style="4" customWidth="1"/>
    <col min="7" max="7" width="11.33203125" style="4" customWidth="1"/>
    <col min="8" max="12" width="10.33203125" style="4" customWidth="1"/>
    <col min="13" max="13" width="9.109375" style="4"/>
    <col min="14" max="14" width="10.109375" style="4" bestFit="1" customWidth="1"/>
    <col min="15" max="15" width="10.33203125" style="4" bestFit="1" customWidth="1"/>
    <col min="16" max="16" width="12.109375" style="4" bestFit="1" customWidth="1"/>
    <col min="17" max="17" width="24.88671875" style="4" bestFit="1" customWidth="1"/>
    <col min="18" max="18" width="9.5546875" style="4" bestFit="1" customWidth="1"/>
    <col min="19" max="16384" width="9.109375" style="4"/>
  </cols>
  <sheetData>
    <row r="1" spans="1:20" s="669" customFormat="1" ht="25.2" customHeight="1" thickBot="1">
      <c r="A1" s="668" t="s">
        <v>93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</row>
    <row r="2" spans="1:20" ht="17.25" customHeight="1" outlineLevel="1">
      <c r="A2" s="674" t="s">
        <v>82</v>
      </c>
      <c r="B2" s="679" t="s">
        <v>6</v>
      </c>
      <c r="C2" s="676" t="s">
        <v>83</v>
      </c>
      <c r="D2" s="677"/>
      <c r="E2" s="677"/>
      <c r="F2" s="677"/>
      <c r="G2" s="677"/>
      <c r="H2" s="677"/>
      <c r="I2" s="677"/>
      <c r="J2" s="674"/>
      <c r="K2" s="676" t="s">
        <v>84</v>
      </c>
      <c r="L2" s="677"/>
      <c r="M2" s="677"/>
    </row>
    <row r="3" spans="1:20" ht="17.25" customHeight="1" outlineLevel="1" thickBot="1">
      <c r="A3" s="675"/>
      <c r="B3" s="680"/>
      <c r="C3" s="98" t="s">
        <v>248</v>
      </c>
      <c r="D3" s="98" t="s">
        <v>249</v>
      </c>
      <c r="E3" s="98" t="s">
        <v>250</v>
      </c>
      <c r="F3" s="98" t="s">
        <v>251</v>
      </c>
      <c r="G3" s="98" t="s">
        <v>36</v>
      </c>
      <c r="H3" s="98" t="s">
        <v>37</v>
      </c>
      <c r="I3" s="98" t="s">
        <v>252</v>
      </c>
      <c r="J3" s="141" t="s">
        <v>38</v>
      </c>
      <c r="K3" s="98" t="s">
        <v>250</v>
      </c>
      <c r="L3" s="98" t="s">
        <v>37</v>
      </c>
      <c r="M3" s="142" t="s">
        <v>38</v>
      </c>
    </row>
    <row r="4" spans="1:20" ht="18.600000000000001" customHeight="1" outlineLevel="1">
      <c r="A4" s="124">
        <v>42551</v>
      </c>
      <c r="B4" s="125">
        <v>1134</v>
      </c>
      <c r="C4" s="126">
        <v>17</v>
      </c>
      <c r="D4" s="127">
        <v>6</v>
      </c>
      <c r="E4" s="126">
        <v>22</v>
      </c>
      <c r="F4" s="127">
        <v>3</v>
      </c>
      <c r="G4" s="127">
        <v>6</v>
      </c>
      <c r="H4" s="126">
        <v>30</v>
      </c>
      <c r="I4" s="126">
        <v>1</v>
      </c>
      <c r="J4" s="128">
        <v>785</v>
      </c>
      <c r="K4" s="126">
        <v>1</v>
      </c>
      <c r="L4" s="127">
        <v>61</v>
      </c>
      <c r="M4" s="129">
        <v>202</v>
      </c>
    </row>
    <row r="5" spans="1:20" ht="18.600000000000001" customHeight="1" outlineLevel="1">
      <c r="A5" s="124">
        <v>42643</v>
      </c>
      <c r="B5" s="125">
        <v>1127</v>
      </c>
      <c r="C5" s="126">
        <v>15</v>
      </c>
      <c r="D5" s="127">
        <v>5</v>
      </c>
      <c r="E5" s="126">
        <v>21</v>
      </c>
      <c r="F5" s="127">
        <v>3</v>
      </c>
      <c r="G5" s="127">
        <v>6</v>
      </c>
      <c r="H5" s="126">
        <v>28</v>
      </c>
      <c r="I5" s="126">
        <v>1</v>
      </c>
      <c r="J5" s="128">
        <v>771</v>
      </c>
      <c r="K5" s="126">
        <v>0</v>
      </c>
      <c r="L5" s="127">
        <v>58</v>
      </c>
      <c r="M5" s="129">
        <v>219</v>
      </c>
    </row>
    <row r="6" spans="1:20" ht="18.600000000000001" customHeight="1" outlineLevel="1">
      <c r="A6" s="124">
        <v>42735</v>
      </c>
      <c r="B6" s="125">
        <v>1130</v>
      </c>
      <c r="C6" s="126">
        <v>15</v>
      </c>
      <c r="D6" s="127">
        <v>5</v>
      </c>
      <c r="E6" s="126">
        <v>21</v>
      </c>
      <c r="F6" s="127">
        <v>3</v>
      </c>
      <c r="G6" s="127">
        <v>4</v>
      </c>
      <c r="H6" s="126">
        <v>28</v>
      </c>
      <c r="I6" s="126">
        <v>1</v>
      </c>
      <c r="J6" s="128">
        <v>765</v>
      </c>
      <c r="K6" s="126">
        <v>0</v>
      </c>
      <c r="L6" s="127">
        <v>55</v>
      </c>
      <c r="M6" s="129">
        <v>233</v>
      </c>
    </row>
    <row r="7" spans="1:20" ht="18.600000000000001" customHeight="1" outlineLevel="1">
      <c r="A7" s="124">
        <v>42825</v>
      </c>
      <c r="B7" s="143">
        <v>1143</v>
      </c>
      <c r="C7" s="126">
        <v>14</v>
      </c>
      <c r="D7" s="127">
        <v>5</v>
      </c>
      <c r="E7" s="126">
        <v>21</v>
      </c>
      <c r="F7" s="127">
        <v>3</v>
      </c>
      <c r="G7" s="127">
        <v>4</v>
      </c>
      <c r="H7" s="126">
        <v>28</v>
      </c>
      <c r="I7" s="126">
        <v>1</v>
      </c>
      <c r="J7" s="128">
        <v>768</v>
      </c>
      <c r="K7" s="126">
        <v>0</v>
      </c>
      <c r="L7" s="127">
        <v>55</v>
      </c>
      <c r="M7" s="129">
        <v>244</v>
      </c>
    </row>
    <row r="8" spans="1:20" ht="18.600000000000001" customHeight="1" outlineLevel="1" thickBot="1">
      <c r="A8" s="124">
        <v>42916</v>
      </c>
      <c r="B8" s="194">
        <v>1157</v>
      </c>
      <c r="C8" s="144">
        <v>14</v>
      </c>
      <c r="D8" s="195">
        <v>5</v>
      </c>
      <c r="E8" s="144">
        <v>21</v>
      </c>
      <c r="F8" s="195">
        <v>3</v>
      </c>
      <c r="G8" s="195">
        <v>4</v>
      </c>
      <c r="H8" s="144">
        <v>29</v>
      </c>
      <c r="I8" s="144">
        <v>1</v>
      </c>
      <c r="J8" s="196">
        <v>773</v>
      </c>
      <c r="K8" s="144">
        <v>0</v>
      </c>
      <c r="L8" s="195">
        <v>52</v>
      </c>
      <c r="M8" s="197">
        <v>255</v>
      </c>
    </row>
    <row r="9" spans="1:20" ht="18.600000000000001" customHeight="1" outlineLevel="1">
      <c r="A9" s="661" t="s">
        <v>266</v>
      </c>
      <c r="B9" s="190">
        <v>14</v>
      </c>
      <c r="C9" s="198">
        <v>0</v>
      </c>
      <c r="D9" s="198">
        <v>0</v>
      </c>
      <c r="E9" s="198">
        <v>0</v>
      </c>
      <c r="F9" s="198">
        <v>0</v>
      </c>
      <c r="G9" s="198">
        <v>0</v>
      </c>
      <c r="H9" s="198">
        <v>1</v>
      </c>
      <c r="I9" s="198">
        <v>0</v>
      </c>
      <c r="J9" s="199">
        <v>5</v>
      </c>
      <c r="K9" s="198">
        <v>0</v>
      </c>
      <c r="L9" s="198">
        <v>-3</v>
      </c>
      <c r="M9" s="200">
        <v>11</v>
      </c>
    </row>
    <row r="10" spans="1:20" ht="18.600000000000001" customHeight="1" outlineLevel="1" thickBot="1">
      <c r="A10" s="662"/>
      <c r="B10" s="178">
        <v>1.2248468941382429E-2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3.5714285714285809E-2</v>
      </c>
      <c r="I10" s="130">
        <v>0</v>
      </c>
      <c r="J10" s="131">
        <v>6.5104166666667407E-3</v>
      </c>
      <c r="K10" s="485" t="s">
        <v>85</v>
      </c>
      <c r="L10" s="130">
        <v>-5.4545454545454564E-2</v>
      </c>
      <c r="M10" s="132">
        <v>4.508196721311486E-2</v>
      </c>
    </row>
    <row r="11" spans="1:20" ht="18.600000000000001" customHeight="1" outlineLevel="1">
      <c r="A11" s="661" t="s">
        <v>267</v>
      </c>
      <c r="B11" s="468">
        <v>27</v>
      </c>
      <c r="C11" s="198">
        <v>-1</v>
      </c>
      <c r="D11" s="198">
        <v>0</v>
      </c>
      <c r="E11" s="198">
        <v>0</v>
      </c>
      <c r="F11" s="198">
        <v>0</v>
      </c>
      <c r="G11" s="198">
        <v>0</v>
      </c>
      <c r="H11" s="198">
        <v>1</v>
      </c>
      <c r="I11" s="198">
        <v>0</v>
      </c>
      <c r="J11" s="199">
        <v>8</v>
      </c>
      <c r="K11" s="198">
        <v>0</v>
      </c>
      <c r="L11" s="198">
        <v>-3</v>
      </c>
      <c r="M11" s="200">
        <v>22</v>
      </c>
    </row>
    <row r="12" spans="1:20" ht="18.600000000000001" customHeight="1" outlineLevel="1">
      <c r="A12" s="662"/>
      <c r="B12" s="178">
        <v>2.3893805309734617E-2</v>
      </c>
      <c r="C12" s="130">
        <v>-6.6666666666666652E-2</v>
      </c>
      <c r="D12" s="130">
        <v>0</v>
      </c>
      <c r="E12" s="130">
        <v>0</v>
      </c>
      <c r="F12" s="130">
        <v>0</v>
      </c>
      <c r="G12" s="130">
        <v>0</v>
      </c>
      <c r="H12" s="130">
        <v>3.5714285714285809E-2</v>
      </c>
      <c r="I12" s="130">
        <v>0</v>
      </c>
      <c r="J12" s="131">
        <v>1.0457516339869244E-2</v>
      </c>
      <c r="K12" s="485" t="s">
        <v>85</v>
      </c>
      <c r="L12" s="130">
        <v>-5.4545454545454564E-2</v>
      </c>
      <c r="M12" s="132">
        <v>9.4420600858369008E-2</v>
      </c>
    </row>
    <row r="13" spans="1:20" ht="18.600000000000001" customHeight="1" outlineLevel="1">
      <c r="A13" s="670" t="s">
        <v>212</v>
      </c>
      <c r="B13" s="133">
        <v>23</v>
      </c>
      <c r="C13" s="179">
        <v>-3</v>
      </c>
      <c r="D13" s="179">
        <v>-1</v>
      </c>
      <c r="E13" s="134">
        <v>-1</v>
      </c>
      <c r="F13" s="134">
        <v>0</v>
      </c>
      <c r="G13" s="134">
        <v>-2</v>
      </c>
      <c r="H13" s="134">
        <v>-1</v>
      </c>
      <c r="I13" s="134">
        <v>0</v>
      </c>
      <c r="J13" s="135">
        <v>-12</v>
      </c>
      <c r="K13" s="134">
        <v>-1</v>
      </c>
      <c r="L13" s="134">
        <v>-9</v>
      </c>
      <c r="M13" s="136">
        <v>53</v>
      </c>
      <c r="O13" s="73"/>
      <c r="P13" s="72" t="s">
        <v>14</v>
      </c>
      <c r="Q13" s="72" t="s">
        <v>2</v>
      </c>
      <c r="R13" s="72" t="s">
        <v>72</v>
      </c>
      <c r="S13" s="72" t="s">
        <v>48</v>
      </c>
    </row>
    <row r="14" spans="1:20" ht="18.600000000000001" customHeight="1" outlineLevel="1" thickBot="1">
      <c r="A14" s="671"/>
      <c r="B14" s="137">
        <v>2.0282186948853642E-2</v>
      </c>
      <c r="C14" s="138">
        <v>-0.17647058823529416</v>
      </c>
      <c r="D14" s="138">
        <v>-0.16666666666666663</v>
      </c>
      <c r="E14" s="138">
        <v>-4.5454545454545414E-2</v>
      </c>
      <c r="F14" s="138">
        <v>0</v>
      </c>
      <c r="G14" s="138">
        <v>-0.33333333333333337</v>
      </c>
      <c r="H14" s="138">
        <v>-3.3333333333333326E-2</v>
      </c>
      <c r="I14" s="138">
        <v>0</v>
      </c>
      <c r="J14" s="139">
        <v>-1.5286624203821653E-2</v>
      </c>
      <c r="K14" s="138">
        <v>-1</v>
      </c>
      <c r="L14" s="138">
        <v>-0.14754098360655743</v>
      </c>
      <c r="M14" s="140">
        <v>0.26237623762376239</v>
      </c>
      <c r="O14" s="73">
        <f>A8</f>
        <v>42916</v>
      </c>
      <c r="P14" s="4">
        <f>C8+D8</f>
        <v>19</v>
      </c>
      <c r="Q14" s="4">
        <f>F8+K8+E8</f>
        <v>24</v>
      </c>
      <c r="R14" s="4">
        <f>G8+H8+L8+I8</f>
        <v>86</v>
      </c>
      <c r="S14" s="4">
        <f>J8+M8</f>
        <v>1028</v>
      </c>
      <c r="T14" s="4">
        <f>SUM(P14:S14)</f>
        <v>1157</v>
      </c>
    </row>
    <row r="15" spans="1:20" ht="28.8" customHeight="1" outlineLevel="1">
      <c r="A15" s="678" t="s">
        <v>253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</row>
    <row r="16" spans="1:20" s="672" customFormat="1" ht="13.5" customHeight="1"/>
    <row r="17" spans="1:12" s="249" customFormat="1" ht="21.75" customHeight="1" thickBot="1">
      <c r="A17" s="673" t="s">
        <v>128</v>
      </c>
      <c r="B17" s="673"/>
      <c r="C17" s="673"/>
      <c r="D17" s="673"/>
      <c r="E17" s="673"/>
      <c r="F17" s="673"/>
      <c r="G17" s="673"/>
      <c r="H17" s="247"/>
      <c r="I17" s="248"/>
      <c r="J17" s="248"/>
      <c r="K17" s="248"/>
      <c r="L17" s="248"/>
    </row>
    <row r="18" spans="1:12" ht="43.8" customHeight="1" outlineLevel="1" thickBot="1">
      <c r="A18" s="370" t="s">
        <v>82</v>
      </c>
      <c r="B18" s="67" t="s">
        <v>6</v>
      </c>
      <c r="C18" s="246" t="s">
        <v>68</v>
      </c>
      <c r="D18" s="246" t="s">
        <v>69</v>
      </c>
      <c r="E18" s="246" t="s">
        <v>130</v>
      </c>
      <c r="F18" s="246" t="s">
        <v>75</v>
      </c>
      <c r="G18" s="68" t="s">
        <v>70</v>
      </c>
      <c r="I18" s="176"/>
      <c r="J18" s="40"/>
      <c r="K18" s="39"/>
      <c r="L18" s="41"/>
    </row>
    <row r="19" spans="1:12" ht="18" customHeight="1" outlineLevel="1">
      <c r="A19" s="355">
        <v>42551</v>
      </c>
      <c r="B19" s="243">
        <v>33</v>
      </c>
      <c r="C19" s="244">
        <v>6</v>
      </c>
      <c r="D19" s="244">
        <v>4</v>
      </c>
      <c r="E19" s="244">
        <v>13</v>
      </c>
      <c r="F19" s="245">
        <v>0</v>
      </c>
      <c r="G19" s="245">
        <v>10</v>
      </c>
      <c r="I19" s="176"/>
    </row>
    <row r="20" spans="1:12" ht="18" customHeight="1" outlineLevel="1">
      <c r="A20" s="124">
        <v>42643</v>
      </c>
      <c r="B20" s="243">
        <v>33</v>
      </c>
      <c r="C20" s="244">
        <v>4</v>
      </c>
      <c r="D20" s="244">
        <v>5</v>
      </c>
      <c r="E20" s="244">
        <v>14</v>
      </c>
      <c r="F20" s="245">
        <v>0</v>
      </c>
      <c r="G20" s="245">
        <v>10</v>
      </c>
      <c r="I20" s="176"/>
    </row>
    <row r="21" spans="1:12" ht="18" customHeight="1" outlineLevel="1">
      <c r="A21" s="124">
        <v>42735</v>
      </c>
      <c r="B21" s="34">
        <v>34</v>
      </c>
      <c r="C21" s="356">
        <v>4</v>
      </c>
      <c r="D21" s="356">
        <v>2</v>
      </c>
      <c r="E21" s="356">
        <v>27</v>
      </c>
      <c r="F21" s="357">
        <v>0</v>
      </c>
      <c r="G21" s="357">
        <v>1</v>
      </c>
      <c r="I21" s="176"/>
    </row>
    <row r="22" spans="1:12" ht="18" customHeight="1" outlineLevel="1">
      <c r="A22" s="124">
        <v>42825</v>
      </c>
      <c r="B22" s="34">
        <v>36</v>
      </c>
      <c r="C22" s="356">
        <v>8</v>
      </c>
      <c r="D22" s="356">
        <v>5</v>
      </c>
      <c r="E22" s="356">
        <v>16</v>
      </c>
      <c r="F22" s="357">
        <v>0</v>
      </c>
      <c r="G22" s="357">
        <v>7</v>
      </c>
      <c r="I22" s="176"/>
    </row>
    <row r="23" spans="1:12" s="76" customFormat="1" ht="18" customHeight="1" outlineLevel="1" thickBot="1">
      <c r="A23" s="124">
        <v>42916</v>
      </c>
      <c r="B23" s="98">
        <f>SUM(C23:G23)</f>
        <v>38</v>
      </c>
      <c r="C23" s="527">
        <v>6</v>
      </c>
      <c r="D23" s="527">
        <v>6</v>
      </c>
      <c r="E23" s="527">
        <v>19</v>
      </c>
      <c r="F23" s="528">
        <v>0</v>
      </c>
      <c r="G23" s="529">
        <v>7</v>
      </c>
      <c r="H23" s="4"/>
      <c r="I23" s="177"/>
    </row>
    <row r="24" spans="1:12" s="192" customFormat="1" ht="19.5" customHeight="1" outlineLevel="1">
      <c r="A24" s="661" t="s">
        <v>266</v>
      </c>
      <c r="B24" s="190">
        <f t="shared" ref="B24:G24" si="0">B23-B22</f>
        <v>2</v>
      </c>
      <c r="C24" s="198">
        <f t="shared" si="0"/>
        <v>-2</v>
      </c>
      <c r="D24" s="198">
        <f t="shared" si="0"/>
        <v>1</v>
      </c>
      <c r="E24" s="198">
        <f t="shared" si="0"/>
        <v>3</v>
      </c>
      <c r="F24" s="198">
        <f t="shared" si="0"/>
        <v>0</v>
      </c>
      <c r="G24" s="200">
        <f t="shared" si="0"/>
        <v>0</v>
      </c>
      <c r="H24" s="191"/>
      <c r="I24" s="191"/>
      <c r="J24" s="191"/>
      <c r="K24" s="191"/>
      <c r="L24" s="191"/>
    </row>
    <row r="25" spans="1:12" s="192" customFormat="1" ht="19.5" customHeight="1" outlineLevel="1" thickBot="1">
      <c r="A25" s="662"/>
      <c r="B25" s="178">
        <f>B23/B22-1</f>
        <v>5.555555555555558E-2</v>
      </c>
      <c r="C25" s="130">
        <f>C23/C22-1</f>
        <v>-0.25</v>
      </c>
      <c r="D25" s="130">
        <f>D23/D22-1</f>
        <v>0.19999999999999996</v>
      </c>
      <c r="E25" s="130">
        <f>E23/E22-1</f>
        <v>0.1875</v>
      </c>
      <c r="F25" s="130" t="s">
        <v>85</v>
      </c>
      <c r="G25" s="132">
        <f>G23/G22-1</f>
        <v>0</v>
      </c>
      <c r="H25" s="193"/>
      <c r="I25" s="193"/>
      <c r="J25" s="193"/>
      <c r="K25" s="193"/>
      <c r="L25" s="193"/>
    </row>
    <row r="26" spans="1:12" s="192" customFormat="1" ht="19.5" customHeight="1" outlineLevel="1">
      <c r="A26" s="661" t="s">
        <v>267</v>
      </c>
      <c r="B26" s="468">
        <f t="shared" ref="B26:G26" si="1">B23-B21</f>
        <v>4</v>
      </c>
      <c r="C26" s="486">
        <f t="shared" si="1"/>
        <v>2</v>
      </c>
      <c r="D26" s="198">
        <f t="shared" si="1"/>
        <v>4</v>
      </c>
      <c r="E26" s="198">
        <f t="shared" si="1"/>
        <v>-8</v>
      </c>
      <c r="F26" s="198">
        <f t="shared" si="1"/>
        <v>0</v>
      </c>
      <c r="G26" s="200">
        <f t="shared" si="1"/>
        <v>6</v>
      </c>
      <c r="H26" s="191"/>
      <c r="I26" s="191"/>
      <c r="J26" s="191"/>
      <c r="K26" s="191"/>
      <c r="L26" s="191"/>
    </row>
    <row r="27" spans="1:12" s="192" customFormat="1" ht="19.5" customHeight="1" outlineLevel="1">
      <c r="A27" s="662"/>
      <c r="B27" s="178">
        <f t="shared" ref="B27:G27" si="2">B23/B21-1</f>
        <v>0.11764705882352944</v>
      </c>
      <c r="C27" s="130">
        <f t="shared" si="2"/>
        <v>0.5</v>
      </c>
      <c r="D27" s="130">
        <f t="shared" si="2"/>
        <v>2</v>
      </c>
      <c r="E27" s="130">
        <f t="shared" si="2"/>
        <v>-0.29629629629629628</v>
      </c>
      <c r="F27" s="485" t="s">
        <v>85</v>
      </c>
      <c r="G27" s="132">
        <f t="shared" si="2"/>
        <v>6</v>
      </c>
      <c r="H27" s="193"/>
      <c r="I27" s="193"/>
      <c r="J27" s="193"/>
      <c r="K27" s="193"/>
      <c r="L27" s="193"/>
    </row>
    <row r="28" spans="1:12" s="192" customFormat="1" ht="19.5" customHeight="1" outlineLevel="1">
      <c r="A28" s="670" t="s">
        <v>212</v>
      </c>
      <c r="B28" s="133">
        <f t="shared" ref="B28:G28" si="3">B23-B19</f>
        <v>5</v>
      </c>
      <c r="C28" s="179">
        <f t="shared" si="3"/>
        <v>0</v>
      </c>
      <c r="D28" s="179">
        <f t="shared" si="3"/>
        <v>2</v>
      </c>
      <c r="E28" s="134">
        <f t="shared" si="3"/>
        <v>6</v>
      </c>
      <c r="F28" s="134">
        <f t="shared" si="3"/>
        <v>0</v>
      </c>
      <c r="G28" s="136">
        <f t="shared" si="3"/>
        <v>-3</v>
      </c>
      <c r="H28" s="191"/>
      <c r="I28" s="191"/>
      <c r="J28" s="191"/>
      <c r="K28" s="191"/>
      <c r="L28" s="191"/>
    </row>
    <row r="29" spans="1:12" s="192" customFormat="1" ht="19.5" customHeight="1" outlineLevel="1" thickBot="1">
      <c r="A29" s="671"/>
      <c r="B29" s="137">
        <f>B23/B19-1</f>
        <v>0.1515151515151516</v>
      </c>
      <c r="C29" s="138">
        <f>C23/C19-1</f>
        <v>0</v>
      </c>
      <c r="D29" s="138">
        <f>D23/D19-1</f>
        <v>0.5</v>
      </c>
      <c r="E29" s="138">
        <f>E23/E19-1</f>
        <v>0.46153846153846145</v>
      </c>
      <c r="F29" s="138" t="s">
        <v>85</v>
      </c>
      <c r="G29" s="140">
        <f>G23/G19-1</f>
        <v>-0.30000000000000004</v>
      </c>
      <c r="H29" s="193"/>
      <c r="I29" s="193"/>
      <c r="J29" s="193"/>
      <c r="K29" s="193"/>
      <c r="L29" s="193"/>
    </row>
    <row r="30" spans="1:12" outlineLevel="1">
      <c r="A30" s="667" t="s">
        <v>129</v>
      </c>
      <c r="B30" s="667"/>
      <c r="C30" s="667"/>
      <c r="D30" s="667"/>
      <c r="E30" s="667"/>
      <c r="F30" s="667"/>
      <c r="G30" s="667"/>
    </row>
    <row r="31" spans="1:12" outlineLevel="1">
      <c r="A31" s="663" t="s">
        <v>152</v>
      </c>
      <c r="B31" s="663"/>
      <c r="C31" s="663"/>
      <c r="D31" s="663"/>
      <c r="E31" s="663"/>
      <c r="F31" s="663"/>
      <c r="G31" s="663"/>
    </row>
    <row r="32" spans="1:12" s="660" customFormat="1"/>
    <row r="33" spans="1:6" ht="21.75" customHeight="1" thickBot="1">
      <c r="A33" s="666" t="s">
        <v>269</v>
      </c>
      <c r="B33" s="666"/>
      <c r="C33" s="666"/>
      <c r="D33" s="666"/>
      <c r="E33" s="666"/>
      <c r="F33" s="666"/>
    </row>
    <row r="34" spans="1:6" ht="18" customHeight="1" outlineLevel="1">
      <c r="A34" s="650" t="s">
        <v>151</v>
      </c>
      <c r="B34" s="650"/>
      <c r="C34" s="665" t="s">
        <v>268</v>
      </c>
      <c r="D34" s="665"/>
      <c r="E34" s="665"/>
      <c r="F34" s="665"/>
    </row>
    <row r="35" spans="1:6" ht="18" customHeight="1" outlineLevel="1" thickBot="1">
      <c r="A35" s="651"/>
      <c r="B35" s="651"/>
      <c r="C35" s="358">
        <v>42551</v>
      </c>
      <c r="D35" s="359">
        <v>42735</v>
      </c>
      <c r="E35" s="359">
        <v>42825</v>
      </c>
      <c r="F35" s="360">
        <v>42916</v>
      </c>
    </row>
    <row r="36" spans="1:6" ht="18" customHeight="1" outlineLevel="1">
      <c r="A36" s="652" t="s">
        <v>145</v>
      </c>
      <c r="B36" s="653"/>
      <c r="C36" s="250">
        <v>23</v>
      </c>
      <c r="D36" s="250">
        <v>19</v>
      </c>
      <c r="E36" s="250">
        <v>19</v>
      </c>
      <c r="F36" s="250">
        <v>19</v>
      </c>
    </row>
    <row r="37" spans="1:6" ht="18" customHeight="1" outlineLevel="1">
      <c r="A37" s="654" t="s">
        <v>149</v>
      </c>
      <c r="B37" s="655"/>
      <c r="C37" s="251">
        <v>17</v>
      </c>
      <c r="D37" s="251">
        <v>14</v>
      </c>
      <c r="E37" s="251">
        <v>14</v>
      </c>
      <c r="F37" s="251">
        <v>14</v>
      </c>
    </row>
    <row r="38" spans="1:6" ht="18" customHeight="1" outlineLevel="1">
      <c r="A38" s="656" t="s">
        <v>146</v>
      </c>
      <c r="B38" s="657"/>
      <c r="C38" s="252">
        <v>6</v>
      </c>
      <c r="D38" s="252">
        <v>5</v>
      </c>
      <c r="E38" s="252">
        <v>5</v>
      </c>
      <c r="F38" s="252">
        <v>5</v>
      </c>
    </row>
    <row r="39" spans="1:6" ht="18" customHeight="1" outlineLevel="1">
      <c r="A39" s="658" t="s">
        <v>147</v>
      </c>
      <c r="B39" s="659"/>
      <c r="C39" s="253">
        <v>25</v>
      </c>
      <c r="D39" s="253">
        <v>23</v>
      </c>
      <c r="E39" s="253">
        <v>23</v>
      </c>
      <c r="F39" s="253">
        <v>23</v>
      </c>
    </row>
    <row r="40" spans="1:6" ht="18" customHeight="1" outlineLevel="1">
      <c r="A40" s="654" t="s">
        <v>149</v>
      </c>
      <c r="B40" s="655"/>
      <c r="C40" s="251">
        <v>22</v>
      </c>
      <c r="D40" s="251">
        <v>20</v>
      </c>
      <c r="E40" s="251">
        <v>20</v>
      </c>
      <c r="F40" s="251">
        <v>20</v>
      </c>
    </row>
    <row r="41" spans="1:6" ht="18" customHeight="1" outlineLevel="1">
      <c r="A41" s="656" t="s">
        <v>146</v>
      </c>
      <c r="B41" s="657"/>
      <c r="C41" s="252">
        <v>3</v>
      </c>
      <c r="D41" s="252">
        <v>3</v>
      </c>
      <c r="E41" s="252">
        <v>3</v>
      </c>
      <c r="F41" s="252">
        <v>3</v>
      </c>
    </row>
    <row r="42" spans="1:6" ht="18" customHeight="1" outlineLevel="1">
      <c r="A42" s="658" t="s">
        <v>148</v>
      </c>
      <c r="B42" s="659"/>
      <c r="C42" s="253">
        <v>57</v>
      </c>
      <c r="D42" s="253">
        <v>50</v>
      </c>
      <c r="E42" s="253">
        <v>50</v>
      </c>
      <c r="F42" s="253">
        <v>51</v>
      </c>
    </row>
    <row r="43" spans="1:6" ht="18" customHeight="1" outlineLevel="1">
      <c r="A43" s="664" t="s">
        <v>149</v>
      </c>
      <c r="B43" s="654"/>
      <c r="C43" s="251">
        <v>3</v>
      </c>
      <c r="D43" s="251">
        <v>3</v>
      </c>
      <c r="E43" s="251">
        <v>3</v>
      </c>
      <c r="F43" s="251">
        <v>3</v>
      </c>
    </row>
    <row r="44" spans="1:6" ht="18" customHeight="1" outlineLevel="1">
      <c r="A44" s="664" t="s">
        <v>150</v>
      </c>
      <c r="B44" s="654"/>
      <c r="C44" s="251">
        <v>53</v>
      </c>
      <c r="D44" s="251">
        <v>46</v>
      </c>
      <c r="E44" s="251">
        <v>46</v>
      </c>
      <c r="F44" s="251">
        <v>47</v>
      </c>
    </row>
    <row r="45" spans="1:6" ht="18" customHeight="1" outlineLevel="1" thickBot="1">
      <c r="A45" s="648" t="s">
        <v>146</v>
      </c>
      <c r="B45" s="649"/>
      <c r="C45" s="361">
        <v>1</v>
      </c>
      <c r="D45" s="361">
        <v>1</v>
      </c>
      <c r="E45" s="361">
        <v>1</v>
      </c>
      <c r="F45" s="361">
        <v>1</v>
      </c>
    </row>
    <row r="46" spans="1:6" ht="13.8" thickBot="1">
      <c r="A46" s="646" t="s">
        <v>6</v>
      </c>
      <c r="B46" s="647"/>
      <c r="C46" s="362">
        <v>105</v>
      </c>
      <c r="D46" s="362">
        <v>92</v>
      </c>
      <c r="E46" s="362">
        <v>92</v>
      </c>
      <c r="F46" s="363">
        <v>93</v>
      </c>
    </row>
  </sheetData>
  <mergeCells count="31">
    <mergeCell ref="A1:XFD1"/>
    <mergeCell ref="A13:A14"/>
    <mergeCell ref="A16:XFD16"/>
    <mergeCell ref="A28:A29"/>
    <mergeCell ref="A17:G17"/>
    <mergeCell ref="A24:A25"/>
    <mergeCell ref="A2:A3"/>
    <mergeCell ref="K2:M2"/>
    <mergeCell ref="A15:M15"/>
    <mergeCell ref="B2:B3"/>
    <mergeCell ref="C2:J2"/>
    <mergeCell ref="A11:A12"/>
    <mergeCell ref="A26:A27"/>
    <mergeCell ref="A32:XFD32"/>
    <mergeCell ref="A9:A10"/>
    <mergeCell ref="A31:G31"/>
    <mergeCell ref="A43:B43"/>
    <mergeCell ref="A44:B44"/>
    <mergeCell ref="C34:F34"/>
    <mergeCell ref="A33:F33"/>
    <mergeCell ref="A30:G30"/>
    <mergeCell ref="A46:B46"/>
    <mergeCell ref="A45:B45"/>
    <mergeCell ref="A34:B35"/>
    <mergeCell ref="A36:B36"/>
    <mergeCell ref="A37:B37"/>
    <mergeCell ref="A38:B38"/>
    <mergeCell ref="A39:B39"/>
    <mergeCell ref="A40:B40"/>
    <mergeCell ref="A41:B41"/>
    <mergeCell ref="A42:B42"/>
  </mergeCells>
  <phoneticPr fontId="36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J59"/>
  <sheetViews>
    <sheetView zoomScale="85" zoomScaleNormal="85" workbookViewId="0">
      <selection sqref="A1:XFD1"/>
    </sheetView>
  </sheetViews>
  <sheetFormatPr defaultColWidth="9.109375" defaultRowHeight="13.2" outlineLevelRow="1"/>
  <cols>
    <col min="1" max="1" width="27" style="1" customWidth="1"/>
    <col min="2" max="2" width="17.88671875" style="1" customWidth="1"/>
    <col min="3" max="3" width="12" style="1" customWidth="1"/>
    <col min="4" max="4" width="3" style="1" customWidth="1"/>
    <col min="5" max="5" width="28.44140625" style="1" customWidth="1"/>
    <col min="6" max="6" width="12.6640625" style="1" customWidth="1"/>
    <col min="7" max="7" width="3" style="1" customWidth="1"/>
    <col min="8" max="8" width="27.6640625" style="1" customWidth="1"/>
    <col min="9" max="9" width="20.109375" style="1" customWidth="1"/>
    <col min="10" max="14" width="10.109375" style="1" customWidth="1"/>
    <col min="15" max="16384" width="9.109375" style="1"/>
  </cols>
  <sheetData>
    <row r="1" spans="1:9" s="681" customFormat="1" ht="24.6" customHeight="1">
      <c r="A1" s="681" t="s">
        <v>164</v>
      </c>
    </row>
    <row r="2" spans="1:9" ht="15" customHeight="1"/>
    <row r="3" spans="1:9" ht="15" customHeight="1"/>
    <row r="4" spans="1:9" ht="15" customHeight="1"/>
    <row r="5" spans="1:9" ht="15" customHeight="1"/>
    <row r="6" spans="1:9" ht="15" customHeight="1"/>
    <row r="7" spans="1:9" ht="15" customHeight="1"/>
    <row r="8" spans="1:9" ht="15" customHeight="1"/>
    <row r="9" spans="1:9" ht="15" customHeight="1"/>
    <row r="10" spans="1:9" ht="15" customHeight="1"/>
    <row r="11" spans="1:9" ht="15" customHeight="1"/>
    <row r="12" spans="1:9" ht="15" customHeight="1"/>
    <row r="13" spans="1:9" ht="15" customHeight="1"/>
    <row r="14" spans="1:9" ht="15" customHeight="1"/>
    <row r="15" spans="1:9" ht="15" customHeight="1"/>
    <row r="16" spans="1:9" s="150" customFormat="1" ht="13.8" thickBot="1">
      <c r="A16" s="682">
        <v>42916</v>
      </c>
      <c r="B16" s="682"/>
      <c r="C16" s="682"/>
      <c r="D16" s="682"/>
      <c r="E16" s="682"/>
      <c r="F16" s="682"/>
      <c r="G16" s="682"/>
      <c r="H16" s="682"/>
      <c r="I16" s="682"/>
    </row>
    <row r="17" spans="1:10" s="150" customFormat="1" ht="27" thickBot="1">
      <c r="A17" s="151" t="s">
        <v>39</v>
      </c>
      <c r="B17" s="152" t="s">
        <v>30</v>
      </c>
      <c r="C17" s="153" t="s">
        <v>64</v>
      </c>
      <c r="D17" s="526"/>
      <c r="E17" s="151" t="s">
        <v>39</v>
      </c>
      <c r="F17" s="153" t="s">
        <v>63</v>
      </c>
      <c r="G17" s="526"/>
      <c r="H17" s="151" t="s">
        <v>39</v>
      </c>
      <c r="I17" s="153" t="s">
        <v>65</v>
      </c>
      <c r="J17" s="526"/>
    </row>
    <row r="18" spans="1:10" s="159" customFormat="1" ht="15" customHeight="1">
      <c r="A18" s="155" t="s">
        <v>35</v>
      </c>
      <c r="B18" s="156">
        <v>217</v>
      </c>
      <c r="C18" s="157">
        <v>0.72575250836120397</v>
      </c>
      <c r="D18" s="158"/>
      <c r="E18" s="155" t="s">
        <v>35</v>
      </c>
      <c r="F18" s="157">
        <v>0.72786885245901645</v>
      </c>
      <c r="G18" s="158"/>
      <c r="H18" s="155" t="s">
        <v>35</v>
      </c>
      <c r="I18" s="157">
        <v>0.81027459322781514</v>
      </c>
      <c r="J18" s="158"/>
    </row>
    <row r="19" spans="1:10" s="163" customFormat="1" ht="15" customHeight="1">
      <c r="A19" s="160" t="s">
        <v>31</v>
      </c>
      <c r="B19" s="161">
        <v>20</v>
      </c>
      <c r="C19" s="162">
        <v>6.6889632107023408E-2</v>
      </c>
      <c r="D19" s="158"/>
      <c r="E19" s="160" t="s">
        <v>31</v>
      </c>
      <c r="F19" s="162">
        <v>7.6229508196721307E-2</v>
      </c>
      <c r="G19" s="158"/>
      <c r="H19" s="160" t="s">
        <v>31</v>
      </c>
      <c r="I19" s="162">
        <v>7.4770312606767406E-2</v>
      </c>
      <c r="J19" s="158"/>
    </row>
    <row r="20" spans="1:10" s="171" customFormat="1" ht="15" customHeight="1">
      <c r="A20" s="164" t="s">
        <v>34</v>
      </c>
      <c r="B20" s="165">
        <v>19</v>
      </c>
      <c r="C20" s="166">
        <v>6.354515050167224E-2</v>
      </c>
      <c r="D20" s="158"/>
      <c r="E20" s="164" t="s">
        <v>34</v>
      </c>
      <c r="F20" s="166">
        <v>5.9016393442622953E-2</v>
      </c>
      <c r="G20" s="158"/>
      <c r="H20" s="164" t="s">
        <v>34</v>
      </c>
      <c r="I20" s="166">
        <v>4.1024179590155224E-2</v>
      </c>
      <c r="J20" s="158"/>
    </row>
    <row r="21" spans="1:10" s="306" customFormat="1" ht="15" customHeight="1">
      <c r="A21" s="297" t="s">
        <v>33</v>
      </c>
      <c r="B21" s="161">
        <v>9</v>
      </c>
      <c r="C21" s="162">
        <v>3.0100334448160536E-2</v>
      </c>
      <c r="D21" s="158"/>
      <c r="E21" s="160" t="s">
        <v>86</v>
      </c>
      <c r="F21" s="162">
        <v>4.0983606557377046E-2</v>
      </c>
      <c r="G21" s="158"/>
      <c r="H21" s="296" t="s">
        <v>57</v>
      </c>
      <c r="I21" s="162">
        <v>3.0089616166959692E-2</v>
      </c>
      <c r="J21" s="158"/>
    </row>
    <row r="22" spans="1:10" s="306" customFormat="1" ht="15" customHeight="1">
      <c r="A22" s="164" t="s">
        <v>86</v>
      </c>
      <c r="B22" s="165">
        <v>7</v>
      </c>
      <c r="C22" s="166">
        <v>2.3411371237458192E-2</v>
      </c>
      <c r="D22" s="158"/>
      <c r="E22" s="296" t="s">
        <v>57</v>
      </c>
      <c r="F22" s="162">
        <v>2.3770491803278688E-2</v>
      </c>
      <c r="G22" s="158"/>
      <c r="H22" s="160" t="s">
        <v>86</v>
      </c>
      <c r="I22" s="162">
        <v>2.2175442030326582E-2</v>
      </c>
      <c r="J22" s="158"/>
    </row>
    <row r="23" spans="1:10" s="171" customFormat="1" ht="15" customHeight="1" thickBot="1">
      <c r="A23" s="167" t="s">
        <v>132</v>
      </c>
      <c r="B23" s="168">
        <v>27</v>
      </c>
      <c r="C23" s="169">
        <v>9.0301003344481601E-2</v>
      </c>
      <c r="D23" s="158"/>
      <c r="E23" s="167" t="s">
        <v>213</v>
      </c>
      <c r="F23" s="169">
        <v>7.2131147540983487E-2</v>
      </c>
      <c r="G23" s="158"/>
      <c r="H23" s="167" t="s">
        <v>213</v>
      </c>
      <c r="I23" s="169">
        <v>2.1665856377975912E-2</v>
      </c>
      <c r="J23" s="158"/>
    </row>
    <row r="24" spans="1:10" s="304" customFormat="1" ht="15" customHeight="1" outlineLevel="1">
      <c r="A24" s="299" t="s">
        <v>87</v>
      </c>
      <c r="B24" s="242">
        <v>4</v>
      </c>
      <c r="C24" s="170">
        <v>1.3377926421404682E-2</v>
      </c>
      <c r="D24" s="158"/>
      <c r="E24" s="299" t="s">
        <v>87</v>
      </c>
      <c r="F24" s="162">
        <v>2.540983606557377E-2</v>
      </c>
      <c r="G24" s="158"/>
      <c r="H24" s="300" t="s">
        <v>32</v>
      </c>
      <c r="I24" s="162">
        <v>6.2481066560351167E-3</v>
      </c>
      <c r="J24" s="158"/>
    </row>
    <row r="25" spans="1:10" s="305" customFormat="1" ht="15" customHeight="1" outlineLevel="1">
      <c r="A25" s="298" t="s">
        <v>153</v>
      </c>
      <c r="B25" s="161">
        <v>4</v>
      </c>
      <c r="C25" s="162">
        <v>1.3377926421404682E-2</v>
      </c>
      <c r="D25" s="158"/>
      <c r="E25" s="298" t="s">
        <v>153</v>
      </c>
      <c r="F25" s="162">
        <v>1.5573770491803279E-2</v>
      </c>
      <c r="G25" s="158"/>
      <c r="H25" s="297" t="s">
        <v>33</v>
      </c>
      <c r="I25" s="162">
        <v>4.4060925155084306E-3</v>
      </c>
      <c r="J25" s="163"/>
    </row>
    <row r="26" spans="1:10" s="305" customFormat="1" ht="15" customHeight="1" outlineLevel="1">
      <c r="A26" s="296" t="s">
        <v>57</v>
      </c>
      <c r="B26" s="242">
        <v>4</v>
      </c>
      <c r="C26" s="170">
        <v>1.3377926421404682E-2</v>
      </c>
      <c r="D26" s="158"/>
      <c r="E26" s="297" t="s">
        <v>33</v>
      </c>
      <c r="F26" s="170">
        <v>1.0655737704918032E-2</v>
      </c>
      <c r="G26" s="158"/>
      <c r="H26" s="299" t="s">
        <v>87</v>
      </c>
      <c r="I26" s="170">
        <v>3.3048065413646788E-3</v>
      </c>
    </row>
    <row r="27" spans="1:10" s="305" customFormat="1" ht="15" customHeight="1" outlineLevel="1">
      <c r="A27" s="300" t="s">
        <v>32</v>
      </c>
      <c r="B27" s="161">
        <v>4</v>
      </c>
      <c r="C27" s="162">
        <v>1.3377926421404682E-2</v>
      </c>
      <c r="D27" s="158"/>
      <c r="E27" s="160" t="s">
        <v>32</v>
      </c>
      <c r="F27" s="170">
        <v>8.1967213114754103E-3</v>
      </c>
      <c r="G27" s="158"/>
      <c r="H27" s="298" t="s">
        <v>153</v>
      </c>
      <c r="I27" s="170">
        <v>1.8672933719864403E-3</v>
      </c>
      <c r="J27" s="158"/>
    </row>
    <row r="28" spans="1:10" s="149" customFormat="1" ht="15.6" customHeight="1" outlineLevel="1">
      <c r="A28" s="212"/>
      <c r="B28" s="242"/>
      <c r="C28" s="301">
        <f>SUM(C24:C27)</f>
        <v>5.3511705685618728E-2</v>
      </c>
      <c r="D28" s="302"/>
      <c r="E28" s="302"/>
      <c r="F28" s="301">
        <f>SUM(F24:F27)</f>
        <v>5.9836065573770497E-2</v>
      </c>
      <c r="G28" s="302"/>
      <c r="H28" s="302"/>
      <c r="I28" s="301">
        <f>SUM(I24:I27)</f>
        <v>1.5826299084894666E-2</v>
      </c>
    </row>
    <row r="29" spans="1:10" s="149" customFormat="1">
      <c r="A29" s="213" t="s">
        <v>131</v>
      </c>
      <c r="E29" s="212"/>
      <c r="F29" s="170"/>
    </row>
    <row r="30" spans="1:10" s="683" customFormat="1" ht="6" customHeight="1"/>
    <row r="31" spans="1:10" s="150" customFormat="1" ht="13.8" thickBot="1">
      <c r="A31" s="682">
        <v>42825</v>
      </c>
      <c r="B31" s="682"/>
      <c r="C31" s="682"/>
      <c r="D31" s="682"/>
      <c r="E31" s="682"/>
      <c r="F31" s="682"/>
      <c r="G31" s="682"/>
      <c r="H31" s="682"/>
      <c r="I31" s="682"/>
    </row>
    <row r="32" spans="1:10" s="150" customFormat="1" ht="27" outlineLevel="1" thickBot="1">
      <c r="A32" s="151" t="s">
        <v>39</v>
      </c>
      <c r="B32" s="152" t="s">
        <v>30</v>
      </c>
      <c r="C32" s="153" t="s">
        <v>64</v>
      </c>
      <c r="D32" s="154"/>
      <c r="E32" s="151" t="s">
        <v>39</v>
      </c>
      <c r="F32" s="153" t="s">
        <v>63</v>
      </c>
      <c r="G32" s="154"/>
      <c r="H32" s="151" t="s">
        <v>39</v>
      </c>
      <c r="I32" s="153" t="s">
        <v>65</v>
      </c>
    </row>
    <row r="33" spans="1:9" s="159" customFormat="1" ht="15.6" customHeight="1" outlineLevel="1">
      <c r="A33" s="155" t="s">
        <v>35</v>
      </c>
      <c r="B33" s="156">
        <v>212</v>
      </c>
      <c r="C33" s="157">
        <v>0.71864406779661016</v>
      </c>
      <c r="D33" s="158"/>
      <c r="E33" s="155" t="s">
        <v>35</v>
      </c>
      <c r="F33" s="157">
        <v>0.72591362126245851</v>
      </c>
      <c r="G33" s="158"/>
      <c r="H33" s="155" t="s">
        <v>35</v>
      </c>
      <c r="I33" s="157">
        <v>0.81533851147178416</v>
      </c>
    </row>
    <row r="34" spans="1:9" s="159" customFormat="1" ht="15.6" customHeight="1" outlineLevel="1">
      <c r="A34" s="160" t="s">
        <v>31</v>
      </c>
      <c r="B34" s="161">
        <v>20</v>
      </c>
      <c r="C34" s="162">
        <v>6.7796610169491525E-2</v>
      </c>
      <c r="D34" s="158"/>
      <c r="E34" s="160" t="s">
        <v>31</v>
      </c>
      <c r="F34" s="162">
        <v>7.4750830564784057E-2</v>
      </c>
      <c r="G34" s="158"/>
      <c r="H34" s="160" t="s">
        <v>31</v>
      </c>
      <c r="I34" s="162">
        <v>7.1705770248454842E-2</v>
      </c>
    </row>
    <row r="35" spans="1:9" s="159" customFormat="1" ht="15.6" customHeight="1" outlineLevel="1">
      <c r="A35" s="164" t="s">
        <v>34</v>
      </c>
      <c r="B35" s="165">
        <v>19</v>
      </c>
      <c r="C35" s="166">
        <v>6.4406779661016947E-2</v>
      </c>
      <c r="D35" s="158"/>
      <c r="E35" s="164" t="s">
        <v>34</v>
      </c>
      <c r="F35" s="166">
        <v>5.9800664451827246E-2</v>
      </c>
      <c r="G35" s="158"/>
      <c r="H35" s="164" t="s">
        <v>34</v>
      </c>
      <c r="I35" s="166">
        <v>4.2910218519827799E-2</v>
      </c>
    </row>
    <row r="36" spans="1:9" s="159" customFormat="1" ht="15.6" customHeight="1" outlineLevel="1">
      <c r="A36" s="297" t="s">
        <v>33</v>
      </c>
      <c r="B36" s="161">
        <v>9</v>
      </c>
      <c r="C36" s="162">
        <v>3.0508474576271188E-2</v>
      </c>
      <c r="D36" s="158"/>
      <c r="E36" s="160" t="s">
        <v>86</v>
      </c>
      <c r="F36" s="162">
        <v>4.2358803986710963E-2</v>
      </c>
      <c r="G36" s="158"/>
      <c r="H36" s="296" t="s">
        <v>57</v>
      </c>
      <c r="I36" s="162">
        <v>3.0390687226664798E-2</v>
      </c>
    </row>
    <row r="37" spans="1:9" s="149" customFormat="1" ht="15.6" customHeight="1" outlineLevel="1">
      <c r="A37" s="164" t="s">
        <v>86</v>
      </c>
      <c r="B37" s="165">
        <v>8</v>
      </c>
      <c r="C37" s="166">
        <v>2.7118644067796609E-2</v>
      </c>
      <c r="D37" s="158"/>
      <c r="E37" s="296" t="s">
        <v>57</v>
      </c>
      <c r="F37" s="162">
        <v>2.4916943521594685E-2</v>
      </c>
      <c r="G37" s="158"/>
      <c r="H37" s="160" t="s">
        <v>86</v>
      </c>
      <c r="I37" s="162">
        <v>1.8975563126312985E-2</v>
      </c>
    </row>
    <row r="38" spans="1:9" s="171" customFormat="1" ht="15.6" customHeight="1" outlineLevel="1" thickBot="1">
      <c r="A38" s="167" t="s">
        <v>132</v>
      </c>
      <c r="B38" s="168">
        <v>27</v>
      </c>
      <c r="C38" s="169">
        <v>9.152542372881356E-2</v>
      </c>
      <c r="D38" s="158"/>
      <c r="E38" s="167" t="s">
        <v>213</v>
      </c>
      <c r="F38" s="169">
        <v>7.2259136212624586E-2</v>
      </c>
      <c r="G38" s="158"/>
      <c r="H38" s="167" t="s">
        <v>213</v>
      </c>
      <c r="I38" s="169">
        <v>2.0679249406955424E-2</v>
      </c>
    </row>
    <row r="39" spans="1:9" s="149" customFormat="1" ht="15.6" customHeight="1" outlineLevel="1">
      <c r="A39" s="299" t="s">
        <v>87</v>
      </c>
      <c r="B39" s="242">
        <v>4</v>
      </c>
      <c r="C39" s="170">
        <v>1.3559322033898305E-2</v>
      </c>
      <c r="D39" s="158"/>
      <c r="E39" s="299" t="s">
        <v>87</v>
      </c>
      <c r="F39" s="162">
        <v>2.4916943521594685E-2</v>
      </c>
      <c r="G39" s="158"/>
      <c r="H39" s="300" t="s">
        <v>32</v>
      </c>
      <c r="I39" s="162">
        <v>6.0237749473510118E-3</v>
      </c>
    </row>
    <row r="40" spans="1:9" s="149" customFormat="1" ht="15.6" customHeight="1" outlineLevel="1">
      <c r="A40" s="298" t="s">
        <v>153</v>
      </c>
      <c r="B40" s="161">
        <v>4</v>
      </c>
      <c r="C40" s="162">
        <v>1.3559322033898305E-2</v>
      </c>
      <c r="D40" s="158"/>
      <c r="E40" s="298" t="s">
        <v>153</v>
      </c>
      <c r="F40" s="162">
        <v>1.5780730897009966E-2</v>
      </c>
      <c r="G40" s="158"/>
      <c r="H40" s="297" t="s">
        <v>33</v>
      </c>
      <c r="I40" s="162">
        <v>4.1432864706488397E-3</v>
      </c>
    </row>
    <row r="41" spans="1:9" s="149" customFormat="1" ht="15.6" customHeight="1" outlineLevel="1">
      <c r="A41" s="296" t="s">
        <v>57</v>
      </c>
      <c r="B41" s="242">
        <v>4</v>
      </c>
      <c r="C41" s="170">
        <v>1.3559322033898305E-2</v>
      </c>
      <c r="D41" s="158"/>
      <c r="E41" s="297" t="s">
        <v>33</v>
      </c>
      <c r="F41" s="170">
        <v>1.079734219269103E-2</v>
      </c>
      <c r="G41" s="158"/>
      <c r="H41" s="299" t="s">
        <v>87</v>
      </c>
      <c r="I41" s="170">
        <v>3.1816745166554136E-3</v>
      </c>
    </row>
    <row r="42" spans="1:9" s="149" customFormat="1" ht="15.6" customHeight="1" outlineLevel="1">
      <c r="A42" s="300" t="s">
        <v>32</v>
      </c>
      <c r="B42" s="161">
        <v>4</v>
      </c>
      <c r="C42" s="162">
        <v>1.3559322033898305E-2</v>
      </c>
      <c r="D42" s="158"/>
      <c r="E42" s="300" t="s">
        <v>32</v>
      </c>
      <c r="F42" s="170">
        <v>8.3056478405315621E-3</v>
      </c>
      <c r="G42" s="158"/>
      <c r="H42" s="298" t="s">
        <v>153</v>
      </c>
      <c r="I42" s="170">
        <v>1.7791094710435198E-3</v>
      </c>
    </row>
    <row r="43" spans="1:9" s="149" customFormat="1" ht="15.6" customHeight="1" outlineLevel="1">
      <c r="A43" s="212"/>
      <c r="B43" s="242"/>
      <c r="C43" s="301">
        <f>SUM(C39:C42)</f>
        <v>5.4237288135593219E-2</v>
      </c>
      <c r="D43" s="302"/>
      <c r="E43" s="302"/>
      <c r="F43" s="301">
        <f>SUM(F39:F42)</f>
        <v>5.9800664451827246E-2</v>
      </c>
      <c r="G43" s="302"/>
      <c r="H43" s="302"/>
      <c r="I43" s="301">
        <f>SUM(I39:I42)</f>
        <v>1.5127845405698784E-2</v>
      </c>
    </row>
    <row r="44" spans="1:9" s="149" customFormat="1" outlineLevel="1">
      <c r="A44" s="213" t="s">
        <v>131</v>
      </c>
      <c r="C44" s="303"/>
      <c r="F44" s="303"/>
      <c r="I44" s="303"/>
    </row>
    <row r="45" spans="1:9" s="149" customFormat="1"/>
    <row r="46" spans="1:9" s="149" customFormat="1">
      <c r="A46" s="682">
        <v>42551</v>
      </c>
      <c r="B46" s="682"/>
      <c r="C46" s="682"/>
      <c r="D46" s="682"/>
      <c r="E46" s="682"/>
      <c r="F46" s="682"/>
      <c r="G46" s="682"/>
      <c r="H46" s="682"/>
      <c r="I46" s="682"/>
    </row>
    <row r="47" spans="1:9" s="149" customFormat="1" ht="27" hidden="1" outlineLevel="1" thickBot="1">
      <c r="A47" s="151" t="s">
        <v>39</v>
      </c>
      <c r="B47" s="152" t="s">
        <v>30</v>
      </c>
      <c r="C47" s="153" t="s">
        <v>64</v>
      </c>
      <c r="D47" s="154"/>
      <c r="E47" s="151" t="s">
        <v>39</v>
      </c>
      <c r="F47" s="153" t="s">
        <v>63</v>
      </c>
      <c r="G47" s="154"/>
      <c r="H47" s="151" t="s">
        <v>39</v>
      </c>
      <c r="I47" s="153" t="s">
        <v>65</v>
      </c>
    </row>
    <row r="48" spans="1:9" s="149" customFormat="1" ht="15.6" hidden="1" customHeight="1" outlineLevel="1">
      <c r="A48" s="487" t="s">
        <v>35</v>
      </c>
      <c r="B48" s="488">
        <v>216</v>
      </c>
      <c r="C48" s="489">
        <v>0.71052631578947367</v>
      </c>
      <c r="D48" s="490"/>
      <c r="E48" s="487" t="s">
        <v>35</v>
      </c>
      <c r="F48" s="489">
        <v>0.72476272648835205</v>
      </c>
      <c r="G48" s="490"/>
      <c r="H48" s="487" t="s">
        <v>35</v>
      </c>
      <c r="I48" s="489">
        <v>0.8218136982895129</v>
      </c>
    </row>
    <row r="49" spans="1:9" s="149" customFormat="1" ht="15.6" hidden="1" customHeight="1" outlineLevel="1">
      <c r="A49" s="491" t="s">
        <v>31</v>
      </c>
      <c r="B49" s="492">
        <v>21</v>
      </c>
      <c r="C49" s="493">
        <v>6.9078947368421059E-2</v>
      </c>
      <c r="D49" s="490"/>
      <c r="E49" s="491" t="s">
        <v>31</v>
      </c>
      <c r="F49" s="493">
        <v>8.0241587575496112E-2</v>
      </c>
      <c r="G49" s="490"/>
      <c r="H49" s="491" t="s">
        <v>31</v>
      </c>
      <c r="I49" s="493">
        <v>7.3471757886253791E-2</v>
      </c>
    </row>
    <row r="50" spans="1:9" s="149" customFormat="1" ht="15.6" hidden="1" customHeight="1" outlineLevel="1">
      <c r="A50" s="491" t="s">
        <v>34</v>
      </c>
      <c r="B50" s="492">
        <v>18</v>
      </c>
      <c r="C50" s="493">
        <v>5.921052631578947E-2</v>
      </c>
      <c r="D50" s="490"/>
      <c r="E50" s="491" t="s">
        <v>34</v>
      </c>
      <c r="F50" s="493">
        <v>6.0396893874029335E-2</v>
      </c>
      <c r="G50" s="490"/>
      <c r="H50" s="491" t="s">
        <v>34</v>
      </c>
      <c r="I50" s="493">
        <v>3.9832670055928061E-2</v>
      </c>
    </row>
    <row r="51" spans="1:9" ht="15.6" hidden="1" customHeight="1" outlineLevel="1">
      <c r="A51" s="491" t="s">
        <v>86</v>
      </c>
      <c r="B51" s="492">
        <v>9</v>
      </c>
      <c r="C51" s="493">
        <v>2.9605263157894735E-2</v>
      </c>
      <c r="D51" s="490"/>
      <c r="E51" s="491" t="s">
        <v>86</v>
      </c>
      <c r="F51" s="493">
        <v>3.0198446937014668E-2</v>
      </c>
      <c r="G51" s="490"/>
      <c r="H51" s="494" t="s">
        <v>57</v>
      </c>
      <c r="I51" s="493">
        <v>2.7889594955085119E-2</v>
      </c>
    </row>
    <row r="52" spans="1:9" ht="15.6" hidden="1" customHeight="1" outlineLevel="1">
      <c r="A52" s="495" t="s">
        <v>33</v>
      </c>
      <c r="B52" s="492">
        <v>9</v>
      </c>
      <c r="C52" s="493">
        <v>2.9605263157894735E-2</v>
      </c>
      <c r="D52" s="490"/>
      <c r="E52" s="494" t="s">
        <v>57</v>
      </c>
      <c r="F52" s="493">
        <v>2.5884383088869714E-2</v>
      </c>
      <c r="G52" s="490"/>
      <c r="H52" s="491" t="s">
        <v>86</v>
      </c>
      <c r="I52" s="493">
        <v>1.865270030201446E-2</v>
      </c>
    </row>
    <row r="53" spans="1:9" ht="15.6" hidden="1" customHeight="1" outlineLevel="1" thickBot="1">
      <c r="A53" s="167" t="s">
        <v>132</v>
      </c>
      <c r="B53" s="168">
        <v>31</v>
      </c>
      <c r="C53" s="169">
        <v>0.10197368421052631</v>
      </c>
      <c r="D53" s="490"/>
      <c r="E53" s="167" t="s">
        <v>213</v>
      </c>
      <c r="F53" s="169">
        <v>7.8515962036238007E-2</v>
      </c>
      <c r="G53" s="490"/>
      <c r="H53" s="167" t="s">
        <v>213</v>
      </c>
      <c r="I53" s="169">
        <v>1.8339578511205601E-2</v>
      </c>
    </row>
    <row r="54" spans="1:9" ht="15.6" hidden="1" customHeight="1" outlineLevel="1">
      <c r="A54" s="496" t="s">
        <v>32</v>
      </c>
      <c r="B54" s="492">
        <v>5</v>
      </c>
      <c r="C54" s="493">
        <v>1.6447368421052631E-2</v>
      </c>
      <c r="D54" s="490"/>
      <c r="E54" s="497" t="s">
        <v>87</v>
      </c>
      <c r="F54" s="493">
        <v>2.4158757549611734E-2</v>
      </c>
      <c r="G54" s="490"/>
      <c r="H54" s="496" t="s">
        <v>32</v>
      </c>
      <c r="I54" s="493">
        <v>6.4683258224971681E-3</v>
      </c>
    </row>
    <row r="55" spans="1:9" ht="15.6" hidden="1" customHeight="1" outlineLevel="1">
      <c r="A55" s="498" t="s">
        <v>153</v>
      </c>
      <c r="B55" s="492">
        <v>5</v>
      </c>
      <c r="C55" s="493">
        <v>1.6447368421052631E-2</v>
      </c>
      <c r="D55" s="490"/>
      <c r="E55" s="498" t="s">
        <v>153</v>
      </c>
      <c r="F55" s="493">
        <v>2.0707506471095771E-2</v>
      </c>
      <c r="G55" s="490"/>
      <c r="H55" s="495" t="s">
        <v>33</v>
      </c>
      <c r="I55" s="493">
        <v>3.4676268108284158E-3</v>
      </c>
    </row>
    <row r="56" spans="1:9" ht="15.6" hidden="1" customHeight="1" outlineLevel="1">
      <c r="A56" s="494" t="s">
        <v>57</v>
      </c>
      <c r="B56" s="499">
        <v>4</v>
      </c>
      <c r="C56" s="490">
        <v>1.3157894736842105E-2</v>
      </c>
      <c r="D56" s="490"/>
      <c r="E56" s="496" t="s">
        <v>32</v>
      </c>
      <c r="F56" s="490">
        <v>8.6281276962899053E-3</v>
      </c>
      <c r="G56" s="490"/>
      <c r="H56" s="497" t="s">
        <v>87</v>
      </c>
      <c r="I56" s="490">
        <v>2.9981662581026591E-3</v>
      </c>
    </row>
    <row r="57" spans="1:9" s="149" customFormat="1" ht="15.6" hidden="1" customHeight="1" outlineLevel="1">
      <c r="A57" s="212"/>
      <c r="B57" s="242"/>
      <c r="C57" s="301">
        <f>SUM(C54:C56)</f>
        <v>4.6052631578947366E-2</v>
      </c>
      <c r="D57" s="302"/>
      <c r="E57" s="302"/>
      <c r="F57" s="301">
        <f>SUM(F54:F56)</f>
        <v>5.3494391716997415E-2</v>
      </c>
      <c r="G57" s="302"/>
      <c r="H57" s="302"/>
      <c r="I57" s="301">
        <f>SUM(I54:I56)</f>
        <v>1.2934118891428243E-2</v>
      </c>
    </row>
    <row r="58" spans="1:9" hidden="1" outlineLevel="1">
      <c r="A58" s="213" t="s">
        <v>131</v>
      </c>
      <c r="B58" s="149"/>
      <c r="C58" s="149"/>
      <c r="D58" s="149"/>
      <c r="E58" s="500"/>
      <c r="F58" s="490"/>
      <c r="G58" s="149"/>
      <c r="H58" s="149"/>
      <c r="I58" s="149"/>
    </row>
    <row r="59" spans="1:9" collapsed="1"/>
  </sheetData>
  <mergeCells count="5">
    <mergeCell ref="A1:XFD1"/>
    <mergeCell ref="A46:I46"/>
    <mergeCell ref="A16:I16"/>
    <mergeCell ref="A31:I31"/>
    <mergeCell ref="A30:XFD30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92"/>
  <sheetViews>
    <sheetView zoomScale="70" zoomScaleNormal="70" workbookViewId="0">
      <selection activeCell="G11" sqref="G11"/>
    </sheetView>
  </sheetViews>
  <sheetFormatPr defaultColWidth="9.109375" defaultRowHeight="13.2" outlineLevelRow="1" outlineLevelCol="1"/>
  <cols>
    <col min="1" max="1" width="31.77734375" style="14" customWidth="1"/>
    <col min="2" max="2" width="14.88671875" style="14" customWidth="1"/>
    <col min="3" max="3" width="14.88671875" style="14" customWidth="1" outlineLevel="1"/>
    <col min="4" max="5" width="14.88671875" style="14" customWidth="1"/>
    <col min="6" max="6" width="14.44140625" style="14" customWidth="1"/>
    <col min="7" max="7" width="14.44140625" style="14" customWidth="1" outlineLevel="1"/>
    <col min="8" max="8" width="14.44140625" style="14" customWidth="1"/>
    <col min="9" max="9" width="17.44140625" style="14" customWidth="1"/>
    <col min="10" max="10" width="16.6640625" style="14" customWidth="1"/>
    <col min="11" max="11" width="13.5546875" style="14" customWidth="1"/>
    <col min="12" max="12" width="15" style="14" customWidth="1"/>
    <col min="13" max="13" width="21.33203125" style="14" customWidth="1"/>
    <col min="14" max="14" width="24" style="14" customWidth="1"/>
    <col min="15" max="15" width="13.44140625" style="14" customWidth="1"/>
    <col min="16" max="16" width="12.6640625" style="14" bestFit="1" customWidth="1"/>
    <col min="17" max="18" width="9.109375" style="14"/>
    <col min="19" max="19" width="12.109375" style="14" bestFit="1" customWidth="1"/>
    <col min="20" max="20" width="11.5546875" style="14" bestFit="1" customWidth="1"/>
    <col min="21" max="21" width="11.6640625" style="14" bestFit="1" customWidth="1"/>
    <col min="22" max="23" width="11.5546875" style="14" bestFit="1" customWidth="1"/>
    <col min="24" max="16384" width="9.109375" style="14"/>
  </cols>
  <sheetData>
    <row r="1" spans="1:38" s="501" customFormat="1" ht="24.6" customHeight="1">
      <c r="A1" s="501" t="s">
        <v>142</v>
      </c>
    </row>
    <row r="2" spans="1:38" ht="16.2" outlineLevel="1" thickBot="1">
      <c r="C2" s="513"/>
      <c r="D2" s="513"/>
      <c r="E2" s="513" t="s">
        <v>50</v>
      </c>
      <c r="F2" s="513"/>
      <c r="G2" s="513"/>
      <c r="H2" s="5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44.4" customHeight="1" outlineLevel="1" thickBot="1">
      <c r="A3" s="18" t="s">
        <v>5</v>
      </c>
      <c r="B3" s="322" t="s">
        <v>272</v>
      </c>
      <c r="C3" s="322" t="s">
        <v>186</v>
      </c>
      <c r="D3" s="322" t="s">
        <v>243</v>
      </c>
      <c r="E3" s="322" t="s">
        <v>270</v>
      </c>
      <c r="F3" s="184" t="s">
        <v>271</v>
      </c>
      <c r="G3" s="184" t="s">
        <v>267</v>
      </c>
      <c r="H3" s="184" t="s">
        <v>214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8" ht="18.75" customHeight="1" outlineLevel="1">
      <c r="A4" s="512" t="s">
        <v>14</v>
      </c>
      <c r="B4" s="400">
        <v>54.349584428399979</v>
      </c>
      <c r="C4" s="400">
        <v>58.121225079900015</v>
      </c>
      <c r="D4" s="400">
        <v>61.72963550490001</v>
      </c>
      <c r="E4" s="553">
        <v>64.569651749900004</v>
      </c>
      <c r="F4" s="554">
        <v>4.6007338643277107E-2</v>
      </c>
      <c r="G4" s="554">
        <v>0.11094787938718165</v>
      </c>
      <c r="H4" s="554">
        <v>0.18804315486466905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8" ht="18.75" customHeight="1" outlineLevel="1">
      <c r="A5" s="20" t="s">
        <v>2</v>
      </c>
      <c r="B5" s="401">
        <v>58.779092814399988</v>
      </c>
      <c r="C5" s="401">
        <v>68.064632780799997</v>
      </c>
      <c r="D5" s="401">
        <v>69.757863281500008</v>
      </c>
      <c r="E5" s="555">
        <v>70.746054232800006</v>
      </c>
      <c r="F5" s="556">
        <v>1.4166015196197534E-2</v>
      </c>
      <c r="G5" s="556">
        <v>3.9395223957726211E-2</v>
      </c>
      <c r="H5" s="556">
        <v>0.20359214212758814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8" ht="18.75" customHeight="1" outlineLevel="1">
      <c r="A6" s="241" t="s">
        <v>183</v>
      </c>
      <c r="B6" s="401">
        <v>9636.040922259499</v>
      </c>
      <c r="C6" s="401">
        <v>7923.3453876278991</v>
      </c>
      <c r="D6" s="401">
        <v>8177.7382178299003</v>
      </c>
      <c r="E6" s="555">
        <v>7515.5620957548008</v>
      </c>
      <c r="F6" s="557">
        <v>-8.0973015329759312E-2</v>
      </c>
      <c r="G6" s="557">
        <v>-5.1466050250673301E-2</v>
      </c>
      <c r="H6" s="557">
        <v>-0.22005705907769013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8" ht="18.75" customHeight="1" outlineLevel="1">
      <c r="A7" s="308" t="s">
        <v>184</v>
      </c>
      <c r="B7" s="401">
        <v>3384.7077576959996</v>
      </c>
      <c r="C7" s="401">
        <v>2767.4758917083991</v>
      </c>
      <c r="D7" s="401">
        <v>2784.7359028043998</v>
      </c>
      <c r="E7" s="555">
        <v>2442.3152926812995</v>
      </c>
      <c r="F7" s="556">
        <v>-0.122963405534529</v>
      </c>
      <c r="G7" s="556">
        <v>-0.11749356155235513</v>
      </c>
      <c r="H7" s="556">
        <v>-0.27842653856065702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8" ht="18.75" customHeight="1" outlineLevel="1">
      <c r="A8" s="308" t="s">
        <v>185</v>
      </c>
      <c r="B8" s="401">
        <v>6251.3331645634998</v>
      </c>
      <c r="C8" s="401">
        <v>5155.8694959194991</v>
      </c>
      <c r="D8" s="401">
        <v>5393.0023150255001</v>
      </c>
      <c r="E8" s="555">
        <v>5073.2468030735017</v>
      </c>
      <c r="F8" s="556">
        <v>-5.9290816742489483E-2</v>
      </c>
      <c r="G8" s="556">
        <v>-1.602497753509613E-2</v>
      </c>
      <c r="H8" s="556">
        <v>-0.18845361948842121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8" ht="18.75" customHeight="1" outlineLevel="1">
      <c r="A9" s="307" t="s">
        <v>73</v>
      </c>
      <c r="B9" s="402">
        <v>9749.1695995022983</v>
      </c>
      <c r="C9" s="402">
        <v>8049.5312454885989</v>
      </c>
      <c r="D9" s="402">
        <v>8309.2257166162999</v>
      </c>
      <c r="E9" s="558">
        <v>7650.8778017375007</v>
      </c>
      <c r="F9" s="559">
        <v>-7.9230958133953866E-2</v>
      </c>
      <c r="G9" s="559">
        <v>-4.9525050787836311E-2</v>
      </c>
      <c r="H9" s="559">
        <v>-0.21522774594791305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8" ht="18.75" customHeight="1" outlineLevel="1">
      <c r="A10" s="20" t="s">
        <v>48</v>
      </c>
      <c r="B10" s="401">
        <v>235457.15949659949</v>
      </c>
      <c r="C10" s="401">
        <v>222138.47172317631</v>
      </c>
      <c r="D10" s="401">
        <v>238628.79843826641</v>
      </c>
      <c r="E10" s="555">
        <v>234376.57526222963</v>
      </c>
      <c r="F10" s="560">
        <v>-1.7819404882671086E-2</v>
      </c>
      <c r="G10" s="560">
        <v>5.5092228933240062E-2</v>
      </c>
      <c r="H10" s="556">
        <v>-4.5893029402040986E-3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8" ht="18.75" customHeight="1" outlineLevel="1" thickBot="1">
      <c r="A11" s="21" t="s">
        <v>49</v>
      </c>
      <c r="B11" s="403">
        <v>245206.32909610178</v>
      </c>
      <c r="C11" s="403">
        <v>230188.00296866489</v>
      </c>
      <c r="D11" s="403">
        <v>246938.02415488273</v>
      </c>
      <c r="E11" s="561">
        <v>242027.45306396711</v>
      </c>
      <c r="F11" s="562">
        <v>-1.9885844262832686E-2</v>
      </c>
      <c r="G11" s="562">
        <v>5.1433827752152217E-2</v>
      </c>
      <c r="H11" s="563">
        <v>-1.2964086383303708E-2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8" ht="27" customHeight="1" outlineLevel="1">
      <c r="A12" s="684" t="s">
        <v>144</v>
      </c>
      <c r="B12" s="684"/>
      <c r="C12" s="684"/>
      <c r="D12" s="684"/>
      <c r="E12" s="684"/>
      <c r="F12" s="684"/>
      <c r="G12" s="684"/>
      <c r="H12" s="68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8" ht="16.5" customHeight="1" outlineLevel="1">
      <c r="A13" s="231"/>
      <c r="F13" s="32"/>
      <c r="G13" s="32"/>
      <c r="H13" s="32"/>
      <c r="I13" s="32"/>
      <c r="J13" s="3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8" ht="16.5" customHeight="1" outlineLevel="1">
      <c r="A14" s="231"/>
      <c r="E14" s="597"/>
      <c r="F14" s="32"/>
      <c r="G14" s="32"/>
      <c r="H14" s="32"/>
      <c r="I14" s="32"/>
      <c r="J14" s="3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8" ht="16.5" customHeight="1" outlineLevel="1">
      <c r="A15" s="231"/>
      <c r="F15" s="32"/>
      <c r="G15" s="32"/>
      <c r="H15" s="32"/>
      <c r="I15" s="32"/>
      <c r="J15" s="3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8" ht="16.5" customHeight="1" outlineLevel="1">
      <c r="A16" s="231"/>
      <c r="F16" s="32"/>
      <c r="G16" s="32"/>
      <c r="H16" s="32"/>
      <c r="I16" s="32"/>
      <c r="J16" s="3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8" ht="16.5" customHeight="1">
      <c r="A17" s="231"/>
      <c r="F17" s="32"/>
      <c r="G17" s="32"/>
      <c r="H17" s="32"/>
      <c r="I17" s="32"/>
      <c r="J17" s="3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8" s="503" customFormat="1" ht="18.75" customHeight="1" thickBot="1">
      <c r="A18" s="502" t="s">
        <v>51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</row>
    <row r="19" spans="1:38" ht="18.75" customHeight="1" outlineLevel="1" thickBot="1">
      <c r="A19" s="18" t="s">
        <v>5</v>
      </c>
      <c r="B19" s="514" t="s">
        <v>272</v>
      </c>
      <c r="C19" s="514" t="s">
        <v>186</v>
      </c>
      <c r="D19" s="514" t="s">
        <v>243</v>
      </c>
      <c r="E19" s="514" t="s">
        <v>270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8" ht="18.600000000000001" customHeight="1" outlineLevel="1">
      <c r="A20" s="19" t="s">
        <v>14</v>
      </c>
      <c r="B20" s="404">
        <v>5.5747911525895052E-3</v>
      </c>
      <c r="C20" s="404">
        <v>7.2204484096479969E-3</v>
      </c>
      <c r="D20" s="404">
        <v>7.4290478571856248E-3</v>
      </c>
      <c r="E20" s="564">
        <v>8.4395089587284162E-3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8" ht="18.600000000000001" customHeight="1" outlineLevel="1">
      <c r="A21" s="20" t="s">
        <v>2</v>
      </c>
      <c r="B21" s="510">
        <v>6.0291384014286411E-3</v>
      </c>
      <c r="C21" s="510">
        <v>8.4557262659173092E-3</v>
      </c>
      <c r="D21" s="510">
        <v>8.3952302730207866E-3</v>
      </c>
      <c r="E21" s="564">
        <v>9.2467892006762552E-3</v>
      </c>
      <c r="F21" s="255"/>
      <c r="G21" s="255"/>
      <c r="H2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8" ht="18.600000000000001" customHeight="1" outlineLevel="1">
      <c r="A22" s="241" t="s">
        <v>72</v>
      </c>
      <c r="B22" s="510">
        <v>0.98839607044598188</v>
      </c>
      <c r="C22" s="510">
        <v>0.98432382532443474</v>
      </c>
      <c r="D22" s="510">
        <v>0.98417572186979363</v>
      </c>
      <c r="E22" s="564">
        <v>0.9823137018405953</v>
      </c>
      <c r="F22" s="256"/>
      <c r="G22" s="25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8" ht="18.600000000000001" customHeight="1" outlineLevel="1">
      <c r="A23" s="310" t="s">
        <v>184</v>
      </c>
      <c r="B23" s="510">
        <v>0.34717908260297281</v>
      </c>
      <c r="C23" s="510">
        <v>0.34380584499991201</v>
      </c>
      <c r="D23" s="510">
        <v>0.33513783326834523</v>
      </c>
      <c r="E23" s="564">
        <v>0.31922027197018543</v>
      </c>
      <c r="F23" s="256"/>
      <c r="G23" s="25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8" ht="18.600000000000001" customHeight="1" outlineLevel="1">
      <c r="A24" s="310" t="s">
        <v>185</v>
      </c>
      <c r="B24" s="510">
        <v>0.64121698784300918</v>
      </c>
      <c r="C24" s="510">
        <v>0.6405179803245229</v>
      </c>
      <c r="D24" s="510">
        <v>0.6490378886014484</v>
      </c>
      <c r="E24" s="564">
        <v>0.66309342987040998</v>
      </c>
      <c r="F24" s="256"/>
      <c r="G24" s="25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18.600000000000001" customHeight="1" outlineLevel="1" thickBot="1">
      <c r="A25" s="311" t="s">
        <v>73</v>
      </c>
      <c r="B25" s="511">
        <v>1</v>
      </c>
      <c r="C25" s="511">
        <v>1</v>
      </c>
      <c r="D25" s="511">
        <v>1</v>
      </c>
      <c r="E25" s="565">
        <v>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8">
      <c r="A26" s="13"/>
      <c r="B26" s="23"/>
      <c r="C26" s="23"/>
      <c r="D26" s="23"/>
      <c r="E26" s="2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A27" s="13"/>
      <c r="B27" s="23"/>
      <c r="C27" s="23"/>
      <c r="D27" s="23"/>
      <c r="E27" s="2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A28" s="13"/>
      <c r="B28" s="23"/>
      <c r="C28" s="23"/>
      <c r="D28" s="23"/>
      <c r="E28" s="2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>
      <c r="A29" s="13"/>
      <c r="B29" s="23"/>
      <c r="C29" s="23"/>
      <c r="D29" s="23"/>
      <c r="E29" s="2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A30" s="13"/>
      <c r="B30" s="23"/>
      <c r="C30" s="23"/>
      <c r="D30" s="23"/>
      <c r="E30" s="2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A31" s="13"/>
      <c r="B31" s="23"/>
      <c r="C31" s="23"/>
      <c r="D31" s="23"/>
      <c r="E31" s="2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A32" s="13"/>
      <c r="B32" s="23"/>
      <c r="C32" s="23"/>
      <c r="D32" s="23"/>
      <c r="E32" s="2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>
      <c r="A33" s="13"/>
      <c r="B33" s="23"/>
      <c r="C33" s="23"/>
      <c r="D33" s="23"/>
      <c r="E33" s="2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>
      <c r="A34" s="13"/>
      <c r="B34" s="23"/>
      <c r="C34" s="23"/>
      <c r="D34" s="23"/>
      <c r="E34" s="2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s="508" customFormat="1" ht="18.75" customHeight="1" thickBot="1">
      <c r="A35" s="507" t="s">
        <v>244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</row>
    <row r="36" spans="1:38" ht="18.75" customHeight="1" outlineLevel="1" thickBot="1">
      <c r="A36" s="18" t="s">
        <v>5</v>
      </c>
      <c r="B36" s="74">
        <v>42916</v>
      </c>
      <c r="C36" s="23"/>
      <c r="D36" s="23"/>
      <c r="E36" s="2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8" customHeight="1" outlineLevel="1">
      <c r="A37" s="19" t="s">
        <v>48</v>
      </c>
      <c r="B37" s="566">
        <v>0.96838838856964138</v>
      </c>
      <c r="C37" s="23"/>
      <c r="D37" s="23"/>
      <c r="E37" s="2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8" customHeight="1" outlineLevel="1">
      <c r="A38" s="19" t="s">
        <v>14</v>
      </c>
      <c r="B38" s="566">
        <v>2.6678647786635361E-4</v>
      </c>
      <c r="C38" s="24"/>
      <c r="D38" s="24"/>
      <c r="E38" s="2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ht="18" customHeight="1" outlineLevel="1">
      <c r="A39" s="20" t="s">
        <v>2</v>
      </c>
      <c r="B39" s="566">
        <v>2.9230590719021463E-4</v>
      </c>
      <c r="C39" s="24"/>
      <c r="D39" s="13"/>
      <c r="E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ht="18" customHeight="1" outlineLevel="1">
      <c r="A40" s="241" t="s">
        <v>72</v>
      </c>
      <c r="B40" s="566">
        <v>3.1052519045302106E-2</v>
      </c>
      <c r="C40" s="43"/>
      <c r="D40" s="25"/>
      <c r="E40" s="2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ht="18" customHeight="1" outlineLevel="1">
      <c r="A41" s="310" t="s">
        <v>184</v>
      </c>
      <c r="B41" s="567">
        <v>1.0091067198214919E-2</v>
      </c>
      <c r="C41" s="43"/>
      <c r="D41" s="25"/>
      <c r="E41" s="25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8" customHeight="1" outlineLevel="1">
      <c r="A42" s="310" t="s">
        <v>185</v>
      </c>
      <c r="B42" s="567">
        <v>2.0961451847087191E-2</v>
      </c>
      <c r="C42" s="43"/>
      <c r="D42" s="25"/>
      <c r="E42" s="25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ht="18" customHeight="1" outlineLevel="1">
      <c r="A43" s="313" t="s">
        <v>73</v>
      </c>
      <c r="B43" s="568">
        <v>3.1611611430358677E-2</v>
      </c>
      <c r="C43" s="43"/>
      <c r="D43" s="25"/>
      <c r="E43" s="25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8" customHeight="1" outlineLevel="1" thickBot="1">
      <c r="A44" s="21" t="s">
        <v>49</v>
      </c>
      <c r="B44" s="569">
        <v>1</v>
      </c>
      <c r="C44" s="25"/>
      <c r="D44" s="25"/>
      <c r="E44" s="25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8.75" customHeight="1" outlineLevel="1">
      <c r="C45" s="25"/>
      <c r="D45" s="25"/>
      <c r="E45" s="25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8.75" customHeight="1" outlineLevel="1">
      <c r="C46" s="25"/>
      <c r="D46" s="25"/>
      <c r="E46" s="25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8.75" customHeight="1" outlineLevel="1">
      <c r="C47" s="25"/>
      <c r="D47" s="25"/>
      <c r="E47" s="25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8.75" customHeight="1" outlineLevel="1">
      <c r="C48" s="25"/>
      <c r="D48" s="25"/>
      <c r="E48" s="25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ht="18.75" customHeight="1">
      <c r="C49" s="25"/>
      <c r="D49" s="25"/>
      <c r="E49" s="2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9" s="506" customFormat="1" ht="24.6" customHeight="1">
      <c r="A50" s="506" t="s">
        <v>143</v>
      </c>
    </row>
    <row r="51" spans="1:39" ht="18.75" customHeight="1" outlineLevel="1" thickBot="1">
      <c r="C51" s="513"/>
      <c r="D51" s="513"/>
      <c r="E51" s="513" t="s">
        <v>50</v>
      </c>
      <c r="F51" s="513"/>
      <c r="G51" s="513"/>
      <c r="H51" s="513"/>
      <c r="J51" s="15"/>
      <c r="K51" s="2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46.8" customHeight="1" outlineLevel="1" thickBot="1">
      <c r="A52" s="18" t="s">
        <v>5</v>
      </c>
      <c r="B52" s="514" t="s">
        <v>272</v>
      </c>
      <c r="C52" s="514" t="s">
        <v>186</v>
      </c>
      <c r="D52" s="514" t="s">
        <v>243</v>
      </c>
      <c r="E52" s="514" t="s">
        <v>270</v>
      </c>
      <c r="F52" s="184" t="s">
        <v>271</v>
      </c>
      <c r="G52" s="184" t="s">
        <v>267</v>
      </c>
      <c r="H52" s="184" t="s">
        <v>214</v>
      </c>
      <c r="I52" s="2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9" ht="18.600000000000001" customHeight="1" outlineLevel="1">
      <c r="A53" s="19" t="s">
        <v>14</v>
      </c>
      <c r="B53" s="145">
        <v>54.152854418399997</v>
      </c>
      <c r="C53" s="145">
        <v>57.722468379899993</v>
      </c>
      <c r="D53" s="145">
        <v>61.044015914900015</v>
      </c>
      <c r="E53" s="570">
        <v>63.982778532899985</v>
      </c>
      <c r="F53" s="571">
        <v>4.8141698640810748E-2</v>
      </c>
      <c r="G53" s="571">
        <v>0.10845534379780508</v>
      </c>
      <c r="H53" s="571">
        <v>0.18152180933162376</v>
      </c>
      <c r="I53" s="2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9" ht="18.600000000000001" customHeight="1" outlineLevel="1">
      <c r="A54" s="20" t="s">
        <v>2</v>
      </c>
      <c r="B54" s="146">
        <v>57.822598424399999</v>
      </c>
      <c r="C54" s="146">
        <v>65.014822040799984</v>
      </c>
      <c r="D54" s="146">
        <v>66.407888371500007</v>
      </c>
      <c r="E54" s="572">
        <v>67.030368162800002</v>
      </c>
      <c r="F54" s="571">
        <v>9.3735820632889766E-3</v>
      </c>
      <c r="G54" s="571">
        <v>3.1001332599744247E-2</v>
      </c>
      <c r="H54" s="571">
        <v>0.15924171499208351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9" ht="18.600000000000001" customHeight="1" outlineLevel="1">
      <c r="A55" s="241" t="s">
        <v>183</v>
      </c>
      <c r="B55" s="146">
        <v>9115.4750129494987</v>
      </c>
      <c r="C55" s="146">
        <v>7546.1898357378996</v>
      </c>
      <c r="D55" s="146">
        <v>7810.6270364098991</v>
      </c>
      <c r="E55" s="572">
        <v>7365.233132754799</v>
      </c>
      <c r="F55" s="571">
        <v>-5.7024090585667264E-2</v>
      </c>
      <c r="G55" s="571">
        <v>-2.3979876854688942E-2</v>
      </c>
      <c r="H55" s="571">
        <v>-0.19200775359575839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9" s="270" customFormat="1" ht="18.600000000000001" customHeight="1" outlineLevel="1">
      <c r="A56" s="308" t="s">
        <v>184</v>
      </c>
      <c r="B56" s="147">
        <v>3252.1587613959996</v>
      </c>
      <c r="C56" s="147">
        <v>2712.5745922683996</v>
      </c>
      <c r="D56" s="147">
        <v>2738.9906600443996</v>
      </c>
      <c r="E56" s="573">
        <v>2396.4034761812995</v>
      </c>
      <c r="F56" s="574">
        <v>-0.12507789415300408</v>
      </c>
      <c r="G56" s="574">
        <v>-0.11655757485463314</v>
      </c>
      <c r="H56" s="574">
        <v>-0.26313453554996935</v>
      </c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</row>
    <row r="57" spans="1:39" s="270" customFormat="1" ht="18.600000000000001" customHeight="1" outlineLevel="1">
      <c r="A57" s="308" t="s">
        <v>185</v>
      </c>
      <c r="B57" s="147">
        <v>5863.3162515535005</v>
      </c>
      <c r="C57" s="147">
        <v>4833.6152434694995</v>
      </c>
      <c r="D57" s="147">
        <v>5071.6363763654999</v>
      </c>
      <c r="E57" s="573">
        <v>4968.8296565735</v>
      </c>
      <c r="F57" s="574">
        <v>-2.0270916951201978E-2</v>
      </c>
      <c r="G57" s="574">
        <v>2.7973764210273755E-2</v>
      </c>
      <c r="H57" s="574">
        <v>-0.15255642994576735</v>
      </c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</row>
    <row r="58" spans="1:39" s="317" customFormat="1" ht="18.600000000000001" customHeight="1" outlineLevel="1">
      <c r="A58" s="307" t="s">
        <v>73</v>
      </c>
      <c r="B58" s="315">
        <v>9227.4504657922989</v>
      </c>
      <c r="C58" s="315">
        <v>7668.9271261586</v>
      </c>
      <c r="D58" s="315">
        <v>7938.0789406962986</v>
      </c>
      <c r="E58" s="575">
        <v>7496.2462794504982</v>
      </c>
      <c r="F58" s="576">
        <v>-5.5659897633500321E-2</v>
      </c>
      <c r="G58" s="576">
        <v>-2.2516949746345882E-2</v>
      </c>
      <c r="H58" s="576">
        <v>-0.18761457379366753</v>
      </c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</row>
    <row r="59" spans="1:39" ht="18.600000000000001" customHeight="1" outlineLevel="1">
      <c r="A59" s="20" t="s">
        <v>48</v>
      </c>
      <c r="B59" s="146">
        <v>200474.87797615948</v>
      </c>
      <c r="C59" s="146">
        <v>180662.6339790565</v>
      </c>
      <c r="D59" s="146">
        <v>196591.51520218677</v>
      </c>
      <c r="E59" s="572">
        <v>191590.39101877989</v>
      </c>
      <c r="F59" s="577">
        <v>-2.5439165969413313E-2</v>
      </c>
      <c r="G59" s="577">
        <v>6.0487090213630967E-2</v>
      </c>
      <c r="H59" s="577">
        <v>-4.4317208455595836E-2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39" ht="18.600000000000001" customHeight="1" outlineLevel="1" thickBot="1">
      <c r="A60" s="21" t="s">
        <v>49</v>
      </c>
      <c r="B60" s="148">
        <v>209702.32844195177</v>
      </c>
      <c r="C60" s="148">
        <v>188331.56110521508</v>
      </c>
      <c r="D60" s="148">
        <v>204529.59414288306</v>
      </c>
      <c r="E60" s="578">
        <v>199086.63729823037</v>
      </c>
      <c r="F60" s="579">
        <v>-2.661207473403715E-2</v>
      </c>
      <c r="G60" s="579">
        <v>5.7107136636576517E-2</v>
      </c>
      <c r="H60" s="579">
        <v>-5.0622667008964339E-2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9" ht="30" customHeight="1" outlineLevel="1">
      <c r="A61" s="684" t="s">
        <v>144</v>
      </c>
      <c r="B61" s="684"/>
      <c r="C61" s="684"/>
      <c r="D61" s="684"/>
      <c r="E61" s="684"/>
      <c r="F61" s="684"/>
      <c r="G61" s="684"/>
      <c r="H61" s="684"/>
      <c r="I61" s="13"/>
      <c r="J61" s="13"/>
    </row>
    <row r="62" spans="1:39" s="509" customFormat="1" ht="13.8" customHeight="1"/>
    <row r="63" spans="1:39" s="505" customFormat="1" ht="18.600000000000001" customHeight="1" thickBot="1">
      <c r="A63" s="504" t="s">
        <v>52</v>
      </c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504"/>
      <c r="AE63" s="504"/>
      <c r="AF63" s="504"/>
      <c r="AG63" s="504"/>
      <c r="AH63" s="504"/>
      <c r="AI63" s="504"/>
      <c r="AJ63" s="504"/>
      <c r="AK63" s="504"/>
      <c r="AL63" s="504"/>
      <c r="AM63" s="504"/>
    </row>
    <row r="64" spans="1:39" ht="18.75" customHeight="1" outlineLevel="1" thickBot="1">
      <c r="A64" s="18" t="s">
        <v>5</v>
      </c>
      <c r="B64" s="322" t="s">
        <v>272</v>
      </c>
      <c r="C64" s="322" t="s">
        <v>186</v>
      </c>
      <c r="D64" s="322" t="s">
        <v>243</v>
      </c>
      <c r="E64" s="322" t="s">
        <v>270</v>
      </c>
      <c r="H64" s="23"/>
    </row>
    <row r="65" spans="1:31" ht="18.600000000000001" customHeight="1" outlineLevel="1">
      <c r="A65" s="19" t="s">
        <v>14</v>
      </c>
      <c r="B65" s="70">
        <v>5.8686692081581669E-3</v>
      </c>
      <c r="C65" s="70">
        <v>7.5267983943946327E-3</v>
      </c>
      <c r="D65" s="185">
        <v>7.6900237917696323E-3</v>
      </c>
      <c r="E65" s="580">
        <v>8.5353090263718175E-3</v>
      </c>
      <c r="H65" s="23"/>
    </row>
    <row r="66" spans="1:31" ht="18.600000000000001" customHeight="1" outlineLevel="1">
      <c r="A66" s="20" t="s">
        <v>2</v>
      </c>
      <c r="B66" s="71">
        <v>6.2663677945233127E-3</v>
      </c>
      <c r="C66" s="71">
        <v>8.4776945942067125E-3</v>
      </c>
      <c r="D66" s="186">
        <v>8.365737966026696E-3</v>
      </c>
      <c r="E66" s="581">
        <v>8.9418577864164798E-3</v>
      </c>
      <c r="H66" s="23"/>
    </row>
    <row r="67" spans="1:31" ht="18.600000000000001" customHeight="1" outlineLevel="1">
      <c r="A67" s="241" t="s">
        <v>72</v>
      </c>
      <c r="B67" s="71">
        <v>0.98786496299731852</v>
      </c>
      <c r="C67" s="71">
        <v>0.9839955070113986</v>
      </c>
      <c r="D67" s="186">
        <v>0.98394423824220378</v>
      </c>
      <c r="E67" s="581">
        <v>0.98252283318721179</v>
      </c>
      <c r="H67" s="2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31" ht="18.600000000000001" customHeight="1" outlineLevel="1">
      <c r="A68" s="310" t="s">
        <v>184</v>
      </c>
      <c r="B68" s="314">
        <v>0.35244391432414574</v>
      </c>
      <c r="C68" s="314">
        <v>0.35370978855906021</v>
      </c>
      <c r="D68" s="309">
        <v>0.34504452280039249</v>
      </c>
      <c r="E68" s="582">
        <v>0.31968046230692471</v>
      </c>
      <c r="H68" s="2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31" ht="18.600000000000001" customHeight="1" outlineLevel="1">
      <c r="A69" s="310" t="s">
        <v>185</v>
      </c>
      <c r="B69" s="314">
        <v>0.63542104867317295</v>
      </c>
      <c r="C69" s="314">
        <v>0.63028571845233838</v>
      </c>
      <c r="D69" s="309">
        <v>0.63889971544181123</v>
      </c>
      <c r="E69" s="582">
        <v>0.66284237088028719</v>
      </c>
      <c r="H69" s="2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31" s="317" customFormat="1" ht="18.600000000000001" customHeight="1" outlineLevel="1" thickBot="1">
      <c r="A70" s="311" t="s">
        <v>73</v>
      </c>
      <c r="B70" s="319">
        <v>1</v>
      </c>
      <c r="C70" s="319">
        <v>1</v>
      </c>
      <c r="D70" s="312">
        <v>1</v>
      </c>
      <c r="E70" s="583">
        <v>1</v>
      </c>
      <c r="H70" s="320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</row>
    <row r="71" spans="1:31" outlineLevel="1">
      <c r="J71" s="13"/>
    </row>
    <row r="72" spans="1:31" outlineLevel="1">
      <c r="J72" s="13"/>
    </row>
    <row r="73" spans="1:31" outlineLevel="1">
      <c r="C73" s="16"/>
    </row>
    <row r="74" spans="1:31" outlineLevel="1">
      <c r="C74" s="16"/>
    </row>
    <row r="75" spans="1:31" outlineLevel="1">
      <c r="C75" s="16"/>
    </row>
    <row r="76" spans="1:31" outlineLevel="1">
      <c r="C76" s="16"/>
    </row>
    <row r="77" spans="1:31" outlineLevel="1">
      <c r="C77" s="16"/>
    </row>
    <row r="78" spans="1:31" outlineLevel="1"/>
    <row r="79" spans="1:31" s="17" customFormat="1"/>
    <row r="80" spans="1:31" s="444" customFormat="1" ht="18" customHeight="1" thickBot="1">
      <c r="A80" s="443" t="s">
        <v>60</v>
      </c>
      <c r="B80" s="443"/>
    </row>
    <row r="81" spans="1:3" ht="18" customHeight="1" outlineLevel="1" thickBot="1">
      <c r="A81" s="18" t="s">
        <v>5</v>
      </c>
      <c r="B81" s="74">
        <v>42916</v>
      </c>
    </row>
    <row r="82" spans="1:3" ht="18.600000000000001" customHeight="1" outlineLevel="1">
      <c r="A82" s="19" t="s">
        <v>48</v>
      </c>
      <c r="B82" s="584">
        <v>0.96234681352208906</v>
      </c>
    </row>
    <row r="83" spans="1:3" ht="18.600000000000001" customHeight="1" outlineLevel="1">
      <c r="A83" s="19" t="s">
        <v>14</v>
      </c>
      <c r="B83" s="584">
        <v>3.2138158241657491E-4</v>
      </c>
    </row>
    <row r="84" spans="1:3" ht="18.600000000000001" customHeight="1" outlineLevel="1">
      <c r="A84" s="20" t="s">
        <v>2</v>
      </c>
      <c r="B84" s="584">
        <v>3.3668943869090011E-4</v>
      </c>
    </row>
    <row r="85" spans="1:3" ht="18.600000000000001" customHeight="1" outlineLevel="1">
      <c r="A85" s="241" t="s">
        <v>72</v>
      </c>
      <c r="B85" s="585">
        <v>3.6995115456803521E-2</v>
      </c>
    </row>
    <row r="86" spans="1:3" ht="18.600000000000001" customHeight="1" outlineLevel="1">
      <c r="A86" s="310" t="s">
        <v>184</v>
      </c>
      <c r="B86" s="584">
        <v>1.2036988060587433E-2</v>
      </c>
      <c r="C86" s="24"/>
    </row>
    <row r="87" spans="1:3" ht="18.600000000000001" customHeight="1" outlineLevel="1">
      <c r="A87" s="310" t="s">
        <v>185</v>
      </c>
      <c r="B87" s="584">
        <v>2.4958127396216091E-2</v>
      </c>
      <c r="C87" s="31"/>
    </row>
    <row r="88" spans="1:3" ht="18.600000000000001" customHeight="1" outlineLevel="1">
      <c r="A88" s="321" t="s">
        <v>73</v>
      </c>
      <c r="B88" s="586">
        <v>3.7653186477910994E-2</v>
      </c>
    </row>
    <row r="89" spans="1:3" ht="18.600000000000001" customHeight="1" outlineLevel="1" thickBot="1">
      <c r="A89" s="21" t="s">
        <v>49</v>
      </c>
      <c r="B89" s="587">
        <v>1</v>
      </c>
    </row>
    <row r="90" spans="1:3" outlineLevel="1"/>
    <row r="91" spans="1:3" ht="18.75" customHeight="1" outlineLevel="1"/>
    <row r="92" spans="1:3" ht="18.75" customHeight="1" outlineLevel="1"/>
  </sheetData>
  <mergeCells count="2">
    <mergeCell ref="A61:H61"/>
    <mergeCell ref="A12:H12"/>
  </mergeCells>
  <phoneticPr fontId="3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zoomScale="85" zoomScaleNormal="85" workbookViewId="0">
      <selection sqref="A1:C1"/>
    </sheetView>
  </sheetViews>
  <sheetFormatPr defaultColWidth="9.109375" defaultRowHeight="13.2" outlineLevelRow="1"/>
  <cols>
    <col min="1" max="1" width="25.88671875" style="87" customWidth="1"/>
    <col min="2" max="2" width="31.44140625" style="87" customWidth="1"/>
    <col min="3" max="3" width="32.33203125" style="87" customWidth="1"/>
    <col min="4" max="5" width="11.109375" style="87" customWidth="1"/>
    <col min="6" max="15" width="11.109375" style="44" customWidth="1"/>
    <col min="16" max="16" width="11.44140625" style="44" customWidth="1"/>
    <col min="17" max="21" width="10.5546875" style="44" customWidth="1"/>
    <col min="22" max="16384" width="9.109375" style="44"/>
  </cols>
  <sheetData>
    <row r="1" spans="1:6" ht="18.75" customHeight="1" thickBot="1">
      <c r="A1" s="685" t="s">
        <v>215</v>
      </c>
      <c r="B1" s="685"/>
      <c r="C1" s="685"/>
      <c r="D1" s="26"/>
      <c r="E1" s="26"/>
      <c r="F1" s="26"/>
    </row>
    <row r="2" spans="1:6" ht="33" customHeight="1" outlineLevel="1" thickBot="1">
      <c r="A2" s="30" t="s">
        <v>58</v>
      </c>
      <c r="B2" s="30" t="s">
        <v>216</v>
      </c>
      <c r="C2" s="405" t="s">
        <v>217</v>
      </c>
      <c r="D2" s="44"/>
      <c r="E2" s="44"/>
    </row>
    <row r="3" spans="1:6" ht="15" customHeight="1" outlineLevel="1">
      <c r="A3" s="406" t="s">
        <v>218</v>
      </c>
      <c r="B3" s="323">
        <v>-118.43</v>
      </c>
      <c r="C3" s="407">
        <v>16</v>
      </c>
      <c r="D3" s="84"/>
      <c r="E3" s="44"/>
    </row>
    <row r="4" spans="1:6" ht="15" customHeight="1" outlineLevel="1">
      <c r="A4" s="408" t="s">
        <v>219</v>
      </c>
      <c r="B4" s="323">
        <v>518.72252880659721</v>
      </c>
      <c r="C4" s="407">
        <v>18</v>
      </c>
      <c r="D4" s="44"/>
      <c r="E4" s="44"/>
    </row>
    <row r="5" spans="1:6" ht="15" customHeight="1" outlineLevel="1">
      <c r="A5" s="408" t="s">
        <v>220</v>
      </c>
      <c r="B5" s="323">
        <v>634.20826215995828</v>
      </c>
      <c r="C5" s="407">
        <v>18</v>
      </c>
      <c r="D5" s="44"/>
      <c r="E5" s="44"/>
    </row>
    <row r="6" spans="1:6" ht="15" customHeight="1" outlineLevel="1">
      <c r="A6" s="408" t="s">
        <v>221</v>
      </c>
      <c r="B6" s="323">
        <v>-177.36410713108774</v>
      </c>
      <c r="C6" s="407">
        <v>18</v>
      </c>
      <c r="D6" s="44"/>
      <c r="E6" s="44"/>
    </row>
    <row r="7" spans="1:6" ht="15" customHeight="1" outlineLevel="1">
      <c r="A7" s="408" t="s">
        <v>227</v>
      </c>
      <c r="B7" s="323">
        <v>167.03316855708582</v>
      </c>
      <c r="C7" s="407">
        <v>19</v>
      </c>
      <c r="D7" s="44"/>
      <c r="E7" s="44"/>
    </row>
    <row r="8" spans="1:6" ht="15" customHeight="1" outlineLevel="1">
      <c r="A8" s="408" t="s">
        <v>228</v>
      </c>
      <c r="B8" s="323">
        <v>-514.84731989521515</v>
      </c>
      <c r="C8" s="407">
        <v>18</v>
      </c>
      <c r="D8" s="44"/>
      <c r="E8" s="44"/>
    </row>
    <row r="9" spans="1:6" ht="15" customHeight="1" outlineLevel="1">
      <c r="A9" s="408" t="s">
        <v>229</v>
      </c>
      <c r="B9" s="323">
        <v>-617.65089120987057</v>
      </c>
      <c r="C9" s="407">
        <v>17</v>
      </c>
      <c r="D9" s="44"/>
      <c r="E9" s="44"/>
    </row>
    <row r="10" spans="1:6" ht="15" customHeight="1" outlineLevel="1">
      <c r="A10" s="409" t="s">
        <v>230</v>
      </c>
      <c r="B10" s="323">
        <v>-295.87270367723511</v>
      </c>
      <c r="C10" s="407">
        <v>17</v>
      </c>
      <c r="D10" s="44"/>
      <c r="E10" s="44"/>
    </row>
    <row r="11" spans="1:6" ht="15" customHeight="1" outlineLevel="1">
      <c r="A11" s="409" t="s">
        <v>231</v>
      </c>
      <c r="B11" s="323">
        <v>-551.20216965396503</v>
      </c>
      <c r="C11" s="407">
        <v>18</v>
      </c>
      <c r="D11" s="44"/>
      <c r="E11" s="44"/>
    </row>
    <row r="12" spans="1:6" ht="15" customHeight="1" outlineLevel="1">
      <c r="A12" s="408" t="s">
        <v>232</v>
      </c>
      <c r="B12" s="323">
        <v>-576.73303783957124</v>
      </c>
      <c r="C12" s="407">
        <v>17</v>
      </c>
      <c r="D12" s="44"/>
      <c r="E12" s="44"/>
    </row>
    <row r="13" spans="1:6" ht="15" customHeight="1" outlineLevel="1">
      <c r="A13" s="410" t="s">
        <v>273</v>
      </c>
      <c r="B13" s="411">
        <v>197.72165213</v>
      </c>
      <c r="C13" s="412">
        <v>18</v>
      </c>
    </row>
    <row r="14" spans="1:6" ht="15" customHeight="1" outlineLevel="1">
      <c r="A14" s="410" t="s">
        <v>274</v>
      </c>
      <c r="B14" s="411">
        <v>80.281832449999996</v>
      </c>
      <c r="C14" s="412">
        <v>18</v>
      </c>
    </row>
    <row r="15" spans="1:6" ht="15" customHeight="1" outlineLevel="1">
      <c r="A15" s="413" t="s">
        <v>275</v>
      </c>
      <c r="B15" s="414">
        <v>625.56772004000004</v>
      </c>
      <c r="C15" s="415">
        <v>18</v>
      </c>
      <c r="D15" s="44"/>
      <c r="E15" s="44"/>
    </row>
    <row r="16" spans="1:6" ht="13.8" outlineLevel="1" thickBot="1">
      <c r="A16" s="416" t="s">
        <v>222</v>
      </c>
      <c r="B16" s="417">
        <f>SUM(B4:B15)</f>
        <v>-510.13506526330389</v>
      </c>
      <c r="C16" s="418">
        <f>AVERAGE(C4:C15)</f>
        <v>17.833333333333332</v>
      </c>
      <c r="E16" s="44"/>
    </row>
    <row r="17" spans="1:10" ht="6" customHeight="1">
      <c r="A17" s="54"/>
      <c r="B17" s="85"/>
      <c r="C17" s="86"/>
      <c r="D17" s="54"/>
      <c r="E17" s="54"/>
      <c r="F17" s="55"/>
      <c r="H17" s="85"/>
      <c r="I17" s="86"/>
      <c r="J17" s="55"/>
    </row>
    <row r="18" spans="1:10" ht="18.75" customHeight="1" thickBot="1">
      <c r="A18" s="686" t="s">
        <v>294</v>
      </c>
      <c r="B18" s="686"/>
      <c r="C18" s="686"/>
      <c r="D18" s="26"/>
      <c r="E18" s="26"/>
      <c r="F18" s="26"/>
    </row>
    <row r="19" spans="1:10" ht="15" customHeight="1" outlineLevel="1">
      <c r="A19" s="406" t="s">
        <v>276</v>
      </c>
      <c r="B19" s="419">
        <v>-780.35833073316985</v>
      </c>
      <c r="C19" s="419">
        <v>17</v>
      </c>
    </row>
    <row r="20" spans="1:10" ht="15" customHeight="1" outlineLevel="1">
      <c r="A20" s="408" t="s">
        <v>277</v>
      </c>
      <c r="B20" s="420">
        <v>975.56668383546764</v>
      </c>
      <c r="C20" s="420">
        <v>18</v>
      </c>
    </row>
    <row r="21" spans="1:10" ht="15" customHeight="1" outlineLevel="1">
      <c r="A21" s="408" t="s">
        <v>278</v>
      </c>
      <c r="B21" s="420">
        <v>-965.46504254799993</v>
      </c>
      <c r="C21" s="420">
        <v>18</v>
      </c>
    </row>
    <row r="22" spans="1:10" ht="15" customHeight="1" outlineLevel="1">
      <c r="A22" s="408" t="s">
        <v>279</v>
      </c>
      <c r="B22" s="420">
        <v>-1423.8079111707714</v>
      </c>
      <c r="C22" s="420">
        <v>17.333333333333332</v>
      </c>
    </row>
    <row r="23" spans="1:10" ht="15" customHeight="1" outlineLevel="1" thickBot="1">
      <c r="A23" s="421" t="s">
        <v>280</v>
      </c>
      <c r="B23" s="422">
        <v>903.57120462</v>
      </c>
      <c r="C23" s="422">
        <v>18</v>
      </c>
    </row>
    <row r="24" spans="1:10" ht="13.8" outlineLevel="1" thickBot="1">
      <c r="A24" s="423" t="s">
        <v>223</v>
      </c>
      <c r="B24" s="424">
        <f>SUM(B20:B23)</f>
        <v>-510.13506526330377</v>
      </c>
      <c r="C24" s="425">
        <f>AVERAGE(C20:C23)</f>
        <v>17.833333333333332</v>
      </c>
      <c r="E24" s="44"/>
    </row>
    <row r="25" spans="1:10">
      <c r="A25" s="426" t="s">
        <v>224</v>
      </c>
      <c r="B25" s="427">
        <f>SUM(B19:B22)</f>
        <v>-2194.0646006164734</v>
      </c>
      <c r="E25" s="44"/>
    </row>
    <row r="26" spans="1:10">
      <c r="E26" s="44"/>
    </row>
    <row r="27" spans="1:10">
      <c r="A27" s="187" t="s">
        <v>225</v>
      </c>
    </row>
    <row r="28" spans="1:10">
      <c r="A28" s="187" t="s">
        <v>226</v>
      </c>
    </row>
  </sheetData>
  <mergeCells count="2">
    <mergeCell ref="A1:C1"/>
    <mergeCell ref="A18:C18"/>
  </mergeCells>
  <phoneticPr fontId="71" type="noConversion"/>
  <pageMargins left="0.7" right="0.7" top="0.75" bottom="0.75" header="0.3" footer="0.3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1"/>
  <sheetViews>
    <sheetView tabSelected="1" zoomScale="85" zoomScaleNormal="85" workbookViewId="0">
      <selection activeCell="G20" sqref="G20"/>
    </sheetView>
  </sheetViews>
  <sheetFormatPr defaultColWidth="9.109375" defaultRowHeight="13.2" outlineLevelRow="1"/>
  <cols>
    <col min="1" max="1" width="30.5546875" style="1" customWidth="1"/>
    <col min="2" max="4" width="14.5546875" style="1" customWidth="1"/>
    <col min="5" max="5" width="15.21875" style="1" customWidth="1"/>
    <col min="6" max="9" width="10.5546875" style="1" customWidth="1"/>
    <col min="10" max="10" width="12.109375" style="1" customWidth="1"/>
    <col min="11" max="11" width="12.88671875" style="1" customWidth="1"/>
    <col min="12" max="14" width="10.109375" style="1" bestFit="1" customWidth="1"/>
    <col min="15" max="15" width="10" style="1" customWidth="1"/>
    <col min="16" max="16" width="10.109375" style="1" bestFit="1" customWidth="1"/>
    <col min="17" max="17" width="12.88671875" style="1" bestFit="1" customWidth="1"/>
    <col min="18" max="16384" width="9.109375" style="1"/>
  </cols>
  <sheetData>
    <row r="1" spans="1:11" s="688" customFormat="1" ht="25.2" customHeight="1" thickBot="1">
      <c r="A1" s="687" t="s">
        <v>281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1" ht="15" customHeight="1" outlineLevel="1">
      <c r="A2" s="693" t="s">
        <v>5</v>
      </c>
      <c r="B2" s="695" t="s">
        <v>3</v>
      </c>
      <c r="C2" s="696"/>
      <c r="D2" s="696"/>
      <c r="E2" s="697"/>
      <c r="F2" s="695" t="s">
        <v>4</v>
      </c>
      <c r="G2" s="696"/>
      <c r="H2" s="696"/>
      <c r="I2" s="696"/>
      <c r="J2" s="691" t="s">
        <v>239</v>
      </c>
    </row>
    <row r="3" spans="1:11" ht="15" customHeight="1" outlineLevel="1" thickBot="1">
      <c r="A3" s="694"/>
      <c r="B3" s="698" t="s">
        <v>40</v>
      </c>
      <c r="C3" s="699"/>
      <c r="D3" s="698" t="s">
        <v>41</v>
      </c>
      <c r="E3" s="699"/>
      <c r="F3" s="698" t="s">
        <v>40</v>
      </c>
      <c r="G3" s="699"/>
      <c r="H3" s="698" t="s">
        <v>41</v>
      </c>
      <c r="I3" s="700"/>
      <c r="J3" s="692"/>
    </row>
    <row r="4" spans="1:11" ht="16.5" customHeight="1" outlineLevel="1">
      <c r="A4" s="88" t="s">
        <v>14</v>
      </c>
      <c r="B4" s="545">
        <v>16</v>
      </c>
      <c r="C4" s="537">
        <v>9.5068330362448016E-3</v>
      </c>
      <c r="D4" s="545">
        <v>8</v>
      </c>
      <c r="E4" s="537">
        <v>4.7534165181224008E-3</v>
      </c>
      <c r="F4" s="545">
        <v>1658</v>
      </c>
      <c r="G4" s="537">
        <v>0.9851455733808675</v>
      </c>
      <c r="H4" s="545">
        <v>1</v>
      </c>
      <c r="I4" s="538">
        <v>5.941770647653001E-4</v>
      </c>
      <c r="J4" s="549">
        <f>B4+D4+F4+H4</f>
        <v>1683</v>
      </c>
      <c r="K4" s="445">
        <f>J4-J30</f>
        <v>-4</v>
      </c>
    </row>
    <row r="5" spans="1:11" ht="16.5" customHeight="1" outlineLevel="1">
      <c r="A5" s="327" t="s">
        <v>2</v>
      </c>
      <c r="B5" s="546">
        <v>20</v>
      </c>
      <c r="C5" s="539">
        <v>7.9977606270244332E-5</v>
      </c>
      <c r="D5" s="546">
        <v>3</v>
      </c>
      <c r="E5" s="539">
        <v>1.1996640940536649E-5</v>
      </c>
      <c r="F5" s="546">
        <v>250029</v>
      </c>
      <c r="G5" s="539">
        <v>0.99983604590714603</v>
      </c>
      <c r="H5" s="546">
        <v>18</v>
      </c>
      <c r="I5" s="540">
        <v>7.1979845643219901E-5</v>
      </c>
      <c r="J5" s="550">
        <f t="shared" ref="J5:J11" si="0">B5+D5+F5+H5</f>
        <v>250070</v>
      </c>
      <c r="K5" s="445">
        <f t="shared" ref="K5:K11" si="1">J5-J31</f>
        <v>-1729</v>
      </c>
    </row>
    <row r="6" spans="1:11" ht="16.5" customHeight="1" outlineLevel="1">
      <c r="A6" s="345" t="s">
        <v>183</v>
      </c>
      <c r="B6" s="452">
        <v>357</v>
      </c>
      <c r="C6" s="453">
        <v>4.3074324324324322E-2</v>
      </c>
      <c r="D6" s="452">
        <v>23</v>
      </c>
      <c r="E6" s="453">
        <v>2.7750965250965252E-3</v>
      </c>
      <c r="F6" s="452">
        <v>7898</v>
      </c>
      <c r="G6" s="453">
        <v>0.95294401544401541</v>
      </c>
      <c r="H6" s="452">
        <v>10</v>
      </c>
      <c r="I6" s="454">
        <v>1.2065637065637065E-3</v>
      </c>
      <c r="J6" s="455">
        <f t="shared" si="0"/>
        <v>8288</v>
      </c>
      <c r="K6" s="456">
        <f t="shared" si="1"/>
        <v>2255</v>
      </c>
    </row>
    <row r="7" spans="1:11" ht="16.5" customHeight="1" outlineLevel="1">
      <c r="A7" s="328" t="s">
        <v>184</v>
      </c>
      <c r="B7" s="547">
        <v>197</v>
      </c>
      <c r="C7" s="541">
        <v>5.154369440083726E-2</v>
      </c>
      <c r="D7" s="547">
        <v>16</v>
      </c>
      <c r="E7" s="541">
        <v>4.1862899005756151E-3</v>
      </c>
      <c r="F7" s="547">
        <v>3602</v>
      </c>
      <c r="G7" s="541">
        <v>0.94243851386708533</v>
      </c>
      <c r="H7" s="547">
        <v>7</v>
      </c>
      <c r="I7" s="542">
        <v>1.8315018315018315E-3</v>
      </c>
      <c r="J7" s="551">
        <f t="shared" si="0"/>
        <v>3822</v>
      </c>
      <c r="K7" s="445">
        <f t="shared" si="1"/>
        <v>-240</v>
      </c>
    </row>
    <row r="8" spans="1:11" ht="16.5" customHeight="1" outlineLevel="1">
      <c r="A8" s="346" t="s">
        <v>185</v>
      </c>
      <c r="B8" s="547">
        <v>160</v>
      </c>
      <c r="C8" s="541">
        <v>3.5826242722794444E-2</v>
      </c>
      <c r="D8" s="547">
        <v>7</v>
      </c>
      <c r="E8" s="541">
        <v>1.567398119122257E-3</v>
      </c>
      <c r="F8" s="547">
        <v>4296</v>
      </c>
      <c r="G8" s="541">
        <v>0.96193461710703088</v>
      </c>
      <c r="H8" s="547">
        <v>3</v>
      </c>
      <c r="I8" s="542">
        <v>6.7174205105239584E-4</v>
      </c>
      <c r="J8" s="551">
        <f t="shared" si="0"/>
        <v>4466</v>
      </c>
      <c r="K8" s="445">
        <f t="shared" si="1"/>
        <v>2495</v>
      </c>
    </row>
    <row r="9" spans="1:11" ht="16.5" customHeight="1" outlineLevel="1">
      <c r="A9" s="329" t="s">
        <v>73</v>
      </c>
      <c r="B9" s="92">
        <v>393</v>
      </c>
      <c r="C9" s="57">
        <v>1.5113001411315907E-3</v>
      </c>
      <c r="D9" s="92">
        <v>34</v>
      </c>
      <c r="E9" s="57">
        <v>1.3074861271876359E-4</v>
      </c>
      <c r="F9" s="92">
        <v>259585</v>
      </c>
      <c r="G9" s="57">
        <v>0.99824643037059546</v>
      </c>
      <c r="H9" s="92">
        <v>29</v>
      </c>
      <c r="I9" s="58">
        <v>1.1152087555423952E-4</v>
      </c>
      <c r="J9" s="449">
        <f t="shared" si="0"/>
        <v>260041</v>
      </c>
      <c r="K9" s="457">
        <f t="shared" si="1"/>
        <v>522</v>
      </c>
    </row>
    <row r="10" spans="1:11" ht="16.5" customHeight="1" outlineLevel="1">
      <c r="A10" s="93" t="s">
        <v>48</v>
      </c>
      <c r="B10" s="548">
        <v>3135</v>
      </c>
      <c r="C10" s="543">
        <v>0.78238083354130272</v>
      </c>
      <c r="D10" s="548">
        <v>406</v>
      </c>
      <c r="E10" s="543">
        <v>0.10132268530072373</v>
      </c>
      <c r="F10" s="548">
        <v>458</v>
      </c>
      <c r="G10" s="543">
        <v>0.11429997504367358</v>
      </c>
      <c r="H10" s="548">
        <v>8</v>
      </c>
      <c r="I10" s="544">
        <v>1.9965061142999752E-3</v>
      </c>
      <c r="J10" s="552">
        <f t="shared" si="0"/>
        <v>4007</v>
      </c>
      <c r="K10" s="445">
        <f t="shared" si="1"/>
        <v>-638</v>
      </c>
    </row>
    <row r="11" spans="1:11" ht="16.5" customHeight="1" outlineLevel="1" thickBot="1">
      <c r="A11" s="10" t="s">
        <v>49</v>
      </c>
      <c r="B11" s="95">
        <v>3528</v>
      </c>
      <c r="C11" s="33">
        <v>1.3361207053263043E-2</v>
      </c>
      <c r="D11" s="95">
        <v>440</v>
      </c>
      <c r="E11" s="33">
        <v>1.6663636914500393E-3</v>
      </c>
      <c r="F11" s="95">
        <v>260043</v>
      </c>
      <c r="G11" s="33">
        <v>0.98483230321759685</v>
      </c>
      <c r="H11" s="95">
        <v>37</v>
      </c>
      <c r="I11" s="37">
        <v>1.4012603769011694E-4</v>
      </c>
      <c r="J11" s="451">
        <f t="shared" si="0"/>
        <v>264048</v>
      </c>
      <c r="K11" s="458">
        <f t="shared" si="1"/>
        <v>-116</v>
      </c>
    </row>
    <row r="12" spans="1:11" s="702" customFormat="1" ht="13.8" thickBot="1"/>
    <row r="13" spans="1:11" ht="20.25" customHeight="1" thickBot="1">
      <c r="A13" s="701" t="s">
        <v>282</v>
      </c>
      <c r="B13" s="701"/>
      <c r="C13" s="701"/>
      <c r="D13" s="701"/>
      <c r="E13" s="701"/>
      <c r="F13" s="445"/>
      <c r="J13" s="445"/>
    </row>
    <row r="14" spans="1:11" ht="15" customHeight="1" outlineLevel="1">
      <c r="A14" s="693" t="s">
        <v>5</v>
      </c>
      <c r="B14" s="695" t="s">
        <v>3</v>
      </c>
      <c r="C14" s="697"/>
      <c r="D14" s="695" t="s">
        <v>154</v>
      </c>
      <c r="E14" s="696"/>
    </row>
    <row r="15" spans="1:11" ht="15" customHeight="1" outlineLevel="1" thickBot="1">
      <c r="A15" s="694"/>
      <c r="B15" s="8" t="s">
        <v>245</v>
      </c>
      <c r="C15" s="8" t="s">
        <v>41</v>
      </c>
      <c r="D15" s="8" t="s">
        <v>245</v>
      </c>
      <c r="E15" s="9" t="s">
        <v>41</v>
      </c>
    </row>
    <row r="16" spans="1:11" ht="16.5" customHeight="1" outlineLevel="1">
      <c r="A16" s="88" t="s">
        <v>14</v>
      </c>
      <c r="B16" s="537">
        <v>0.10422690530440006</v>
      </c>
      <c r="C16" s="537">
        <v>0.16684005116186956</v>
      </c>
      <c r="D16" s="537">
        <v>0.72644163841548282</v>
      </c>
      <c r="E16" s="538">
        <v>2.4914051182474161E-3</v>
      </c>
      <c r="G16" s="232"/>
    </row>
    <row r="17" spans="1:11" ht="16.5" customHeight="1" outlineLevel="1">
      <c r="A17" s="90" t="s">
        <v>2</v>
      </c>
      <c r="B17" s="539">
        <v>0.17350078966402824</v>
      </c>
      <c r="C17" s="539">
        <v>2.4924492061535321E-2</v>
      </c>
      <c r="D17" s="539">
        <v>0.80122590358638435</v>
      </c>
      <c r="E17" s="540">
        <v>3.4881468805209227E-4</v>
      </c>
      <c r="G17" s="232"/>
    </row>
    <row r="18" spans="1:11" ht="16.5" customHeight="1" outlineLevel="1">
      <c r="A18" s="345" t="s">
        <v>183</v>
      </c>
      <c r="B18" s="539">
        <v>0.29050770523351427</v>
      </c>
      <c r="C18" s="539">
        <v>0.15034120303549886</v>
      </c>
      <c r="D18" s="539">
        <v>0.55200513259102035</v>
      </c>
      <c r="E18" s="540">
        <v>7.1459591399665665E-3</v>
      </c>
      <c r="G18" s="232"/>
    </row>
    <row r="19" spans="1:11" ht="16.5" customHeight="1" outlineLevel="1">
      <c r="A19" s="328" t="s">
        <v>184</v>
      </c>
      <c r="B19" s="541">
        <v>0.41802745707785577</v>
      </c>
      <c r="C19" s="541">
        <v>0.45274686861923613</v>
      </c>
      <c r="D19" s="541">
        <v>0.10962414158119323</v>
      </c>
      <c r="E19" s="542">
        <v>1.9601532721714787E-2</v>
      </c>
      <c r="G19" s="232"/>
    </row>
    <row r="20" spans="1:11" ht="16.5" customHeight="1" outlineLevel="1">
      <c r="A20" s="346" t="s">
        <v>185</v>
      </c>
      <c r="B20" s="541">
        <v>0.22902921407127158</v>
      </c>
      <c r="C20" s="541">
        <v>4.5485413488939794E-3</v>
      </c>
      <c r="D20" s="541">
        <v>0.76528123651051372</v>
      </c>
      <c r="E20" s="542">
        <v>1.1410080693207226E-3</v>
      </c>
      <c r="G20" s="232"/>
    </row>
    <row r="21" spans="1:11" ht="16.5" customHeight="1" outlineLevel="1">
      <c r="A21" s="56" t="s">
        <v>73</v>
      </c>
      <c r="B21" s="57">
        <v>0.30335173433193019</v>
      </c>
      <c r="C21" s="57">
        <v>0.14360653389570477</v>
      </c>
      <c r="D21" s="57">
        <v>0.54626726825656646</v>
      </c>
      <c r="E21" s="58">
        <v>6.7744635157985155E-3</v>
      </c>
      <c r="G21" s="232"/>
    </row>
    <row r="22" spans="1:11" ht="16.5" customHeight="1" outlineLevel="1">
      <c r="A22" s="93" t="s">
        <v>48</v>
      </c>
      <c r="B22" s="543">
        <v>0.6930746670293918</v>
      </c>
      <c r="C22" s="543">
        <v>0.21725301017469523</v>
      </c>
      <c r="D22" s="543">
        <v>8.853080512337988E-2</v>
      </c>
      <c r="E22" s="544">
        <v>1.1415176725331061E-3</v>
      </c>
      <c r="G22" s="232"/>
    </row>
    <row r="23" spans="1:11" ht="16.5" customHeight="1" outlineLevel="1" thickBot="1">
      <c r="A23" s="10" t="s">
        <v>49</v>
      </c>
      <c r="B23" s="33">
        <v>0.67741781046179173</v>
      </c>
      <c r="C23" s="33">
        <v>0.21429431254859366</v>
      </c>
      <c r="D23" s="33">
        <v>0.10692005950836708</v>
      </c>
      <c r="E23" s="37">
        <v>1.367817481247545E-3</v>
      </c>
      <c r="G23" s="232"/>
    </row>
    <row r="24" spans="1:11" outlineLevel="1">
      <c r="A24" s="240" t="s">
        <v>89</v>
      </c>
    </row>
    <row r="25" spans="1:11">
      <c r="A25" s="240"/>
    </row>
    <row r="26" spans="1:11" s="262" customFormat="1" ht="15" customHeight="1" thickBot="1">
      <c r="A26" s="689" t="s">
        <v>235</v>
      </c>
      <c r="B26" s="689"/>
      <c r="C26" s="689"/>
      <c r="D26" s="689"/>
      <c r="E26" s="689"/>
      <c r="F26" s="689"/>
      <c r="G26" s="689"/>
      <c r="H26" s="689"/>
      <c r="I26" s="689"/>
    </row>
    <row r="27" spans="1:11" ht="20.25" hidden="1" customHeight="1" outlineLevel="1" thickBot="1">
      <c r="A27" s="690" t="s">
        <v>165</v>
      </c>
      <c r="B27" s="690"/>
      <c r="C27" s="690"/>
      <c r="D27" s="690"/>
      <c r="E27" s="690"/>
      <c r="F27" s="690"/>
      <c r="G27" s="690"/>
      <c r="H27" s="690"/>
      <c r="I27" s="690"/>
    </row>
    <row r="28" spans="1:11" ht="15" hidden="1" customHeight="1" outlineLevel="1">
      <c r="A28" s="693" t="s">
        <v>5</v>
      </c>
      <c r="B28" s="695" t="s">
        <v>3</v>
      </c>
      <c r="C28" s="696"/>
      <c r="D28" s="696"/>
      <c r="E28" s="697"/>
      <c r="F28" s="695" t="s">
        <v>4</v>
      </c>
      <c r="G28" s="696"/>
      <c r="H28" s="696"/>
      <c r="I28" s="696"/>
      <c r="J28" s="691" t="s">
        <v>239</v>
      </c>
    </row>
    <row r="29" spans="1:11" ht="15" hidden="1" customHeight="1" outlineLevel="1" thickBot="1">
      <c r="A29" s="694"/>
      <c r="B29" s="698" t="s">
        <v>40</v>
      </c>
      <c r="C29" s="699"/>
      <c r="D29" s="698" t="s">
        <v>41</v>
      </c>
      <c r="E29" s="699"/>
      <c r="F29" s="698" t="s">
        <v>40</v>
      </c>
      <c r="G29" s="699"/>
      <c r="H29" s="698" t="s">
        <v>41</v>
      </c>
      <c r="I29" s="700"/>
      <c r="J29" s="692"/>
    </row>
    <row r="30" spans="1:11" ht="16.5" hidden="1" customHeight="1" outlineLevel="1">
      <c r="A30" s="88" t="s">
        <v>14</v>
      </c>
      <c r="B30" s="89">
        <v>15</v>
      </c>
      <c r="C30" s="60">
        <v>8.8915234143449907E-3</v>
      </c>
      <c r="D30" s="89">
        <v>7</v>
      </c>
      <c r="E30" s="60">
        <v>4.1493775933609959E-3</v>
      </c>
      <c r="F30" s="89">
        <v>1664</v>
      </c>
      <c r="G30" s="60">
        <v>0.98636633076467106</v>
      </c>
      <c r="H30" s="89">
        <v>1</v>
      </c>
      <c r="I30" s="61">
        <v>5.9276822762299936E-4</v>
      </c>
      <c r="J30" s="446">
        <f>B30+D30+F30+H30</f>
        <v>1687</v>
      </c>
    </row>
    <row r="31" spans="1:11" ht="16.5" hidden="1" customHeight="1" outlineLevel="1">
      <c r="A31" s="327" t="s">
        <v>2</v>
      </c>
      <c r="B31" s="91">
        <v>23</v>
      </c>
      <c r="C31" s="62">
        <v>9.1342697945583578E-5</v>
      </c>
      <c r="D31" s="91">
        <v>55</v>
      </c>
      <c r="E31" s="62">
        <v>2.18428190739439E-4</v>
      </c>
      <c r="F31" s="91">
        <v>251703</v>
      </c>
      <c r="G31" s="62">
        <v>0.99961874352161839</v>
      </c>
      <c r="H31" s="91">
        <v>18</v>
      </c>
      <c r="I31" s="63">
        <v>7.1485589696543668E-5</v>
      </c>
      <c r="J31" s="447">
        <f t="shared" ref="J31:J37" si="2">B31+D31+F31+H31</f>
        <v>251799</v>
      </c>
      <c r="K31" s="1">
        <f>F31/F37</f>
        <v>0.97025661189041668</v>
      </c>
    </row>
    <row r="32" spans="1:11" ht="16.5" hidden="1" customHeight="1" outlineLevel="1">
      <c r="A32" s="345" t="s">
        <v>183</v>
      </c>
      <c r="B32" s="452">
        <v>415</v>
      </c>
      <c r="C32" s="453">
        <v>6.8788330847008125E-2</v>
      </c>
      <c r="D32" s="452">
        <v>27</v>
      </c>
      <c r="E32" s="453">
        <v>4.4753853804077575E-3</v>
      </c>
      <c r="F32" s="452">
        <v>5581</v>
      </c>
      <c r="G32" s="453">
        <v>0.92507873363169235</v>
      </c>
      <c r="H32" s="452">
        <v>10</v>
      </c>
      <c r="I32" s="454">
        <v>1.6575501408917621E-3</v>
      </c>
      <c r="J32" s="455">
        <f t="shared" si="2"/>
        <v>6033</v>
      </c>
    </row>
    <row r="33" spans="1:10" ht="16.5" hidden="1" customHeight="1" outlineLevel="1">
      <c r="A33" s="328" t="s">
        <v>184</v>
      </c>
      <c r="B33" s="324">
        <v>188</v>
      </c>
      <c r="C33" s="325">
        <v>4.6282619399310686E-2</v>
      </c>
      <c r="D33" s="324">
        <v>17</v>
      </c>
      <c r="E33" s="325">
        <v>4.1851304775972426E-3</v>
      </c>
      <c r="F33" s="324">
        <v>3849</v>
      </c>
      <c r="G33" s="325">
        <v>0.94756277695716395</v>
      </c>
      <c r="H33" s="324">
        <v>8</v>
      </c>
      <c r="I33" s="326">
        <v>1.9694731659281144E-3</v>
      </c>
      <c r="J33" s="448">
        <f t="shared" si="2"/>
        <v>4062</v>
      </c>
    </row>
    <row r="34" spans="1:10" ht="16.5" hidden="1" customHeight="1" outlineLevel="1">
      <c r="A34" s="346" t="s">
        <v>185</v>
      </c>
      <c r="B34" s="324">
        <v>227</v>
      </c>
      <c r="C34" s="325">
        <v>0.11516996448503297</v>
      </c>
      <c r="D34" s="324">
        <v>10</v>
      </c>
      <c r="E34" s="325">
        <v>5.0735667174023336E-3</v>
      </c>
      <c r="F34" s="324">
        <v>1732</v>
      </c>
      <c r="G34" s="325">
        <v>0.87874175545408417</v>
      </c>
      <c r="H34" s="324">
        <v>2</v>
      </c>
      <c r="I34" s="326">
        <v>1.0147133434804667E-3</v>
      </c>
      <c r="J34" s="448">
        <f t="shared" si="2"/>
        <v>1971</v>
      </c>
    </row>
    <row r="35" spans="1:10" ht="16.5" hidden="1" customHeight="1" outlineLevel="1">
      <c r="A35" s="329" t="s">
        <v>73</v>
      </c>
      <c r="B35" s="92">
        <v>453</v>
      </c>
      <c r="C35" s="57">
        <v>1.7455369356386237E-3</v>
      </c>
      <c r="D35" s="92">
        <v>89</v>
      </c>
      <c r="E35" s="57">
        <v>3.4294213525791945E-4</v>
      </c>
      <c r="F35" s="92">
        <v>258948</v>
      </c>
      <c r="G35" s="57">
        <v>0.99779977573896328</v>
      </c>
      <c r="H35" s="92">
        <v>29</v>
      </c>
      <c r="I35" s="58">
        <v>1.1174519014022095E-4</v>
      </c>
      <c r="J35" s="449">
        <f t="shared" si="2"/>
        <v>259519</v>
      </c>
    </row>
    <row r="36" spans="1:10" ht="16.5" hidden="1" customHeight="1" outlineLevel="1">
      <c r="A36" s="93" t="s">
        <v>48</v>
      </c>
      <c r="B36" s="94">
        <v>3730</v>
      </c>
      <c r="C36" s="64">
        <v>0.80301399354144243</v>
      </c>
      <c r="D36" s="94">
        <v>435</v>
      </c>
      <c r="E36" s="64">
        <v>9.3649085037674926E-2</v>
      </c>
      <c r="F36" s="94">
        <v>471</v>
      </c>
      <c r="G36" s="64">
        <v>0.10139935414424112</v>
      </c>
      <c r="H36" s="94">
        <v>9</v>
      </c>
      <c r="I36" s="65">
        <v>1.93756727664155E-3</v>
      </c>
      <c r="J36" s="450">
        <f t="shared" si="2"/>
        <v>4645</v>
      </c>
    </row>
    <row r="37" spans="1:10" ht="16.5" hidden="1" customHeight="1" outlineLevel="1" thickBot="1">
      <c r="A37" s="10" t="s">
        <v>49</v>
      </c>
      <c r="B37" s="95">
        <v>4183</v>
      </c>
      <c r="C37" s="33">
        <v>1.5834860162626248E-2</v>
      </c>
      <c r="D37" s="95">
        <v>524</v>
      </c>
      <c r="E37" s="33">
        <v>1.9836162383973593E-3</v>
      </c>
      <c r="F37" s="95">
        <v>259419</v>
      </c>
      <c r="G37" s="33">
        <v>0.98203767356642091</v>
      </c>
      <c r="H37" s="95">
        <v>38</v>
      </c>
      <c r="I37" s="37">
        <v>1.4385003255553368E-4</v>
      </c>
      <c r="J37" s="451">
        <f t="shared" si="2"/>
        <v>264164</v>
      </c>
    </row>
    <row r="38" spans="1:10" ht="8.25" hidden="1" customHeight="1" outlineLevel="1" thickBot="1">
      <c r="A38" s="96"/>
      <c r="B38" s="96"/>
      <c r="C38" s="96"/>
      <c r="D38" s="96"/>
      <c r="E38" s="96"/>
    </row>
    <row r="39" spans="1:10" ht="20.25" hidden="1" customHeight="1" outlineLevel="1" thickBot="1">
      <c r="A39" s="703" t="s">
        <v>234</v>
      </c>
      <c r="B39" s="703"/>
      <c r="C39" s="703"/>
      <c r="D39" s="703"/>
      <c r="E39" s="703"/>
    </row>
    <row r="40" spans="1:10" ht="15" hidden="1" customHeight="1" outlineLevel="1">
      <c r="A40" s="693" t="s">
        <v>5</v>
      </c>
      <c r="B40" s="695" t="s">
        <v>3</v>
      </c>
      <c r="C40" s="697"/>
      <c r="D40" s="695" t="s">
        <v>154</v>
      </c>
      <c r="E40" s="696"/>
    </row>
    <row r="41" spans="1:10" ht="15" hidden="1" customHeight="1" outlineLevel="1" thickBot="1">
      <c r="A41" s="694"/>
      <c r="B41" s="8" t="s">
        <v>245</v>
      </c>
      <c r="C41" s="8" t="s">
        <v>41</v>
      </c>
      <c r="D41" s="8" t="s">
        <v>245</v>
      </c>
      <c r="E41" s="469" t="s">
        <v>41</v>
      </c>
    </row>
    <row r="42" spans="1:10" ht="16.5" hidden="1" customHeight="1" outlineLevel="1">
      <c r="A42" s="88" t="s">
        <v>14</v>
      </c>
      <c r="B42" s="60">
        <v>0.10173483799501315</v>
      </c>
      <c r="C42" s="60">
        <v>0.16237573131587452</v>
      </c>
      <c r="D42" s="60">
        <v>0.73333019354022932</v>
      </c>
      <c r="E42" s="61">
        <v>2.5592371488829574E-3</v>
      </c>
      <c r="F42" s="232"/>
    </row>
    <row r="43" spans="1:10" ht="16.5" hidden="1" customHeight="1" outlineLevel="1">
      <c r="A43" s="90" t="s">
        <v>2</v>
      </c>
      <c r="B43" s="62">
        <v>0.14873610149312436</v>
      </c>
      <c r="C43" s="62">
        <v>2.3868490133948435E-2</v>
      </c>
      <c r="D43" s="62">
        <v>0.82700142462214443</v>
      </c>
      <c r="E43" s="63">
        <v>3.9398375078282809E-4</v>
      </c>
      <c r="F43" s="232"/>
    </row>
    <row r="44" spans="1:10" ht="16.5" hidden="1" customHeight="1" outlineLevel="1">
      <c r="A44" s="345" t="s">
        <v>183</v>
      </c>
      <c r="B44" s="62">
        <v>0.32051851608256499</v>
      </c>
      <c r="C44" s="62">
        <v>0.18144588928503286</v>
      </c>
      <c r="D44" s="62">
        <v>0.49187438862014554</v>
      </c>
      <c r="E44" s="63">
        <v>6.1612060122566009E-3</v>
      </c>
      <c r="F44" s="232"/>
    </row>
    <row r="45" spans="1:10" ht="16.5" hidden="1" customHeight="1" outlineLevel="1">
      <c r="A45" s="328" t="s">
        <v>184</v>
      </c>
      <c r="B45" s="325">
        <v>0.3932202431212406</v>
      </c>
      <c r="C45" s="325">
        <v>0.49843246618038489</v>
      </c>
      <c r="D45" s="325">
        <v>9.1807015626285543E-2</v>
      </c>
      <c r="E45" s="326">
        <v>1.6540275072088894E-2</v>
      </c>
      <c r="F45" s="232"/>
    </row>
    <row r="46" spans="1:10" ht="16.5" hidden="1" customHeight="1" outlineLevel="1">
      <c r="A46" s="346" t="s">
        <v>185</v>
      </c>
      <c r="B46" s="325">
        <v>0.28129484079905182</v>
      </c>
      <c r="C46" s="325">
        <v>1.0426863082788713E-2</v>
      </c>
      <c r="D46" s="325">
        <v>0.70771675398089517</v>
      </c>
      <c r="E46" s="326">
        <v>5.6154213726433689E-4</v>
      </c>
      <c r="F46" s="232"/>
    </row>
    <row r="47" spans="1:10" ht="16.5" hidden="1" customHeight="1" outlineLevel="1">
      <c r="A47" s="56" t="s">
        <v>73</v>
      </c>
      <c r="B47" s="57">
        <v>0.33097530180597073</v>
      </c>
      <c r="C47" s="57">
        <v>0.17343836229850351</v>
      </c>
      <c r="D47" s="57">
        <v>0.4897225135859064</v>
      </c>
      <c r="E47" s="58">
        <v>5.8638223096193799E-3</v>
      </c>
      <c r="F47" s="232"/>
    </row>
    <row r="48" spans="1:10" ht="16.5" hidden="1" customHeight="1" outlineLevel="1">
      <c r="A48" s="93" t="s">
        <v>48</v>
      </c>
      <c r="B48" s="64">
        <v>0.70697514575580589</v>
      </c>
      <c r="C48" s="64">
        <v>0.20818108493817244</v>
      </c>
      <c r="D48" s="64">
        <v>8.3952428015440686E-2</v>
      </c>
      <c r="E48" s="65">
        <v>8.9134129058103485E-4</v>
      </c>
      <c r="F48" s="232"/>
    </row>
    <row r="49" spans="1:6" ht="16.5" hidden="1" customHeight="1" outlineLevel="1" thickBot="1">
      <c r="A49" s="10" t="s">
        <v>49</v>
      </c>
      <c r="B49" s="33">
        <v>0.69118080126578574</v>
      </c>
      <c r="C49" s="33">
        <v>0.20672167334872149</v>
      </c>
      <c r="D49" s="33">
        <v>0.10099730880028475</v>
      </c>
      <c r="E49" s="37">
        <v>1.100216585208169E-3</v>
      </c>
      <c r="F49" s="232"/>
    </row>
    <row r="50" spans="1:6" hidden="1" outlineLevel="1">
      <c r="A50" s="240" t="s">
        <v>89</v>
      </c>
    </row>
    <row r="51" spans="1:6" collapsed="1"/>
  </sheetData>
  <mergeCells count="28">
    <mergeCell ref="A12:XFD12"/>
    <mergeCell ref="A39:E39"/>
    <mergeCell ref="A40:A41"/>
    <mergeCell ref="B40:C40"/>
    <mergeCell ref="D40:E40"/>
    <mergeCell ref="H29:I29"/>
    <mergeCell ref="D29:E29"/>
    <mergeCell ref="F29:G29"/>
    <mergeCell ref="A28:A29"/>
    <mergeCell ref="B28:E28"/>
    <mergeCell ref="B29:C29"/>
    <mergeCell ref="F28:I28"/>
    <mergeCell ref="A1:XFD1"/>
    <mergeCell ref="A26:I26"/>
    <mergeCell ref="A27:I27"/>
    <mergeCell ref="J28:J29"/>
    <mergeCell ref="A2:A3"/>
    <mergeCell ref="B2:E2"/>
    <mergeCell ref="F2:I2"/>
    <mergeCell ref="B3:C3"/>
    <mergeCell ref="D3:E3"/>
    <mergeCell ref="F3:G3"/>
    <mergeCell ref="J2:J3"/>
    <mergeCell ref="H3:I3"/>
    <mergeCell ref="A13:E13"/>
    <mergeCell ref="A14:A15"/>
    <mergeCell ref="B14:C14"/>
    <mergeCell ref="D14:E14"/>
  </mergeCells>
  <phoneticPr fontId="7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70C0"/>
  </sheetPr>
  <dimension ref="A1:Q110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37.6640625" style="1" customWidth="1"/>
    <col min="2" max="2" width="11" style="1" customWidth="1"/>
    <col min="3" max="3" width="2.33203125" style="1" customWidth="1"/>
    <col min="4" max="4" width="37.44140625" style="1" customWidth="1"/>
    <col min="5" max="5" width="10" style="1" bestFit="1" customWidth="1"/>
    <col min="6" max="6" width="2.6640625" style="1" customWidth="1"/>
    <col min="7" max="7" width="37" style="1" customWidth="1"/>
    <col min="8" max="8" width="10" style="1" bestFit="1" customWidth="1"/>
    <col min="9" max="9" width="2" style="1" customWidth="1"/>
    <col min="10" max="10" width="37.21875" style="1" customWidth="1"/>
    <col min="11" max="11" width="10.5546875" style="1" bestFit="1" customWidth="1"/>
    <col min="12" max="12" width="2.33203125" style="1" customWidth="1"/>
    <col min="13" max="13" width="29.44140625" style="1" customWidth="1"/>
    <col min="14" max="14" width="9.109375" style="1"/>
    <col min="15" max="15" width="2.44140625" style="1" customWidth="1"/>
    <col min="16" max="16" width="36.88671875" style="1" customWidth="1"/>
    <col min="17" max="16384" width="9.109375" style="1"/>
  </cols>
  <sheetData>
    <row r="1" spans="1:17" s="706" customFormat="1" ht="26.25" customHeight="1">
      <c r="A1" s="706" t="s">
        <v>111</v>
      </c>
    </row>
    <row r="2" spans="1:17" s="705" customFormat="1" ht="18.75" customHeight="1" thickBot="1">
      <c r="A2" s="705" t="s">
        <v>283</v>
      </c>
    </row>
    <row r="3" spans="1:17" ht="36" customHeight="1" thickBot="1">
      <c r="A3" s="704" t="s">
        <v>0</v>
      </c>
      <c r="B3" s="704"/>
      <c r="C3" s="36"/>
      <c r="D3" s="704" t="s">
        <v>1</v>
      </c>
      <c r="E3" s="704"/>
      <c r="F3" s="36"/>
      <c r="G3" s="704" t="s">
        <v>247</v>
      </c>
      <c r="H3" s="704"/>
      <c r="J3" s="704" t="s">
        <v>246</v>
      </c>
      <c r="K3" s="704"/>
      <c r="M3" s="704" t="s">
        <v>188</v>
      </c>
      <c r="N3" s="704"/>
      <c r="P3" s="704" t="s">
        <v>71</v>
      </c>
      <c r="Q3" s="704"/>
    </row>
    <row r="4" spans="1:17" s="173" customFormat="1" ht="13.8">
      <c r="A4" s="330" t="s">
        <v>208</v>
      </c>
      <c r="B4" s="172">
        <v>6.4179729914780242E-2</v>
      </c>
      <c r="D4" s="330" t="s">
        <v>187</v>
      </c>
      <c r="E4" s="172">
        <v>0.11561481624239951</v>
      </c>
      <c r="G4" s="330" t="s">
        <v>187</v>
      </c>
      <c r="H4" s="331">
        <v>0.71521137589347683</v>
      </c>
      <c r="I4" s="332"/>
      <c r="J4" s="330" t="s">
        <v>187</v>
      </c>
      <c r="K4" s="331">
        <v>0.5267175000654678</v>
      </c>
      <c r="L4" s="332"/>
      <c r="M4" s="330" t="s">
        <v>187</v>
      </c>
      <c r="N4" s="331">
        <v>0.58791141976020622</v>
      </c>
      <c r="O4" s="332"/>
      <c r="P4" s="330" t="s">
        <v>187</v>
      </c>
      <c r="Q4" s="331">
        <v>0.57912004920847659</v>
      </c>
    </row>
    <row r="5" spans="1:17" s="173" customFormat="1" ht="13.8">
      <c r="A5" s="28" t="s">
        <v>19</v>
      </c>
      <c r="B5" s="172">
        <v>0.25615744427529169</v>
      </c>
      <c r="D5" s="28" t="s">
        <v>19</v>
      </c>
      <c r="E5" s="172">
        <v>0.12640828152156941</v>
      </c>
      <c r="G5" s="330" t="s">
        <v>16</v>
      </c>
      <c r="H5" s="331">
        <v>1.8110728259904634E-4</v>
      </c>
      <c r="I5" s="332"/>
      <c r="J5" s="330" t="s">
        <v>16</v>
      </c>
      <c r="K5" s="331">
        <v>8.4278888174919647E-4</v>
      </c>
      <c r="L5" s="332"/>
      <c r="M5" s="330" t="s">
        <v>16</v>
      </c>
      <c r="N5" s="331">
        <v>6.2797611680384441E-4</v>
      </c>
      <c r="O5" s="332"/>
      <c r="P5" s="330" t="s">
        <v>16</v>
      </c>
      <c r="Q5" s="331">
        <v>6.1686435535826902E-4</v>
      </c>
    </row>
    <row r="6" spans="1:17" s="173" customFormat="1" ht="13.8">
      <c r="A6" s="28" t="s">
        <v>55</v>
      </c>
      <c r="B6" s="172">
        <v>9.424154281596266E-3</v>
      </c>
      <c r="D6" s="330" t="s">
        <v>189</v>
      </c>
      <c r="E6" s="172">
        <v>0.34381291416706222</v>
      </c>
      <c r="G6" s="330" t="s">
        <v>19</v>
      </c>
      <c r="H6" s="331">
        <v>5.7059434837197789E-2</v>
      </c>
      <c r="I6" s="332"/>
      <c r="J6" s="330" t="s">
        <v>19</v>
      </c>
      <c r="K6" s="331">
        <v>0.16845216211485364</v>
      </c>
      <c r="L6" s="332"/>
      <c r="M6" s="330" t="s">
        <v>19</v>
      </c>
      <c r="N6" s="331">
        <v>0.13228887788260335</v>
      </c>
      <c r="O6" s="332"/>
      <c r="P6" s="330" t="s">
        <v>19</v>
      </c>
      <c r="Q6" s="331">
        <v>0.13328035404132255</v>
      </c>
    </row>
    <row r="7" spans="1:17" s="173" customFormat="1" ht="13.8">
      <c r="A7" s="330" t="s">
        <v>189</v>
      </c>
      <c r="B7" s="172">
        <v>0.24731181378912614</v>
      </c>
      <c r="D7" s="28" t="s">
        <v>18</v>
      </c>
      <c r="E7" s="172">
        <v>0.40293016732492026</v>
      </c>
      <c r="G7" s="330" t="s">
        <v>55</v>
      </c>
      <c r="H7" s="331">
        <v>1.4686306939773286E-3</v>
      </c>
      <c r="I7" s="332"/>
      <c r="J7" s="330" t="s">
        <v>189</v>
      </c>
      <c r="K7" s="331">
        <v>1.9112878569451142E-2</v>
      </c>
      <c r="L7" s="332"/>
      <c r="M7" s="330" t="s">
        <v>55</v>
      </c>
      <c r="N7" s="333">
        <v>4.7678614678431066E-4</v>
      </c>
      <c r="O7" s="332"/>
      <c r="P7" s="330" t="s">
        <v>55</v>
      </c>
      <c r="Q7" s="331">
        <v>5.479220148466241E-4</v>
      </c>
    </row>
    <row r="8" spans="1:17" s="173" customFormat="1" ht="13.8">
      <c r="A8" s="28" t="s">
        <v>18</v>
      </c>
      <c r="B8" s="172">
        <v>0.4160447688947248</v>
      </c>
      <c r="D8" s="28" t="s">
        <v>8</v>
      </c>
      <c r="E8" s="172">
        <v>1.1233792473920496E-2</v>
      </c>
      <c r="G8" s="330" t="s">
        <v>189</v>
      </c>
      <c r="H8" s="331">
        <v>0.10723271092263413</v>
      </c>
      <c r="I8" s="332"/>
      <c r="J8" s="330" t="s">
        <v>20</v>
      </c>
      <c r="K8" s="331">
        <v>0.22771084944503989</v>
      </c>
      <c r="L8" s="332"/>
      <c r="M8" s="330" t="s">
        <v>189</v>
      </c>
      <c r="N8" s="331">
        <v>4.7720693655469035E-2</v>
      </c>
      <c r="O8" s="332"/>
      <c r="P8" s="330" t="s">
        <v>189</v>
      </c>
      <c r="Q8" s="331">
        <v>5.21451129416695E-2</v>
      </c>
    </row>
    <row r="9" spans="1:17" s="173" customFormat="1" ht="13.8">
      <c r="A9" s="28" t="s">
        <v>8</v>
      </c>
      <c r="B9" s="172">
        <v>6.882088844480847E-3</v>
      </c>
      <c r="D9" s="28"/>
      <c r="E9" s="172"/>
      <c r="G9" s="330" t="s">
        <v>20</v>
      </c>
      <c r="H9" s="331">
        <v>0.1131164602274194</v>
      </c>
      <c r="I9" s="332"/>
      <c r="J9" s="330" t="s">
        <v>8</v>
      </c>
      <c r="K9" s="331">
        <v>5.2473628653355149E-2</v>
      </c>
      <c r="L9" s="332"/>
      <c r="M9" s="330" t="s">
        <v>18</v>
      </c>
      <c r="N9" s="331">
        <v>0.19050815614560765</v>
      </c>
      <c r="O9" s="332"/>
      <c r="P9" s="330" t="s">
        <v>18</v>
      </c>
      <c r="Q9" s="331">
        <v>0.19437760268896243</v>
      </c>
    </row>
    <row r="10" spans="1:17" s="173" customFormat="1" ht="13.8">
      <c r="A10" s="28"/>
      <c r="B10" s="172"/>
      <c r="E10" s="172"/>
      <c r="G10" s="330" t="s">
        <v>8</v>
      </c>
      <c r="H10" s="331">
        <v>5.7302801426955549E-3</v>
      </c>
      <c r="I10" s="332"/>
      <c r="J10" s="330" t="s">
        <v>47</v>
      </c>
      <c r="K10" s="331">
        <v>4.6901922700832727E-3</v>
      </c>
      <c r="L10" s="332"/>
      <c r="M10" s="330" t="s">
        <v>8</v>
      </c>
      <c r="N10" s="331">
        <v>3.7298553588134165E-2</v>
      </c>
      <c r="O10" s="332"/>
      <c r="P10" s="330" t="s">
        <v>8</v>
      </c>
      <c r="Q10" s="331">
        <v>3.6800605692038045E-2</v>
      </c>
    </row>
    <row r="11" spans="1:17" s="173" customFormat="1" ht="13.8">
      <c r="C11" s="29"/>
      <c r="G11" s="330"/>
      <c r="H11" s="331"/>
      <c r="I11" s="332"/>
      <c r="J11" s="330"/>
      <c r="K11" s="331"/>
      <c r="L11" s="332"/>
      <c r="M11" s="330" t="s">
        <v>47</v>
      </c>
      <c r="N11" s="331">
        <v>3.1675367043913541E-3</v>
      </c>
      <c r="O11" s="332"/>
      <c r="P11" s="330" t="s">
        <v>47</v>
      </c>
      <c r="Q11" s="331">
        <v>3.1114887957959989E-3</v>
      </c>
    </row>
    <row r="12" spans="1:17" s="173" customFormat="1" ht="13.8">
      <c r="C12" s="28"/>
      <c r="F12" s="172"/>
      <c r="G12" s="588"/>
      <c r="H12" s="589"/>
      <c r="I12" s="332"/>
      <c r="J12" s="588"/>
      <c r="K12" s="589"/>
      <c r="L12" s="332"/>
      <c r="M12" s="592"/>
      <c r="N12" s="589"/>
      <c r="O12" s="332"/>
      <c r="P12" s="588"/>
      <c r="Q12" s="593"/>
    </row>
    <row r="13" spans="1:17" s="173" customFormat="1" ht="14.4">
      <c r="A13" s="174" t="s">
        <v>54</v>
      </c>
      <c r="B13" s="175">
        <f>SUM(B7:B9)</f>
        <v>0.67023867152833183</v>
      </c>
      <c r="C13" s="28"/>
      <c r="D13" s="174" t="s">
        <v>54</v>
      </c>
      <c r="E13" s="175">
        <f>SUM(E6:E8)</f>
        <v>0.75797687396590296</v>
      </c>
      <c r="F13" s="172"/>
      <c r="G13" s="590" t="s">
        <v>54</v>
      </c>
      <c r="H13" s="591">
        <f>SUM(H8:H11)</f>
        <v>0.22607945129274909</v>
      </c>
      <c r="I13" s="332"/>
      <c r="J13" s="590" t="s">
        <v>54</v>
      </c>
      <c r="K13" s="591">
        <f>SUM(K7:K10)</f>
        <v>0.30398754893792945</v>
      </c>
      <c r="L13" s="332"/>
      <c r="M13" s="590" t="s">
        <v>54</v>
      </c>
      <c r="N13" s="591">
        <f>SUM(N8:N11)</f>
        <v>0.27869494009360218</v>
      </c>
      <c r="O13" s="332"/>
      <c r="P13" s="590" t="s">
        <v>54</v>
      </c>
      <c r="Q13" s="591">
        <f>SUM(Q8:Q11)</f>
        <v>0.28643481011846594</v>
      </c>
    </row>
    <row r="14" spans="1:17" s="173" customFormat="1" ht="14.4">
      <c r="A14" s="174"/>
      <c r="B14" s="175"/>
      <c r="C14" s="28"/>
      <c r="D14" s="174"/>
      <c r="E14" s="175"/>
      <c r="F14" s="172"/>
      <c r="G14" s="174"/>
      <c r="H14" s="334"/>
      <c r="J14" s="174"/>
      <c r="K14" s="334"/>
      <c r="M14" s="590"/>
      <c r="N14" s="591"/>
      <c r="P14" s="590"/>
      <c r="Q14" s="591"/>
    </row>
    <row r="15" spans="1:17" s="707" customFormat="1" ht="14.4" customHeight="1">
      <c r="A15" s="707" t="s">
        <v>209</v>
      </c>
    </row>
    <row r="16" spans="1:17" outlineLevel="1">
      <c r="A16" s="6"/>
      <c r="B16" s="6"/>
      <c r="C16" s="7"/>
      <c r="D16" s="6"/>
      <c r="E16" s="6"/>
      <c r="F16" s="7"/>
      <c r="I16" s="7"/>
      <c r="N16" s="2"/>
    </row>
    <row r="17" spans="1:14" outlineLevel="1">
      <c r="A17" s="6"/>
      <c r="B17" s="6"/>
      <c r="C17" s="6"/>
      <c r="F17" s="6"/>
      <c r="I17" s="6"/>
      <c r="N17" s="2"/>
    </row>
    <row r="18" spans="1:14" outlineLevel="1"/>
    <row r="19" spans="1:14" outlineLevel="1"/>
    <row r="20" spans="1:14" outlineLevel="1"/>
    <row r="21" spans="1:14" outlineLevel="1"/>
    <row r="22" spans="1:14" outlineLevel="1"/>
    <row r="23" spans="1:14" outlineLevel="1"/>
    <row r="24" spans="1:14" outlineLevel="1"/>
    <row r="25" spans="1:14" outlineLevel="1"/>
    <row r="26" spans="1:14" ht="13.8" outlineLevel="1">
      <c r="M26" s="27"/>
    </row>
    <row r="27" spans="1:14" outlineLevel="1"/>
    <row r="28" spans="1:14" outlineLevel="1"/>
    <row r="29" spans="1:14" outlineLevel="1"/>
    <row r="30" spans="1:14" outlineLevel="1"/>
    <row r="31" spans="1:14" outlineLevel="1"/>
    <row r="32" spans="1:14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outlineLevel="1"/>
    <row r="64" outlineLevel="1"/>
    <row r="65" spans="1:2" outlineLevel="1"/>
    <row r="66" spans="1:2" outlineLevel="1"/>
    <row r="67" spans="1:2" outlineLevel="1"/>
    <row r="68" spans="1:2" outlineLevel="1"/>
    <row r="69" spans="1:2" ht="13.8" outlineLevel="1" thickBot="1"/>
    <row r="70" spans="1:2" ht="16.2" outlineLevel="1" thickBot="1">
      <c r="A70" s="704" t="s">
        <v>66</v>
      </c>
      <c r="B70" s="704"/>
    </row>
    <row r="71" spans="1:2" ht="13.8">
      <c r="A71" s="330" t="s">
        <v>187</v>
      </c>
      <c r="B71" s="594">
        <v>0.76609533793703477</v>
      </c>
    </row>
    <row r="72" spans="1:2" ht="13.8">
      <c r="A72" s="330" t="s">
        <v>16</v>
      </c>
      <c r="B72" s="594">
        <v>3.0992063476759368E-2</v>
      </c>
    </row>
    <row r="73" spans="1:2" ht="13.8">
      <c r="A73" s="330" t="s">
        <v>19</v>
      </c>
      <c r="B73" s="594">
        <v>1.2670639948718067E-2</v>
      </c>
    </row>
    <row r="74" spans="1:2" ht="13.8">
      <c r="A74" s="330" t="s">
        <v>55</v>
      </c>
      <c r="B74" s="594">
        <v>1.0530214539761479E-5</v>
      </c>
    </row>
    <row r="75" spans="1:2" ht="13.8">
      <c r="A75" s="330" t="s">
        <v>189</v>
      </c>
      <c r="B75" s="594">
        <v>6.9436482609646548E-4</v>
      </c>
    </row>
    <row r="76" spans="1:2" ht="13.8">
      <c r="A76" s="330" t="s">
        <v>18</v>
      </c>
      <c r="B76" s="594">
        <v>0.10137943212191702</v>
      </c>
    </row>
    <row r="77" spans="1:2" ht="13.8">
      <c r="A77" s="330" t="s">
        <v>8</v>
      </c>
      <c r="B77" s="594">
        <v>3.1921300728971105E-2</v>
      </c>
    </row>
    <row r="78" spans="1:2" ht="13.8">
      <c r="A78" s="330" t="s">
        <v>47</v>
      </c>
      <c r="B78" s="594">
        <v>5.371584821754731E-2</v>
      </c>
    </row>
    <row r="79" spans="1:2" ht="13.8">
      <c r="A79" s="330" t="s">
        <v>53</v>
      </c>
      <c r="B79" s="594">
        <v>4.312822145490585E-5</v>
      </c>
    </row>
    <row r="80" spans="1:2" ht="13.8">
      <c r="A80" s="330" t="s">
        <v>56</v>
      </c>
      <c r="B80" s="594">
        <v>2.4773543069611091E-3</v>
      </c>
    </row>
    <row r="81" spans="1:2" ht="13.8">
      <c r="A81" s="595"/>
      <c r="B81" s="594"/>
    </row>
    <row r="82" spans="1:2" ht="14.4">
      <c r="A82" s="590" t="s">
        <v>54</v>
      </c>
      <c r="B82" s="596">
        <f>SUM(B75:B80)</f>
        <v>0.19023142842294793</v>
      </c>
    </row>
    <row r="85" spans="1:2" outlineLevel="1"/>
    <row r="86" spans="1:2" outlineLevel="1"/>
    <row r="87" spans="1:2" outlineLevel="1"/>
    <row r="88" spans="1:2" outlineLevel="1"/>
    <row r="89" spans="1:2" outlineLevel="1"/>
    <row r="90" spans="1:2" outlineLevel="1"/>
    <row r="91" spans="1:2" outlineLevel="1"/>
    <row r="92" spans="1:2" outlineLevel="1"/>
    <row r="93" spans="1:2" outlineLevel="1"/>
    <row r="94" spans="1:2" outlineLevel="1"/>
    <row r="95" spans="1:2" outlineLevel="1"/>
    <row r="96" spans="1:2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</sheetData>
  <mergeCells count="10">
    <mergeCell ref="A70:B70"/>
    <mergeCell ref="A2:XFD2"/>
    <mergeCell ref="A1:XFD1"/>
    <mergeCell ref="J3:K3"/>
    <mergeCell ref="A3:B3"/>
    <mergeCell ref="D3:E3"/>
    <mergeCell ref="G3:H3"/>
    <mergeCell ref="M3:N3"/>
    <mergeCell ref="P3:Q3"/>
    <mergeCell ref="A15:XFD15"/>
  </mergeCells>
  <phoneticPr fontId="0" type="noConversion"/>
  <pageMargins left="0.39370078740157483" right="0.39370078740157483" top="0.39370078740157483" bottom="0.39370078740157483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Індекси світу та України</vt:lpstr>
      <vt:lpstr>Біржовий ФР України</vt:lpstr>
      <vt:lpstr>КУА та ІСІ</vt:lpstr>
      <vt:lpstr>Типи_види_класи фондів</vt:lpstr>
      <vt:lpstr>Регіональний розподіл</vt:lpstr>
      <vt:lpstr>Активи та ВЧА</vt:lpstr>
      <vt:lpstr>Притік-відтік відкритих ІСІ</vt:lpstr>
      <vt:lpstr>Інвестори</vt:lpstr>
      <vt:lpstr>Структура активів_типи ІСІ</vt:lpstr>
      <vt:lpstr>Зміни структури активів_2 кв 17</vt:lpstr>
      <vt:lpstr>Структура активів_типи ЦП</vt:lpstr>
      <vt:lpstr>Доходність ІСІ</vt:lpstr>
      <vt:lpstr>НПФ в управлінні</vt:lpstr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2017-11-22T12:10:17Z</dcterms:modified>
</cp:coreProperties>
</file>