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АЛІТИКА РИНКУ - КВАРТАЛЬНІ ЗВІТИ\2023\Q3 2023\! final\"/>
    </mc:Choice>
  </mc:AlternateContent>
  <bookViews>
    <workbookView xWindow="0" yWindow="0" windowWidth="24420" windowHeight="10860" tabRatio="917"/>
  </bookViews>
  <sheets>
    <sheet name="Індекси світу та України" sheetId="30" r:id="rId1"/>
    <sheet name="Біржові ринки капіталу України" sheetId="54" r:id="rId2"/>
    <sheet name="КУА-АНПФ &amp; ІСІ-НПФ-СК в упр-ні" sheetId="55" r:id="rId3"/>
    <sheet name="Активи-ВЧА-Чистий притік" sheetId="3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a11" hidden="1">{#N/A,#N/A,FALSE,"т02бд"}</definedName>
    <definedName name="____________________t06" hidden="1">{#N/A,#N/A,FALSE,"т04"}</definedName>
    <definedName name="__________________a11" hidden="1">{#N/A,#N/A,FALSE,"т02бд"}</definedName>
    <definedName name="__________________t06" hidden="1">{#N/A,#N/A,FALSE,"т04"}</definedName>
    <definedName name="________________a11" hidden="1">{#N/A,#N/A,FALSE,"т02бд"}</definedName>
    <definedName name="________________t06" hidden="1">{#N/A,#N/A,FALSE,"т04"}</definedName>
    <definedName name="______________a11" hidden="1">{#N/A,#N/A,FALSE,"т02бд"}</definedName>
    <definedName name="______________t06" hidden="1">{#N/A,#N/A,FALSE,"т04"}</definedName>
    <definedName name="____________a11" localSheetId="1" hidden="1">{#N/A,#N/A,FALSE,"т02бд"}</definedName>
    <definedName name="____________a11" localSheetId="2" hidden="1">{#N/A,#N/A,FALSE,"т02бд"}</definedName>
    <definedName name="____________a11" hidden="1">{#N/A,#N/A,FALSE,"т02бд"}</definedName>
    <definedName name="____________t06" localSheetId="1" hidden="1">{#N/A,#N/A,FALSE,"т04"}</definedName>
    <definedName name="____________t06" localSheetId="2" hidden="1">{#N/A,#N/A,FALSE,"т04"}</definedName>
    <definedName name="____________t06" hidden="1">{#N/A,#N/A,FALSE,"т04"}</definedName>
    <definedName name="___________a11" hidden="1">{#N/A,#N/A,FALSE,"т02бд"}</definedName>
    <definedName name="___________t06" hidden="1">{#N/A,#N/A,FALSE,"т04"}</definedName>
    <definedName name="__________a11" localSheetId="1" hidden="1">{#N/A,#N/A,FALSE,"т02бд"}</definedName>
    <definedName name="__________a11" localSheetId="2" hidden="1">{#N/A,#N/A,FALSE,"т02бд"}</definedName>
    <definedName name="__________a11" hidden="1">{#N/A,#N/A,FALSE,"т02бд"}</definedName>
    <definedName name="__________t06" localSheetId="1" hidden="1">{#N/A,#N/A,FALSE,"т04"}</definedName>
    <definedName name="__________t06" localSheetId="2" hidden="1">{#N/A,#N/A,FALSE,"т04"}</definedName>
    <definedName name="__________t06" hidden="1">{#N/A,#N/A,FALSE,"т04"}</definedName>
    <definedName name="________a11" localSheetId="1" hidden="1">{#N/A,#N/A,FALSE,"т02бд"}</definedName>
    <definedName name="________a11" localSheetId="2" hidden="1">{#N/A,#N/A,FALSE,"т02бд"}</definedName>
    <definedName name="________a11" hidden="1">{#N/A,#N/A,FALSE,"т02бд"}</definedName>
    <definedName name="________t06" localSheetId="1" hidden="1">{#N/A,#N/A,FALSE,"т04"}</definedName>
    <definedName name="________t06" localSheetId="2" hidden="1">{#N/A,#N/A,FALSE,"т04"}</definedName>
    <definedName name="________t06" hidden="1">{#N/A,#N/A,FALSE,"т04"}</definedName>
    <definedName name="_______a11" hidden="1">{#N/A,#N/A,FALSE,"т02бд"}</definedName>
    <definedName name="_______t06" hidden="1">{#N/A,#N/A,FALSE,"т04"}</definedName>
    <definedName name="______a11" localSheetId="1" hidden="1">{#N/A,#N/A,FALSE,"т02бд"}</definedName>
    <definedName name="______a11" localSheetId="2" hidden="1">{#N/A,#N/A,FALSE,"т02бд"}</definedName>
    <definedName name="______a11" hidden="1">{#N/A,#N/A,FALSE,"т02бд"}</definedName>
    <definedName name="______t06" localSheetId="1" hidden="1">{#N/A,#N/A,FALSE,"т04"}</definedName>
    <definedName name="______t06" localSheetId="2" hidden="1">{#N/A,#N/A,FALSE,"т04"}</definedName>
    <definedName name="______t06" hidden="1">{#N/A,#N/A,FALSE,"т04"}</definedName>
    <definedName name="_____a11" localSheetId="2" hidden="1">{#N/A,#N/A,FALSE,"т02бд"}</definedName>
    <definedName name="_____t06" localSheetId="2" hidden="1">{#N/A,#N/A,FALSE,"т04"}</definedName>
    <definedName name="____a11" localSheetId="1" hidden="1">{#N/A,#N/A,FALSE,"т02бд"}</definedName>
    <definedName name="____a11" localSheetId="2" hidden="1">{#N/A,#N/A,FALSE,"т02бд"}</definedName>
    <definedName name="____a11" hidden="1">{#N/A,#N/A,FALSE,"т02бд"}</definedName>
    <definedName name="____t06" localSheetId="1" hidden="1">{#N/A,#N/A,FALSE,"т04"}</definedName>
    <definedName name="____t06" localSheetId="2" hidden="1">{#N/A,#N/A,FALSE,"т04"}</definedName>
    <definedName name="____t06" hidden="1">{#N/A,#N/A,FALSE,"т04"}</definedName>
    <definedName name="___a11" hidden="1">{#N/A,#N/A,FALSE,"т02бд"}</definedName>
    <definedName name="___t06" hidden="1">{#N/A,#N/A,FALSE,"т04"}</definedName>
    <definedName name="__a11" localSheetId="1" hidden="1">{#N/A,#N/A,FALSE,"т02бд"}</definedName>
    <definedName name="__a11" localSheetId="2" hidden="1">{#N/A,#N/A,FALSE,"т02бд"}</definedName>
    <definedName name="__a11" hidden="1">{#N/A,#N/A,FALSE,"т02бд"}</definedName>
    <definedName name="__t06" localSheetId="1" hidden="1">{#N/A,#N/A,FALSE,"т04"}</definedName>
    <definedName name="__t06" localSheetId="2" hidden="1">{#N/A,#N/A,FALSE,"т04"}</definedName>
    <definedName name="__t06" hidden="1">{#N/A,#N/A,FALSE,"т04"}</definedName>
    <definedName name="_18_Лют_09" localSheetId="1">#REF!</definedName>
    <definedName name="_18_Лют_09" localSheetId="2">#REF!</definedName>
    <definedName name="_18_Лют_09">#REF!</definedName>
    <definedName name="_19_Лют_09" localSheetId="1">#REF!</definedName>
    <definedName name="_19_Лют_09" localSheetId="2">#REF!</definedName>
    <definedName name="_19_Лют_09">#REF!</definedName>
    <definedName name="_19_Лют_09_ВЧА" localSheetId="1">#REF!</definedName>
    <definedName name="_19_Лют_09_ВЧА" localSheetId="2">#REF!</definedName>
    <definedName name="_19_Лют_09_ВЧА">#REF!</definedName>
    <definedName name="_a11" localSheetId="3" hidden="1">{#N/A,#N/A,FALSE,"т02бд"}</definedName>
    <definedName name="_a11" localSheetId="0" hidden="1">{#N/A,#N/A,FALSE,"т02бд"}</definedName>
    <definedName name="_a11" hidden="1">{#N/A,#N/A,FALSE,"т02бд"}</definedName>
    <definedName name="_t06" localSheetId="3" hidden="1">{#N/A,#N/A,FALSE,"т04"}</definedName>
    <definedName name="_t06" localSheetId="0" hidden="1">{#N/A,#N/A,FALSE,"т04"}</definedName>
    <definedName name="_t06" hidden="1">{#N/A,#N/A,FALSE,"т04"}</definedName>
    <definedName name="_xlnm._FilterDatabase" localSheetId="0" hidden="1">'Індекси світу та України'!#REF!</definedName>
    <definedName name="BAZA">'[1]Мульт-ор М2, швидкість'!$E$1:$E$65536</definedName>
    <definedName name="cevv" localSheetId="1">[2]табл1!#REF!</definedName>
    <definedName name="cevv" localSheetId="2">[2]табл1!#REF!</definedName>
    <definedName name="cevv">[2]табл1!#REF!</definedName>
    <definedName name="d" localSheetId="1" hidden="1">{#N/A,#N/A,FALSE,"т02бд"}</definedName>
    <definedName name="d" localSheetId="2" hidden="1">{#N/A,#N/A,FALSE,"т02бд"}</definedName>
    <definedName name="d" hidden="1">{#N/A,#N/A,FALSE,"т02бд"}</definedName>
    <definedName name="ic" localSheetId="3" hidden="1">{#N/A,#N/A,FALSE,"т02бд"}</definedName>
    <definedName name="ic" localSheetId="1" hidden="1">{#N/A,#N/A,FALSE,"т02бд"}</definedName>
    <definedName name="ic" localSheetId="0" hidden="1">{#N/A,#N/A,FALSE,"т02бд"}</definedName>
    <definedName name="ic" localSheetId="2" hidden="1">{#N/A,#N/A,FALSE,"т02бд"}</definedName>
    <definedName name="ic" hidden="1">{#N/A,#N/A,FALSE,"т02бд"}</definedName>
    <definedName name="ICC_2008" localSheetId="3" hidden="1">{#N/A,#N/A,FALSE,"т02бд"}</definedName>
    <definedName name="ICC_2008" localSheetId="1" hidden="1">{#N/A,#N/A,FALSE,"т02бд"}</definedName>
    <definedName name="ICC_2008" localSheetId="0" hidden="1">{#N/A,#N/A,FALSE,"т02бд"}</definedName>
    <definedName name="ICC_2008" localSheetId="2" hidden="1">{#N/A,#N/A,FALSE,"т02бд"}</definedName>
    <definedName name="ICC_2008" hidden="1">{#N/A,#N/A,FALSE,"т02бд"}</definedName>
    <definedName name="q" localSheetId="3" hidden="1">{#N/A,#N/A,FALSE,"т02бд"}</definedName>
    <definedName name="q" localSheetId="1" hidden="1">{#N/A,#N/A,FALSE,"т02бд"}</definedName>
    <definedName name="q" localSheetId="0" hidden="1">{#N/A,#N/A,FALSE,"т02бд"}</definedName>
    <definedName name="q" localSheetId="2" hidden="1">{#N/A,#N/A,FALSE,"т02бд"}</definedName>
    <definedName name="q" hidden="1">{#N/A,#N/A,FALSE,"т02бд"}</definedName>
    <definedName name="tt" localSheetId="3" hidden="1">{#N/A,#N/A,FALSE,"т02бд"}</definedName>
    <definedName name="tt" localSheetId="1" hidden="1">{#N/A,#N/A,FALSE,"т02бд"}</definedName>
    <definedName name="tt" localSheetId="0" hidden="1">{#N/A,#N/A,FALSE,"т02бд"}</definedName>
    <definedName name="tt" localSheetId="2" hidden="1">{#N/A,#N/A,FALSE,"т02бд"}</definedName>
    <definedName name="tt" hidden="1">{#N/A,#N/A,FALSE,"т02бд"}</definedName>
    <definedName name="V">'[3]146024'!$A$1:$K$1</definedName>
    <definedName name="ven_vcha" localSheetId="1" hidden="1">{#N/A,#N/A,FALSE,"т02бд"}</definedName>
    <definedName name="ven_vcha" localSheetId="2" hidden="1">{#N/A,#N/A,FALSE,"т02бд"}</definedName>
    <definedName name="ven_vcha" hidden="1">{#N/A,#N/A,FALSE,"т02бд"}</definedName>
    <definedName name="wrn.04." localSheetId="3" hidden="1">{#N/A,#N/A,FALSE,"т02бд"}</definedName>
    <definedName name="wrn.04." localSheetId="1" hidden="1">{#N/A,#N/A,FALSE,"т02бд"}</definedName>
    <definedName name="wrn.04." localSheetId="0" hidden="1">{#N/A,#N/A,FALSE,"т02бд"}</definedName>
    <definedName name="wrn.04." localSheetId="2" hidden="1">{#N/A,#N/A,FALSE,"т02бд"}</definedName>
    <definedName name="wrn.04." hidden="1">{#N/A,#N/A,FALSE,"т02бд"}</definedName>
    <definedName name="wrn.д02." localSheetId="3" hidden="1">{#N/A,#N/A,FALSE,"т02бд"}</definedName>
    <definedName name="wrn.д02." localSheetId="1" hidden="1">{#N/A,#N/A,FALSE,"т02бд"}</definedName>
    <definedName name="wrn.д02." localSheetId="0" hidden="1">{#N/A,#N/A,FALSE,"т02бд"}</definedName>
    <definedName name="wrn.д02." localSheetId="2" hidden="1">{#N/A,#N/A,FALSE,"т02бд"}</definedName>
    <definedName name="wrn.д02." hidden="1">{#N/A,#N/A,FALSE,"т02бд"}</definedName>
    <definedName name="wrn.т171банки." localSheetId="3" hidden="1">{#N/A,#N/A,FALSE,"т17-1банки (2)"}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localSheetId="2" hidden="1">{#N/A,#N/A,FALSE,"т17-1банки (2)"}</definedName>
    <definedName name="wrn.т171банки." hidden="1">{#N/A,#N/A,FALSE,"т17-1банки (2)"}</definedName>
    <definedName name="_xlnm.Database" localSheetId="1">#REF!</definedName>
    <definedName name="_xlnm.Database" localSheetId="2">#REF!</definedName>
    <definedName name="_xlnm.Database">#REF!</definedName>
    <definedName name="ГЦ" localSheetId="3" hidden="1">{#N/A,#N/A,FALSE,"т02бд"}</definedName>
    <definedName name="ГЦ" localSheetId="1" hidden="1">{#N/A,#N/A,FALSE,"т02бд"}</definedName>
    <definedName name="ГЦ" localSheetId="0" hidden="1">{#N/A,#N/A,FALSE,"т02бд"}</definedName>
    <definedName name="ГЦ" localSheetId="2" hidden="1">{#N/A,#N/A,FALSE,"т02бд"}</definedName>
    <definedName name="ГЦ" hidden="1">{#N/A,#N/A,FALSE,"т02бд"}</definedName>
    <definedName name="д17.1">'[4]д17-1'!$A$1:$H$1</definedName>
    <definedName name="ее" localSheetId="3" hidden="1">{#N/A,#N/A,FALSE,"т02бд"}</definedName>
    <definedName name="ее" localSheetId="1" hidden="1">{#N/A,#N/A,FALSE,"т02бд"}</definedName>
    <definedName name="ее" localSheetId="0" hidden="1">{#N/A,#N/A,FALSE,"т02бд"}</definedName>
    <definedName name="ее" localSheetId="2" hidden="1">{#N/A,#N/A,FALSE,"т02бд"}</definedName>
    <definedName name="ее" hidden="1">{#N/A,#N/A,FALSE,"т02бд"}</definedName>
    <definedName name="збз1998" localSheetId="1">#REF!</definedName>
    <definedName name="збз1998" localSheetId="2">#REF!</definedName>
    <definedName name="збз1998">#REF!</definedName>
    <definedName name="ии" localSheetId="3" hidden="1">{#N/A,#N/A,FALSE,"т02бд"}</definedName>
    <definedName name="ии" localSheetId="1" hidden="1">{#N/A,#N/A,FALSE,"т02бд"}</definedName>
    <definedName name="ии" localSheetId="0" hidden="1">{#N/A,#N/A,FALSE,"т02бд"}</definedName>
    <definedName name="ии" localSheetId="2" hidden="1">{#N/A,#N/A,FALSE,"т02бд"}</definedName>
    <definedName name="ии" hidden="1">{#N/A,#N/A,FALSE,"т02бд"}</definedName>
    <definedName name="іі" localSheetId="3" hidden="1">{#N/A,#N/A,FALSE,"т02бд"}</definedName>
    <definedName name="іі" localSheetId="1" hidden="1">{#N/A,#N/A,FALSE,"т02бд"}</definedName>
    <definedName name="іі" localSheetId="0" hidden="1">{#N/A,#N/A,FALSE,"т02бд"}</definedName>
    <definedName name="іі" localSheetId="2" hidden="1">{#N/A,#N/A,FALSE,"т02бд"}</definedName>
    <definedName name="іі" hidden="1">{#N/A,#N/A,FALSE,"т02бд"}</definedName>
    <definedName name="квітень" localSheetId="3" hidden="1">{#N/A,#N/A,FALSE,"т17-1банки (2)"}</definedName>
    <definedName name="квітень" localSheetId="1" hidden="1">{#N/A,#N/A,FALSE,"т17-1банки (2)"}</definedName>
    <definedName name="квітень" localSheetId="0" hidden="1">{#N/A,#N/A,FALSE,"т17-1банки (2)"}</definedName>
    <definedName name="квітень" localSheetId="2" hidden="1">{#N/A,#N/A,FALSE,"т17-1банки (2)"}</definedName>
    <definedName name="квітень" hidden="1">{#N/A,#N/A,FALSE,"т17-1банки (2)"}</definedName>
    <definedName name="ке" localSheetId="3" hidden="1">{#N/A,#N/A,FALSE,"т17-1банки (2)"}</definedName>
    <definedName name="ке" localSheetId="1" hidden="1">{#N/A,#N/A,FALSE,"т17-1банки (2)"}</definedName>
    <definedName name="ке" localSheetId="0" hidden="1">{#N/A,#N/A,FALSE,"т17-1банки (2)"}</definedName>
    <definedName name="ке" localSheetId="2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3" hidden="1">{#N/A,#N/A,FALSE,"т02бд"}</definedName>
    <definedName name="нн" localSheetId="1" hidden="1">{#N/A,#N/A,FALSE,"т02бд"}</definedName>
    <definedName name="нн" localSheetId="0" hidden="1">{#N/A,#N/A,FALSE,"т02бд"}</definedName>
    <definedName name="нн" localSheetId="2" hidden="1">{#N/A,#N/A,FALSE,"т02бд"}</definedName>
    <definedName name="нн" hidden="1">{#N/A,#N/A,FALSE,"т02бд"}</definedName>
    <definedName name="Список">'[3]146024'!$A$8:$A$88</definedName>
    <definedName name="стельм." localSheetId="3" hidden="1">{#N/A,#N/A,FALSE,"т17-1банки (2)"}</definedName>
    <definedName name="стельм." localSheetId="1" hidden="1">{#N/A,#N/A,FALSE,"т17-1банки (2)"}</definedName>
    <definedName name="стельм." localSheetId="0" hidden="1">{#N/A,#N/A,FALSE,"т17-1банки (2)"}</definedName>
    <definedName name="стельм." localSheetId="2" hidden="1">{#N/A,#N/A,FALSE,"т17-1банки (2)"}</definedName>
    <definedName name="стельм." hidden="1">{#N/A,#N/A,FALSE,"т17-1банки (2)"}</definedName>
    <definedName name="т01" localSheetId="1">#REF!</definedName>
    <definedName name="т01" localSheetId="2">#REF!</definedName>
    <definedName name="т01">#REF!</definedName>
    <definedName name="т05" localSheetId="3" hidden="1">{#N/A,#N/A,FALSE,"т04"}</definedName>
    <definedName name="т05" localSheetId="1" hidden="1">{#N/A,#N/A,FALSE,"т04"}</definedName>
    <definedName name="т05" localSheetId="0" hidden="1">{#N/A,#N/A,FALSE,"т04"}</definedName>
    <definedName name="т05" localSheetId="2" hidden="1">{#N/A,#N/A,FALSE,"т04"}</definedName>
    <definedName name="т05" hidden="1">{#N/A,#N/A,FALSE,"т04"}</definedName>
    <definedName name="т06" localSheetId="1">#REF!</definedName>
    <definedName name="т06" localSheetId="2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1">#REF!</definedName>
    <definedName name="т17.2" localSheetId="2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1">#REF!</definedName>
    <definedName name="т17.4" localSheetId="2">#REF!</definedName>
    <definedName name="т17.4">#REF!</definedName>
    <definedName name="т17.4.1999" localSheetId="1">#REF!</definedName>
    <definedName name="т17.4.1999" localSheetId="2">#REF!</definedName>
    <definedName name="т17.4.1999">#REF!</definedName>
    <definedName name="т17.4.2001" localSheetId="1">#REF!</definedName>
    <definedName name="т17.4.2001" localSheetId="2">#REF!</definedName>
    <definedName name="т17.4.2001">#REF!</definedName>
    <definedName name="т17.5" localSheetId="1">#REF!</definedName>
    <definedName name="т17.5" localSheetId="2">#REF!</definedName>
    <definedName name="т17.5">#REF!</definedName>
    <definedName name="т17.5.2001" localSheetId="1">#REF!</definedName>
    <definedName name="т17.5.2001" localSheetId="2">#REF!</definedName>
    <definedName name="т17.5.2001">#REF!</definedName>
    <definedName name="т17.7" localSheetId="1">#REF!</definedName>
    <definedName name="т17.7" localSheetId="2">#REF!</definedName>
    <definedName name="т17.7">#REF!</definedName>
    <definedName name="т17мб">'[10]т17мб(шаблон)'!$A$1</definedName>
    <definedName name="Усі_банки">'[3]146024'!$A$8:$K$88</definedName>
    <definedName name="ц" localSheetId="3" hidden="1">{#N/A,#N/A,FALSE,"т02бд"}</definedName>
    <definedName name="ц" localSheetId="1" hidden="1">{#N/A,#N/A,FALSE,"т02бд"}</definedName>
    <definedName name="ц" localSheetId="2" hidden="1">{#N/A,#N/A,FALSE,"т02бд"}</definedName>
    <definedName name="ц" hidden="1">{#N/A,#N/A,FALSE,"т02бд"}</definedName>
    <definedName name="цеу" localSheetId="3" hidden="1">{#N/A,#N/A,FALSE,"т02бд"}</definedName>
    <definedName name="цеу" localSheetId="1" hidden="1">{#N/A,#N/A,FALSE,"т02бд"}</definedName>
    <definedName name="цеу" localSheetId="0" hidden="1">{#N/A,#N/A,FALSE,"т02бд"}</definedName>
    <definedName name="цеу" localSheetId="2" hidden="1">{#N/A,#N/A,FALSE,"т02бд"}</definedName>
    <definedName name="цеу" hidden="1">{#N/A,#N/A,FALSE,"т02бд"}</definedName>
    <definedName name="черв" localSheetId="3" hidden="1">{#N/A,#N/A,FALSE,"т02бд"}</definedName>
    <definedName name="черв" localSheetId="1" hidden="1">{#N/A,#N/A,FALSE,"т02бд"}</definedName>
    <definedName name="черв" localSheetId="0" hidden="1">{#N/A,#N/A,FALSE,"т02бд"}</definedName>
    <definedName name="черв" localSheetId="2" hidden="1">{#N/A,#N/A,FALSE,"т02бд"}</definedName>
    <definedName name="черв" hidden="1">{#N/A,#N/A,FALSE,"т02бд"}</definedName>
  </definedNames>
  <calcPr calcId="152511" calcMode="manual"/>
</workbook>
</file>

<file path=xl/calcChain.xml><?xml version="1.0" encoding="utf-8"?>
<calcChain xmlns="http://schemas.openxmlformats.org/spreadsheetml/2006/main">
  <c r="H24" i="54" l="1"/>
  <c r="J23" i="54"/>
  <c r="J24" i="54"/>
  <c r="J26" i="54"/>
  <c r="I12" i="54"/>
  <c r="F5" i="54"/>
  <c r="G3" i="54"/>
  <c r="F7" i="54"/>
  <c r="H17" i="36" l="1"/>
  <c r="G16" i="36"/>
  <c r="H16" i="36"/>
  <c r="J16" i="36"/>
  <c r="I16" i="36"/>
  <c r="B9" i="36" l="1"/>
  <c r="B31" i="36" l="1"/>
  <c r="B30" i="36"/>
  <c r="C9" i="36"/>
  <c r="G17" i="36"/>
  <c r="I18" i="36"/>
  <c r="J17" i="36"/>
  <c r="I17" i="36"/>
  <c r="H18" i="36"/>
  <c r="J4" i="36"/>
  <c r="G6" i="36"/>
  <c r="H8" i="36"/>
  <c r="I8" i="36"/>
  <c r="I7" i="36"/>
  <c r="I6" i="36"/>
  <c r="I5" i="36"/>
  <c r="I4" i="36"/>
  <c r="D9" i="36"/>
  <c r="H4" i="36"/>
  <c r="E9" i="36"/>
  <c r="J3" i="54" l="1"/>
  <c r="I4" i="54"/>
  <c r="G4" i="30" l="1"/>
  <c r="J5" i="30" l="1"/>
  <c r="I12" i="30"/>
  <c r="H4" i="30"/>
  <c r="I3" i="30"/>
  <c r="I8" i="30"/>
  <c r="I18" i="30"/>
  <c r="I11" i="30"/>
  <c r="I6" i="30"/>
  <c r="I13" i="30"/>
  <c r="I14" i="30"/>
  <c r="I9" i="30"/>
  <c r="I17" i="30"/>
  <c r="I16" i="30"/>
  <c r="I7" i="30"/>
  <c r="I10" i="30"/>
  <c r="I15" i="30"/>
  <c r="I5" i="30"/>
  <c r="I4" i="30"/>
  <c r="J4" i="30"/>
  <c r="J36" i="54"/>
  <c r="J34" i="54"/>
  <c r="J32" i="54"/>
  <c r="J28" i="54"/>
  <c r="J18" i="54"/>
  <c r="I18" i="54"/>
  <c r="J16" i="54"/>
  <c r="I16" i="54"/>
  <c r="J12" i="54"/>
  <c r="I10" i="54"/>
  <c r="I8" i="54"/>
  <c r="J6" i="54"/>
  <c r="I6" i="54"/>
  <c r="J4" i="54"/>
  <c r="I3" i="54"/>
  <c r="H23" i="54"/>
  <c r="H3" i="54"/>
  <c r="G23" i="54"/>
  <c r="F35" i="54" l="1"/>
  <c r="J35" i="54" s="1"/>
  <c r="G32" i="54"/>
  <c r="F37" i="54"/>
  <c r="J37" i="54" s="1"/>
  <c r="J5" i="54" l="1"/>
  <c r="I5" i="54"/>
  <c r="G34" i="54"/>
  <c r="J18" i="36"/>
  <c r="J7" i="54" l="1"/>
  <c r="I7" i="54"/>
  <c r="H7" i="36"/>
  <c r="F9" i="36" l="1"/>
  <c r="I9" i="36" s="1"/>
  <c r="G18" i="36"/>
  <c r="J6" i="36"/>
  <c r="G8" i="36"/>
  <c r="G7" i="36"/>
  <c r="G5" i="36"/>
  <c r="G4" i="36"/>
  <c r="G9" i="36" l="1"/>
  <c r="H3" i="30"/>
  <c r="H8" i="30"/>
  <c r="H18" i="30"/>
  <c r="H11" i="30"/>
  <c r="H6" i="30"/>
  <c r="H13" i="30"/>
  <c r="H14" i="30"/>
  <c r="H9" i="30"/>
  <c r="H17" i="30"/>
  <c r="H16" i="30"/>
  <c r="H7" i="30"/>
  <c r="H10" i="30"/>
  <c r="H15" i="30"/>
  <c r="H5" i="30"/>
  <c r="H12" i="30"/>
  <c r="J9" i="30" l="1"/>
  <c r="G3" i="30"/>
  <c r="G8" i="30"/>
  <c r="G18" i="30"/>
  <c r="G11" i="30"/>
  <c r="G6" i="30"/>
  <c r="G13" i="30"/>
  <c r="G14" i="30"/>
  <c r="G9" i="30"/>
  <c r="G17" i="30"/>
  <c r="G16" i="30"/>
  <c r="G7" i="30"/>
  <c r="G10" i="30"/>
  <c r="G15" i="30"/>
  <c r="G5" i="30"/>
  <c r="G12" i="30"/>
  <c r="F25" i="54"/>
  <c r="J25" i="54" s="1"/>
  <c r="F27" i="54"/>
  <c r="J27" i="54" s="1"/>
  <c r="F9" i="54"/>
  <c r="H34" i="54"/>
  <c r="H32" i="54"/>
  <c r="H30" i="54"/>
  <c r="G30" i="54"/>
  <c r="H28" i="54"/>
  <c r="G28" i="54"/>
  <c r="H26" i="54"/>
  <c r="G24" i="54"/>
  <c r="H18" i="54"/>
  <c r="G18" i="54"/>
  <c r="H16" i="54"/>
  <c r="G16" i="54"/>
  <c r="H12" i="54"/>
  <c r="G12" i="54"/>
  <c r="H10" i="54"/>
  <c r="G10" i="54"/>
  <c r="H8" i="54"/>
  <c r="G8" i="54"/>
  <c r="H6" i="54"/>
  <c r="G6" i="54"/>
  <c r="H4" i="54"/>
  <c r="G4" i="54"/>
  <c r="I9" i="54" l="1"/>
  <c r="G7" i="54"/>
  <c r="G5" i="54"/>
  <c r="J8" i="36" l="1"/>
  <c r="J7" i="36"/>
  <c r="H6" i="36"/>
  <c r="J5" i="36"/>
  <c r="H5" i="36"/>
  <c r="J9" i="36"/>
  <c r="H9" i="36"/>
  <c r="F17" i="54" l="1"/>
  <c r="J17" i="54" l="1"/>
  <c r="I17" i="54"/>
  <c r="G17" i="54"/>
  <c r="G25" i="54"/>
  <c r="F31" i="54" l="1"/>
  <c r="D31" i="54"/>
  <c r="F15" i="54"/>
  <c r="D15" i="54"/>
  <c r="D37" i="54"/>
  <c r="D35" i="54"/>
  <c r="D21" i="54"/>
  <c r="D19" i="54"/>
  <c r="D17" i="54"/>
  <c r="H17" i="54" s="1"/>
  <c r="D13" i="54"/>
  <c r="D11" i="54"/>
  <c r="D9" i="54"/>
  <c r="D7" i="54"/>
  <c r="H7" i="54" s="1"/>
  <c r="D5" i="54"/>
  <c r="H5" i="54" s="1"/>
  <c r="D33" i="54"/>
  <c r="D29" i="54"/>
  <c r="D27" i="54"/>
  <c r="H27" i="54" s="1"/>
  <c r="D25" i="54"/>
  <c r="H25" i="54" s="1"/>
  <c r="F11" i="54"/>
  <c r="I11" i="54" s="1"/>
  <c r="F33" i="54"/>
  <c r="J33" i="54" s="1"/>
  <c r="F29" i="54"/>
  <c r="J29" i="54" s="1"/>
  <c r="J3" i="30"/>
  <c r="J8" i="30"/>
  <c r="J18" i="30"/>
  <c r="J11" i="30"/>
  <c r="J6" i="30"/>
  <c r="J13" i="30"/>
  <c r="J14" i="30"/>
  <c r="J17" i="30"/>
  <c r="J16" i="30"/>
  <c r="J7" i="30"/>
  <c r="J10" i="30"/>
  <c r="J15" i="30"/>
  <c r="J12" i="30"/>
  <c r="H31" i="54" l="1"/>
  <c r="H35" i="54"/>
  <c r="G35" i="54"/>
  <c r="H29" i="54"/>
  <c r="G29" i="54"/>
  <c r="H33" i="54"/>
  <c r="G33" i="54"/>
  <c r="G9" i="54"/>
  <c r="H9" i="54"/>
  <c r="H11" i="54"/>
  <c r="G11" i="54"/>
  <c r="G31" i="54"/>
  <c r="D22" i="54"/>
  <c r="D38" i="54"/>
  <c r="F38" i="54"/>
  <c r="J38" i="54" s="1"/>
  <c r="H38" i="54" l="1"/>
  <c r="G38" i="54"/>
  <c r="F21" i="54"/>
  <c r="F19" i="54" l="1"/>
  <c r="F13" i="54"/>
  <c r="I13" i="54" l="1"/>
  <c r="J13" i="54"/>
  <c r="I19" i="54"/>
  <c r="J19" i="54"/>
  <c r="F22" i="54"/>
  <c r="H19" i="54"/>
  <c r="G19" i="54"/>
  <c r="H13" i="54"/>
  <c r="G13" i="54"/>
  <c r="J22" i="54" l="1"/>
  <c r="I22" i="54"/>
  <c r="H22" i="54"/>
  <c r="G22" i="54"/>
</calcChain>
</file>

<file path=xl/sharedStrings.xml><?xml version="1.0" encoding="utf-8"?>
<sst xmlns="http://schemas.openxmlformats.org/spreadsheetml/2006/main" count="242" uniqueCount="116">
  <si>
    <t>Фонди</t>
  </si>
  <si>
    <t>ПФТС (Україна)</t>
  </si>
  <si>
    <t>S&amp;P 500 (США)</t>
  </si>
  <si>
    <t>NIKKEI 225 (Японія)</t>
  </si>
  <si>
    <t>Відкриті</t>
  </si>
  <si>
    <t>УБ (Україна)</t>
  </si>
  <si>
    <t>WSE WIG 20 (Польща)</t>
  </si>
  <si>
    <t>DAX (ФРН)</t>
  </si>
  <si>
    <t>CAC 40 (Франція)</t>
  </si>
  <si>
    <t>DJIA (США)</t>
  </si>
  <si>
    <t>SHANGHAI SE COMPOSITE (Китай)</t>
  </si>
  <si>
    <t>Венчурні</t>
  </si>
  <si>
    <t>FTSE/JSE Africa All-Share Index (ПАР)</t>
  </si>
  <si>
    <t>Cyprus SE General Index (Кіпр)</t>
  </si>
  <si>
    <t>BIST 100 National Index (Туреччина)</t>
  </si>
  <si>
    <t>Ibovespa Sao Paulo SE Index (Бразилія)</t>
  </si>
  <si>
    <t>Фондові індекси світу та України</t>
  </si>
  <si>
    <t>ВЧА ІСІ*</t>
  </si>
  <si>
    <t>Детальніше про результати роботи КУА з управління активами ІСІ, НПФ та СК дивіться:</t>
  </si>
  <si>
    <t>Ренкінги КУА</t>
  </si>
  <si>
    <t>Ренкінги ІСІ</t>
  </si>
  <si>
    <t>Кількість ЦП у реєстрах (лістингу) фондових бірж, у т. ч.:</t>
  </si>
  <si>
    <t>Показник / Дата</t>
  </si>
  <si>
    <t>http://www.bloomberg.com/markets/stocks/world-indexes</t>
  </si>
  <si>
    <t>частка (разом)</t>
  </si>
  <si>
    <t>акціями</t>
  </si>
  <si>
    <t>деривативами (без держ. деривативів)</t>
  </si>
  <si>
    <t>муніципальними облігаціями</t>
  </si>
  <si>
    <t>Дата</t>
  </si>
  <si>
    <t>Джерела: дані щодо цінних паперів у списках фондових бірж та щодо обсягів торгів - НКЦПФР, фондові біржі; розрахунки - УАІБ.</t>
  </si>
  <si>
    <t>FTSE 100 (Великобританія)</t>
  </si>
  <si>
    <t>S&amp;P BSE SENSEX Index (Індія)</t>
  </si>
  <si>
    <t>Кількість КУА без ІСІ в управлінні</t>
  </si>
  <si>
    <t>Разом</t>
  </si>
  <si>
    <t>Кількість КУА з ІСІ в управлінні</t>
  </si>
  <si>
    <t>Індекси</t>
  </si>
  <si>
    <t>Вартість активів в управлінні</t>
  </si>
  <si>
    <t>ІСІ*, у т. ч.</t>
  </si>
  <si>
    <t>Чистий притік/відтік капіталу у відкритих ІСІ</t>
  </si>
  <si>
    <t>Кількість НПФ в управлінні КУА (права шкала)</t>
  </si>
  <si>
    <t>Кількість СК з активами в управлінні КУА (права шкала)</t>
  </si>
  <si>
    <t>Відкриті (права шкала)</t>
  </si>
  <si>
    <t>НПФ (права шкала)</t>
  </si>
  <si>
    <t>СК (права шкала)</t>
  </si>
  <si>
    <t>ОВДП+ОЗДП</t>
  </si>
  <si>
    <t>ОВДП</t>
  </si>
  <si>
    <t>частка "лістингових" ЦП у всіх ЦП у списках усіх ФБ</t>
  </si>
  <si>
    <t>частка в "лістингових" ЦП усіх ФБ</t>
  </si>
  <si>
    <t>частка в обсязі торгів на усіх ФБ</t>
  </si>
  <si>
    <t>***SEs' Trading Volume, UAH bn</t>
  </si>
  <si>
    <t>Кількість КУА (усіх)</t>
  </si>
  <si>
    <t xml:space="preserve">Кількість сформованих ІСІ (такі, що досягли нормативу мін. обсягу активів) </t>
  </si>
  <si>
    <t>https://www.uaib.com.ua/analituaib/rankings/kua</t>
  </si>
  <si>
    <t>https://www.uaib.com.ua/analituaib/rankings/ici</t>
  </si>
  <si>
    <t>Період</t>
  </si>
  <si>
    <t>HANG SENG (Гонконг)</t>
  </si>
  <si>
    <t>інвестиційних сертифікатів</t>
  </si>
  <si>
    <t>муніципальних облігацій</t>
  </si>
  <si>
    <t>акцій КІФ</t>
  </si>
  <si>
    <t>інвестиційними сертифікатами (та акціями КІФ)</t>
  </si>
  <si>
    <t xml:space="preserve">** З урахуванням депозитарних розписок MHP S.A. </t>
  </si>
  <si>
    <t xml:space="preserve">Кількість ІСІ в управлінні </t>
  </si>
  <si>
    <t xml:space="preserve">Кількість ІСІ в управлінні на одну КУА з ІСІ в управлінні </t>
  </si>
  <si>
    <t>млн грн</t>
  </si>
  <si>
    <t>Чистий притік/відтік за відповідний квартал, млн грн</t>
  </si>
  <si>
    <t>-</t>
  </si>
  <si>
    <t>* КУА - компанії з управління активами; АНПФ - адміністратори НПФ; ІСІ - інститути спільного інвестування; НПФ - недержавні пенсійні фонди, СК - страхові компанії з активами в управлінні КУА.</t>
  </si>
  <si>
    <t>** УАІБ отримала статус ОПУ та СРО за другим видом професійної діяльності - діяльності з адміністрування недержавних пенсійних фондів після відповідної реєстрації в НКЦПФР 27 серпня 2020 року.</t>
  </si>
  <si>
    <t>Кількість АНПФ-членів УАІБ**  (права шкала)</t>
  </si>
  <si>
    <t>Кількість АНПФ-членів УАІБ, які здійснюють винятково адмініструваня НПФ (права шкала)</t>
  </si>
  <si>
    <t>Кількість цінних паперів (ЦП) у списках фондових бірж, у т. ч.*:</t>
  </si>
  <si>
    <t>акцій**</t>
  </si>
  <si>
    <t>* За даними бірж та агентства Bloomberg.</t>
  </si>
  <si>
    <t>* Діючі ІСІ, які досягли нормативу мінімального обсягу активів (були визнані такими, що відбулися), перебувають в управлінні КУА та надали звітність за відповідний період (на звітну дату).</t>
  </si>
  <si>
    <t>Показники організованих ринків капіталу України (фондових бірж)</t>
  </si>
  <si>
    <t xml:space="preserve">Обсяг торгів на фондових біржах (загальний), млн грн, у т. ч.: </t>
  </si>
  <si>
    <t>корпоративні облігації</t>
  </si>
  <si>
    <t>корпоративними облігаціями</t>
  </si>
  <si>
    <t>Кількість КУА, ІСІ, АНПФ, НПФ та СК в управлінні</t>
  </si>
  <si>
    <t>* Обіг ЦП ІСІ було тимчасово зупинено у звязку з воєнним станом від 24.02.2022 до 22.08.2022.</t>
  </si>
  <si>
    <t>ОЗДП</t>
  </si>
  <si>
    <t>31.12.2022 (4 кв. 2022)</t>
  </si>
  <si>
    <t>облігації іноземної держави</t>
  </si>
  <si>
    <t>облігаціями іноземної держави</t>
  </si>
  <si>
    <t>31.12.2022**</t>
  </si>
  <si>
    <t>Ренкінгування - за квартальним показником.</t>
  </si>
  <si>
    <t>2 роки</t>
  </si>
  <si>
    <t>Зміна за 2 роки</t>
  </si>
  <si>
    <t>3 квартал '22*</t>
  </si>
  <si>
    <t>Рік</t>
  </si>
  <si>
    <t>Рік у попередньому кварталі</t>
  </si>
  <si>
    <t>4 квартал '22</t>
  </si>
  <si>
    <t>1 квартал '23</t>
  </si>
  <si>
    <t>Зміна з початку 2023 року</t>
  </si>
  <si>
    <t>30.06.2023 (2 кв. 2023)</t>
  </si>
  <si>
    <t>Із початку 2023 року</t>
  </si>
  <si>
    <t>х</t>
  </si>
  <si>
    <t>2 квартал '23</t>
  </si>
  <si>
    <t>30.09.2021 (3 кв. 2021)</t>
  </si>
  <si>
    <t>30.09.2022 (3 кв. 2022)</t>
  </si>
  <si>
    <t>н.д.</t>
  </si>
  <si>
    <t>Зміна за 3 кв. 2023</t>
  </si>
  <si>
    <t>30.09.2023 (3 кв. 2023)</t>
  </si>
  <si>
    <t>Зміна за 1 рік</t>
  </si>
  <si>
    <t>* Загалом у списках ФБ України станом на 30.09.2023 року, включаючи лістинг, перебувало 179 випуски державних облігацій, 6 - муніципальних облігацій, 122 – корпоративних облігацій (у т.ч. 22 - єврооблігацій), 127 випусків акцій (у т.ч. 60 - іноземних), 7 – акцій КІФ, 20 – інвестиційних сертифікатів ПІФ, 9 - іноземних суверенних облігаій і 7 -  деривативів.</t>
  </si>
  <si>
    <t>3-й квартал 2023 року</t>
  </si>
  <si>
    <t>1 рік</t>
  </si>
  <si>
    <t>30.09.2017</t>
  </si>
  <si>
    <t>30.09.2018</t>
  </si>
  <si>
    <t>30.09.2019</t>
  </si>
  <si>
    <t>30.09.2020</t>
  </si>
  <si>
    <t>30.09.2021</t>
  </si>
  <si>
    <t xml:space="preserve">** Кількість звітів діючих ІСІ, зокрема, інтервальних та венчурних, була меншою від звичайної/очікуваної, що суттєво вплинуло на динаміку ВЧА (у т.ч. на її знак/напрямок: зменшення кількості звітів було відносно більшим у порівнянні зі скороченням активів). Активи НПФ скориговано - за даними звітів 55-ти фондів з 57 НПФ в управлінні та адмініструванні загалом. </t>
  </si>
  <si>
    <t>Зміна за 3-й квартал 2023 року</t>
  </si>
  <si>
    <t>**  Кількість звітів діючих ІСІ, зокрема, інтервальних та венчурних, була меншою від звичайної/очікуваної, що суттєво вплинуло на динаміку ВЧА (у т.ч. на її знак/напрямок: зменшення кількості звітів було відносно більшим у порівнянні зі скороченням активів).</t>
  </si>
  <si>
    <t>3 квартал 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</si>
</sst>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&quot;$&quot;#,##0_);[Red]\(&quot;$&quot;#,##0\)"/>
    <numFmt numFmtId="167" formatCode="#,##0.0"/>
  </numFmts>
  <fonts count="7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6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0"/>
      <name val="Arial"/>
      <family val="2"/>
      <charset val="238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color rgb="FF000000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10"/>
      <name val="Georgia"/>
      <family val="1"/>
      <charset val="204"/>
    </font>
    <font>
      <sz val="10"/>
      <name val="Arial"/>
      <family val="2"/>
      <charset val="204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/>
      <bottom style="thin">
        <color indexed="55"/>
      </bottom>
      <diagonal/>
    </border>
    <border>
      <left style="dotted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21"/>
      </bottom>
      <diagonal/>
    </border>
    <border>
      <left style="dotted">
        <color indexed="55"/>
      </left>
      <right/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 style="dotted">
        <color indexed="23"/>
      </top>
      <bottom style="medium">
        <color indexed="21"/>
      </bottom>
      <diagonal/>
    </border>
    <border>
      <left style="dotted">
        <color indexed="55"/>
      </left>
      <right/>
      <top/>
      <bottom/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57"/>
      </bottom>
      <diagonal/>
    </border>
    <border>
      <left/>
      <right/>
      <top/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theme="8" tint="-0.49998474074526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hair">
        <color indexed="23"/>
      </right>
      <top style="hair">
        <color indexed="23"/>
      </top>
      <bottom style="medium">
        <color indexed="21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thin">
        <color indexed="21"/>
      </top>
      <bottom style="thin">
        <color indexed="55"/>
      </bottom>
      <diagonal/>
    </border>
    <border>
      <left/>
      <right/>
      <top style="dotted">
        <color indexed="55"/>
      </top>
      <bottom style="medium">
        <color indexed="5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indexed="23"/>
      </top>
      <bottom/>
      <diagonal/>
    </border>
    <border>
      <left style="dotted">
        <color indexed="23"/>
      </left>
      <right style="dotted">
        <color theme="0" tint="-0.499984740745262"/>
      </right>
      <top style="medium">
        <color indexed="21"/>
      </top>
      <bottom style="dotted">
        <color theme="0" tint="-0.499984740745262"/>
      </bottom>
      <diagonal/>
    </border>
    <border>
      <left style="dotted">
        <color indexed="55"/>
      </left>
      <right/>
      <top style="thin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thin">
        <color theme="8" tint="-0.499984740745262"/>
      </bottom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</borders>
  <cellStyleXfs count="239">
    <xf numFmtId="0" fontId="0" fillId="0" borderId="0"/>
    <xf numFmtId="49" fontId="12" fillId="0" borderId="0">
      <alignment horizontal="centerContinuous" vertical="top" wrapText="1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2" fillId="0" borderId="3">
      <alignment horizontal="centerContinuous" vertical="top" wrapText="1"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1" borderId="8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11" fillId="0" borderId="0"/>
    <xf numFmtId="0" fontId="45" fillId="0" borderId="0"/>
    <xf numFmtId="0" fontId="6" fillId="0" borderId="0"/>
    <xf numFmtId="0" fontId="11" fillId="0" borderId="0"/>
    <xf numFmtId="0" fontId="6" fillId="0" borderId="0"/>
    <xf numFmtId="0" fontId="8" fillId="0" borderId="0"/>
    <xf numFmtId="0" fontId="8" fillId="0" borderId="0"/>
    <xf numFmtId="0" fontId="41" fillId="0" borderId="0"/>
    <xf numFmtId="0" fontId="23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9" fillId="4" borderId="0" applyNumberFormat="0" applyBorder="0" applyAlignment="0" applyProtection="0"/>
    <xf numFmtId="49" fontId="12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49" fillId="0" borderId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1" fillId="0" borderId="0">
      <alignment vertical="top"/>
    </xf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4" fillId="33" borderId="63" applyNumberFormat="0" applyAlignment="0" applyProtection="0"/>
    <xf numFmtId="0" fontId="54" fillId="33" borderId="63" applyNumberFormat="0" applyAlignment="0" applyProtection="0"/>
    <xf numFmtId="0" fontId="55" fillId="34" borderId="64" applyNumberFormat="0" applyAlignment="0" applyProtection="0"/>
    <xf numFmtId="0" fontId="55" fillId="34" borderId="64" applyNumberFormat="0" applyAlignment="0" applyProtection="0"/>
    <xf numFmtId="0" fontId="56" fillId="34" borderId="63" applyNumberFormat="0" applyAlignment="0" applyProtection="0"/>
    <xf numFmtId="0" fontId="56" fillId="34" borderId="63" applyNumberFormat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1" fillId="35" borderId="66" applyNumberFormat="0" applyAlignment="0" applyProtection="0"/>
    <xf numFmtId="0" fontId="61" fillId="35" borderId="66" applyNumberFormat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50" fillId="0" borderId="0"/>
    <xf numFmtId="0" fontId="50" fillId="0" borderId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2" fillId="36" borderId="67" applyNumberFormat="0" applyFont="0" applyAlignment="0" applyProtection="0"/>
    <xf numFmtId="0" fontId="52" fillId="36" borderId="67" applyNumberFormat="0" applyFont="0" applyAlignment="0" applyProtection="0"/>
    <xf numFmtId="0" fontId="65" fillId="0" borderId="65" applyNumberFormat="0" applyFill="0" applyAlignment="0" applyProtection="0"/>
    <xf numFmtId="0" fontId="65" fillId="0" borderId="65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4" fillId="0" borderId="0"/>
    <xf numFmtId="0" fontId="4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1" borderId="8" applyNumberFormat="0" applyAlignment="0" applyProtection="0"/>
    <xf numFmtId="0" fontId="34" fillId="22" borderId="0" applyNumberFormat="0" applyBorder="0" applyAlignment="0" applyProtection="0"/>
    <xf numFmtId="0" fontId="6" fillId="0" borderId="0"/>
    <xf numFmtId="0" fontId="1" fillId="0" borderId="0"/>
    <xf numFmtId="0" fontId="11" fillId="0" borderId="0"/>
    <xf numFmtId="0" fontId="1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4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9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" fillId="0" borderId="0"/>
    <xf numFmtId="0" fontId="6" fillId="0" borderId="0"/>
    <xf numFmtId="43" fontId="73" fillId="0" borderId="0" applyFont="0" applyFill="0" applyBorder="0" applyAlignment="0" applyProtection="0"/>
  </cellStyleXfs>
  <cellXfs count="270">
    <xf numFmtId="0" fontId="0" fillId="0" borderId="0" xfId="0"/>
    <xf numFmtId="0" fontId="6" fillId="0" borderId="0" xfId="59"/>
    <xf numFmtId="0" fontId="6" fillId="0" borderId="0" xfId="59" applyAlignment="1">
      <alignment horizontal="center"/>
    </xf>
    <xf numFmtId="0" fontId="6" fillId="0" borderId="0" xfId="57" applyBorder="1"/>
    <xf numFmtId="0" fontId="6" fillId="0" borderId="0" xfId="57"/>
    <xf numFmtId="0" fontId="6" fillId="0" borderId="0" xfId="57" applyAlignment="1"/>
    <xf numFmtId="4" fontId="6" fillId="0" borderId="0" xfId="57" applyNumberFormat="1" applyBorder="1"/>
    <xf numFmtId="0" fontId="7" fillId="0" borderId="25" xfId="57" applyFont="1" applyBorder="1" applyAlignment="1">
      <alignment horizontal="center" vertical="center" wrapText="1"/>
    </xf>
    <xf numFmtId="0" fontId="7" fillId="0" borderId="15" xfId="57" applyFont="1" applyFill="1" applyBorder="1" applyAlignment="1">
      <alignment horizontal="center" vertical="center" wrapText="1"/>
    </xf>
    <xf numFmtId="14" fontId="7" fillId="0" borderId="23" xfId="57" applyNumberFormat="1" applyFont="1" applyFill="1" applyBorder="1" applyAlignment="1">
      <alignment horizontal="center" vertical="center" wrapText="1"/>
    </xf>
    <xf numFmtId="0" fontId="6" fillId="0" borderId="17" xfId="57" applyFont="1" applyFill="1" applyBorder="1" applyAlignment="1">
      <alignment vertical="center"/>
    </xf>
    <xf numFmtId="0" fontId="14" fillId="0" borderId="17" xfId="57" applyFont="1" applyFill="1" applyBorder="1" applyAlignment="1">
      <alignment vertical="center"/>
    </xf>
    <xf numFmtId="0" fontId="6" fillId="0" borderId="0" xfId="57" applyFill="1"/>
    <xf numFmtId="165" fontId="15" fillId="0" borderId="19" xfId="57" applyNumberFormat="1" applyFont="1" applyFill="1" applyBorder="1" applyAlignment="1">
      <alignment horizontal="right" vertical="center"/>
    </xf>
    <xf numFmtId="0" fontId="14" fillId="0" borderId="0" xfId="57" applyFont="1" applyFill="1"/>
    <xf numFmtId="0" fontId="20" fillId="0" borderId="45" xfId="57" applyFont="1" applyFill="1" applyBorder="1" applyAlignment="1"/>
    <xf numFmtId="0" fontId="6" fillId="0" borderId="0" xfId="57" applyFont="1" applyFill="1"/>
    <xf numFmtId="165" fontId="4" fillId="0" borderId="19" xfId="57" applyNumberFormat="1" applyFont="1" applyFill="1" applyBorder="1" applyAlignment="1">
      <alignment horizontal="right" vertical="center"/>
    </xf>
    <xf numFmtId="165" fontId="4" fillId="0" borderId="13" xfId="57" applyNumberFormat="1" applyFont="1" applyFill="1" applyBorder="1" applyAlignment="1">
      <alignment horizontal="right" vertical="center"/>
    </xf>
    <xf numFmtId="0" fontId="43" fillId="0" borderId="0" xfId="46" applyFont="1"/>
    <xf numFmtId="0" fontId="9" fillId="0" borderId="24" xfId="57" applyFont="1" applyFill="1" applyBorder="1" applyAlignment="1">
      <alignment horizontal="center" vertical="center" wrapText="1"/>
    </xf>
    <xf numFmtId="165" fontId="4" fillId="0" borderId="27" xfId="57" applyNumberFormat="1" applyFont="1" applyFill="1" applyBorder="1" applyAlignment="1">
      <alignment horizontal="right" vertical="center"/>
    </xf>
    <xf numFmtId="165" fontId="15" fillId="0" borderId="27" xfId="57" applyNumberFormat="1" applyFont="1" applyFill="1" applyBorder="1" applyAlignment="1">
      <alignment horizontal="right" vertical="center"/>
    </xf>
    <xf numFmtId="0" fontId="6" fillId="0" borderId="0" xfId="57" applyFill="1" applyAlignment="1">
      <alignment horizontal="left"/>
    </xf>
    <xf numFmtId="0" fontId="9" fillId="0" borderId="0" xfId="0" applyFont="1"/>
    <xf numFmtId="0" fontId="6" fillId="0" borderId="0" xfId="57"/>
    <xf numFmtId="4" fontId="6" fillId="0" borderId="18" xfId="57" applyNumberFormat="1" applyFont="1" applyFill="1" applyBorder="1" applyAlignment="1">
      <alignment horizontal="right" vertical="center" wrapText="1"/>
    </xf>
    <xf numFmtId="4" fontId="14" fillId="0" borderId="18" xfId="57" applyNumberFormat="1" applyFont="1" applyFill="1" applyBorder="1" applyAlignment="1">
      <alignment horizontal="right" vertical="center" wrapText="1"/>
    </xf>
    <xf numFmtId="0" fontId="6" fillId="0" borderId="0" xfId="44"/>
    <xf numFmtId="0" fontId="14" fillId="0" borderId="29" xfId="79" applyFont="1" applyFill="1" applyBorder="1" applyAlignment="1">
      <alignment horizontal="right" vertical="center" indent="1"/>
    </xf>
    <xf numFmtId="0" fontId="7" fillId="0" borderId="0" xfId="0" applyFont="1"/>
    <xf numFmtId="0" fontId="6" fillId="0" borderId="0" xfId="44" applyFont="1"/>
    <xf numFmtId="0" fontId="14" fillId="0" borderId="36" xfId="79" applyFont="1" applyFill="1" applyBorder="1" applyAlignment="1">
      <alignment horizontal="right" vertical="center" indent="1"/>
    </xf>
    <xf numFmtId="0" fontId="7" fillId="0" borderId="38" xfId="79" applyFont="1" applyBorder="1" applyAlignment="1">
      <alignment horizontal="right" vertical="center" indent="1"/>
    </xf>
    <xf numFmtId="0" fontId="7" fillId="0" borderId="31" xfId="79" applyFont="1" applyFill="1" applyBorder="1" applyAlignment="1">
      <alignment horizontal="right" vertical="center" indent="1"/>
    </xf>
    <xf numFmtId="0" fontId="42" fillId="0" borderId="0" xfId="44" applyFont="1"/>
    <xf numFmtId="0" fontId="6" fillId="0" borderId="18" xfId="60" applyFont="1" applyFill="1" applyBorder="1" applyAlignment="1">
      <alignment horizontal="center" vertical="center" wrapText="1"/>
    </xf>
    <xf numFmtId="2" fontId="6" fillId="0" borderId="19" xfId="60" applyNumberFormat="1" applyFont="1" applyFill="1" applyBorder="1" applyAlignment="1">
      <alignment horizontal="center" vertical="center" wrapText="1"/>
    </xf>
    <xf numFmtId="1" fontId="6" fillId="0" borderId="19" xfId="60" applyNumberFormat="1" applyFont="1" applyFill="1" applyBorder="1" applyAlignment="1">
      <alignment horizontal="center" vertical="center" wrapText="1"/>
    </xf>
    <xf numFmtId="0" fontId="4" fillId="0" borderId="18" xfId="60" applyFont="1" applyFill="1" applyBorder="1" applyAlignment="1">
      <alignment horizontal="center" vertical="center" wrapText="1"/>
    </xf>
    <xf numFmtId="0" fontId="6" fillId="0" borderId="50" xfId="60" applyFont="1" applyFill="1" applyBorder="1" applyAlignment="1">
      <alignment horizontal="center" vertical="center" wrapText="1"/>
    </xf>
    <xf numFmtId="1" fontId="6" fillId="0" borderId="51" xfId="60" applyNumberFormat="1" applyFont="1" applyFill="1" applyBorder="1" applyAlignment="1">
      <alignment horizontal="center" vertical="center" wrapText="1"/>
    </xf>
    <xf numFmtId="0" fontId="48" fillId="0" borderId="0" xfId="59" applyFont="1" applyAlignment="1">
      <alignment horizontal="left"/>
    </xf>
    <xf numFmtId="0" fontId="21" fillId="0" borderId="0" xfId="31" applyFont="1" applyAlignment="1" applyProtection="1"/>
    <xf numFmtId="0" fontId="7" fillId="0" borderId="0" xfId="59" applyFont="1"/>
    <xf numFmtId="0" fontId="7" fillId="0" borderId="53" xfId="58" applyFont="1" applyFill="1" applyBorder="1" applyAlignment="1">
      <alignment horizontal="center" vertical="center" wrapText="1"/>
    </xf>
    <xf numFmtId="0" fontId="7" fillId="0" borderId="56" xfId="79" applyFont="1" applyFill="1" applyBorder="1" applyAlignment="1">
      <alignment horizontal="right" vertical="center" indent="1"/>
    </xf>
    <xf numFmtId="0" fontId="7" fillId="0" borderId="54" xfId="79" applyFont="1" applyBorder="1" applyAlignment="1">
      <alignment horizontal="left" vertical="center" indent="1"/>
    </xf>
    <xf numFmtId="0" fontId="7" fillId="0" borderId="55" xfId="79" applyFont="1" applyBorder="1" applyAlignment="1">
      <alignment horizontal="left" vertical="center" wrapText="1" indent="1"/>
    </xf>
    <xf numFmtId="0" fontId="6" fillId="0" borderId="57" xfId="79" applyFont="1" applyBorder="1" applyAlignment="1">
      <alignment horizontal="right" vertical="center" indent="1"/>
    </xf>
    <xf numFmtId="0" fontId="7" fillId="0" borderId="58" xfId="79" applyFont="1" applyBorder="1" applyAlignment="1">
      <alignment horizontal="left" vertical="center" wrapText="1" indent="1"/>
    </xf>
    <xf numFmtId="0" fontId="7" fillId="0" borderId="56" xfId="79" applyFont="1" applyBorder="1" applyAlignment="1">
      <alignment horizontal="right" vertical="center" indent="1"/>
    </xf>
    <xf numFmtId="0" fontId="7" fillId="0" borderId="59" xfId="79" applyFont="1" applyBorder="1" applyAlignment="1">
      <alignment horizontal="right" vertical="center" indent="1"/>
    </xf>
    <xf numFmtId="4" fontId="6" fillId="0" borderId="12" xfId="57" applyNumberFormat="1" applyFont="1" applyFill="1" applyBorder="1" applyAlignment="1">
      <alignment horizontal="right" vertical="center" wrapText="1"/>
    </xf>
    <xf numFmtId="0" fontId="6" fillId="0" borderId="0" xfId="59" applyFont="1"/>
    <xf numFmtId="0" fontId="6" fillId="0" borderId="57" xfId="79" applyFont="1" applyFill="1" applyBorder="1" applyAlignment="1">
      <alignment horizontal="right" vertical="center" indent="1"/>
    </xf>
    <xf numFmtId="0" fontId="4" fillId="0" borderId="57" xfId="79" applyFont="1" applyFill="1" applyBorder="1" applyAlignment="1">
      <alignment horizontal="right" vertical="center" indent="1"/>
    </xf>
    <xf numFmtId="165" fontId="6" fillId="0" borderId="0" xfId="235" applyNumberFormat="1" applyFont="1"/>
    <xf numFmtId="0" fontId="6" fillId="0" borderId="0" xfId="57" applyFont="1"/>
    <xf numFmtId="0" fontId="9" fillId="0" borderId="45" xfId="57" applyFont="1" applyFill="1" applyBorder="1" applyAlignment="1">
      <alignment horizontal="right"/>
    </xf>
    <xf numFmtId="0" fontId="6" fillId="0" borderId="0" xfId="57" applyFont="1" applyBorder="1"/>
    <xf numFmtId="0" fontId="7" fillId="0" borderId="15" xfId="57" applyFont="1" applyBorder="1" applyAlignment="1">
      <alignment horizontal="center" vertical="center" wrapText="1"/>
    </xf>
    <xf numFmtId="14" fontId="7" fillId="0" borderId="24" xfId="57" applyNumberFormat="1" applyFont="1" applyFill="1" applyBorder="1" applyAlignment="1">
      <alignment horizontal="center" vertical="center" wrapText="1"/>
    </xf>
    <xf numFmtId="10" fontId="7" fillId="0" borderId="24" xfId="57" applyNumberFormat="1" applyFont="1" applyFill="1" applyBorder="1" applyAlignment="1">
      <alignment horizontal="center" vertical="center" wrapText="1"/>
    </xf>
    <xf numFmtId="0" fontId="7" fillId="0" borderId="20" xfId="57" applyFont="1" applyBorder="1" applyAlignment="1">
      <alignment vertical="center"/>
    </xf>
    <xf numFmtId="167" fontId="9" fillId="0" borderId="21" xfId="57" applyNumberFormat="1" applyFont="1" applyFill="1" applyBorder="1" applyAlignment="1">
      <alignment vertical="center"/>
    </xf>
    <xf numFmtId="165" fontId="9" fillId="0" borderId="21" xfId="66" applyNumberFormat="1" applyFont="1" applyFill="1" applyBorder="1" applyAlignment="1">
      <alignment vertical="center"/>
    </xf>
    <xf numFmtId="0" fontId="6" fillId="0" borderId="16" xfId="57" applyFont="1" applyBorder="1" applyAlignment="1">
      <alignment horizontal="right" vertical="center"/>
    </xf>
    <xf numFmtId="167" fontId="4" fillId="0" borderId="22" xfId="57" applyNumberFormat="1" applyFont="1" applyFill="1" applyBorder="1" applyAlignment="1">
      <alignment vertical="center"/>
    </xf>
    <xf numFmtId="165" fontId="4" fillId="0" borderId="22" xfId="66" applyNumberFormat="1" applyFont="1" applyFill="1" applyBorder="1" applyAlignment="1">
      <alignment vertical="center"/>
    </xf>
    <xf numFmtId="0" fontId="7" fillId="0" borderId="17" xfId="57" applyFont="1" applyBorder="1" applyAlignment="1">
      <alignment vertical="center"/>
    </xf>
    <xf numFmtId="167" fontId="9" fillId="0" borderId="22" xfId="57" applyNumberFormat="1" applyFont="1" applyFill="1" applyBorder="1" applyAlignment="1">
      <alignment vertical="center"/>
    </xf>
    <xf numFmtId="165" fontId="9" fillId="0" borderId="22" xfId="66" applyNumberFormat="1" applyFont="1" applyFill="1" applyBorder="1" applyAlignment="1">
      <alignment vertical="center"/>
    </xf>
    <xf numFmtId="0" fontId="9" fillId="0" borderId="17" xfId="59" applyFont="1" applyBorder="1" applyAlignment="1">
      <alignment vertical="center"/>
    </xf>
    <xf numFmtId="0" fontId="7" fillId="0" borderId="14" xfId="57" applyFont="1" applyBorder="1" applyAlignment="1">
      <alignment vertical="center"/>
    </xf>
    <xf numFmtId="167" fontId="9" fillId="0" borderId="13" xfId="57" applyNumberFormat="1" applyFont="1" applyFill="1" applyBorder="1" applyAlignment="1">
      <alignment vertical="center"/>
    </xf>
    <xf numFmtId="165" fontId="9" fillId="0" borderId="44" xfId="66" applyNumberFormat="1" applyFont="1" applyFill="1" applyBorder="1" applyAlignment="1">
      <alignment vertical="center"/>
    </xf>
    <xf numFmtId="165" fontId="9" fillId="0" borderId="26" xfId="66" applyNumberFormat="1" applyFont="1" applyFill="1" applyBorder="1" applyAlignment="1">
      <alignment vertical="center"/>
    </xf>
    <xf numFmtId="167" fontId="6" fillId="0" borderId="0" xfId="57" applyNumberFormat="1" applyFont="1" applyBorder="1"/>
    <xf numFmtId="0" fontId="6" fillId="0" borderId="17" xfId="57" applyFont="1" applyBorder="1" applyAlignment="1">
      <alignment horizontal="right" vertical="center"/>
    </xf>
    <xf numFmtId="0" fontId="4" fillId="0" borderId="50" xfId="60" applyFont="1" applyFill="1" applyBorder="1" applyAlignment="1">
      <alignment horizontal="center" vertical="center" wrapText="1"/>
    </xf>
    <xf numFmtId="165" fontId="6" fillId="0" borderId="0" xfId="57" applyNumberFormat="1" applyFill="1" applyAlignment="1">
      <alignment horizontal="left"/>
    </xf>
    <xf numFmtId="49" fontId="7" fillId="29" borderId="32" xfId="75" applyNumberFormat="1" applyFont="1" applyFill="1" applyBorder="1" applyAlignment="1">
      <alignment horizontal="center" vertical="center" wrapText="1"/>
    </xf>
    <xf numFmtId="165" fontId="14" fillId="29" borderId="41" xfId="75" applyNumberFormat="1" applyFont="1" applyFill="1" applyBorder="1" applyAlignment="1">
      <alignment horizontal="right" vertical="center"/>
    </xf>
    <xf numFmtId="165" fontId="4" fillId="0" borderId="44" xfId="66" applyNumberFormat="1" applyFont="1" applyFill="1" applyBorder="1" applyAlignment="1">
      <alignment vertical="center"/>
    </xf>
    <xf numFmtId="165" fontId="4" fillId="0" borderId="26" xfId="66" applyNumberFormat="1" applyFont="1" applyFill="1" applyBorder="1" applyAlignment="1">
      <alignment vertical="center"/>
    </xf>
    <xf numFmtId="4" fontId="69" fillId="0" borderId="0" xfId="0" applyNumberFormat="1" applyFont="1" applyFill="1" applyBorder="1"/>
    <xf numFmtId="4" fontId="7" fillId="0" borderId="0" xfId="0" applyNumberFormat="1" applyFont="1" applyFill="1" applyBorder="1"/>
    <xf numFmtId="0" fontId="6" fillId="0" borderId="14" xfId="57" applyFont="1" applyFill="1" applyBorder="1" applyAlignment="1">
      <alignment vertical="center"/>
    </xf>
    <xf numFmtId="0" fontId="19" fillId="0" borderId="0" xfId="0" applyFont="1" applyFill="1" applyAlignment="1">
      <alignment horizontal="left"/>
    </xf>
    <xf numFmtId="165" fontId="7" fillId="0" borderId="0" xfId="57" applyNumberFormat="1" applyFont="1" applyFill="1" applyAlignment="1">
      <alignment horizontal="right"/>
    </xf>
    <xf numFmtId="0" fontId="21" fillId="0" borderId="0" xfId="31" applyFont="1" applyFill="1" applyAlignment="1" applyProtection="1">
      <alignment horizontal="left"/>
    </xf>
    <xf numFmtId="0" fontId="6" fillId="0" borderId="0" xfId="57" applyFill="1" applyAlignment="1">
      <alignment horizontal="right"/>
    </xf>
    <xf numFmtId="14" fontId="4" fillId="0" borderId="29" xfId="236" applyNumberFormat="1" applyFont="1" applyBorder="1" applyAlignment="1">
      <alignment horizontal="center" vertical="center"/>
    </xf>
    <xf numFmtId="165" fontId="6" fillId="0" borderId="0" xfId="57" applyNumberFormat="1" applyFill="1"/>
    <xf numFmtId="167" fontId="7" fillId="29" borderId="40" xfId="75" applyNumberFormat="1" applyFont="1" applyFill="1" applyBorder="1" applyAlignment="1">
      <alignment horizontal="right" vertical="center"/>
    </xf>
    <xf numFmtId="167" fontId="7" fillId="29" borderId="37" xfId="75" applyNumberFormat="1" applyFont="1" applyFill="1" applyBorder="1" applyAlignment="1">
      <alignment horizontal="right" vertical="center"/>
    </xf>
    <xf numFmtId="167" fontId="6" fillId="29" borderId="30" xfId="75" applyNumberFormat="1" applyFont="1" applyFill="1" applyBorder="1" applyAlignment="1">
      <alignment horizontal="right" vertical="center"/>
    </xf>
    <xf numFmtId="167" fontId="6" fillId="29" borderId="37" xfId="75" applyNumberFormat="1" applyFont="1" applyFill="1" applyBorder="1" applyAlignment="1">
      <alignment horizontal="right" vertical="center"/>
    </xf>
    <xf numFmtId="167" fontId="7" fillId="29" borderId="46" xfId="75" applyNumberFormat="1" applyFont="1" applyFill="1" applyBorder="1" applyAlignment="1">
      <alignment horizontal="right" vertical="center"/>
    </xf>
    <xf numFmtId="165" fontId="14" fillId="29" borderId="28" xfId="75" applyNumberFormat="1" applyFont="1" applyFill="1" applyBorder="1" applyAlignment="1">
      <alignment horizontal="right" vertical="center"/>
    </xf>
    <xf numFmtId="14" fontId="7" fillId="0" borderId="52" xfId="59" applyNumberFormat="1" applyFont="1" applyBorder="1" applyAlignment="1">
      <alignment horizontal="center" vertical="center"/>
    </xf>
    <xf numFmtId="0" fontId="7" fillId="0" borderId="12" xfId="60" applyFont="1" applyFill="1" applyBorder="1" applyAlignment="1">
      <alignment horizontal="center" vertical="center" wrapText="1"/>
    </xf>
    <xf numFmtId="2" fontId="7" fillId="0" borderId="12" xfId="60" applyNumberFormat="1" applyFont="1" applyFill="1" applyBorder="1" applyAlignment="1">
      <alignment horizontal="center" vertical="center" wrapText="1"/>
    </xf>
    <xf numFmtId="1" fontId="7" fillId="0" borderId="13" xfId="60" applyNumberFormat="1" applyFont="1" applyFill="1" applyBorder="1" applyAlignment="1">
      <alignment horizontal="center" vertical="center" wrapText="1"/>
    </xf>
    <xf numFmtId="0" fontId="70" fillId="0" borderId="0" xfId="0" applyFont="1"/>
    <xf numFmtId="14" fontId="6" fillId="0" borderId="0" xfId="59" applyNumberFormat="1"/>
    <xf numFmtId="14" fontId="70" fillId="0" borderId="0" xfId="0" applyNumberFormat="1" applyFont="1"/>
    <xf numFmtId="9" fontId="6" fillId="0" borderId="0" xfId="235" applyFont="1" applyBorder="1"/>
    <xf numFmtId="49" fontId="7" fillId="61" borderId="32" xfId="75" applyNumberFormat="1" applyFont="1" applyFill="1" applyBorder="1" applyAlignment="1">
      <alignment horizontal="center" vertical="center" wrapText="1"/>
    </xf>
    <xf numFmtId="0" fontId="7" fillId="61" borderId="43" xfId="75" applyFont="1" applyFill="1" applyBorder="1" applyAlignment="1">
      <alignment vertical="center"/>
    </xf>
    <xf numFmtId="0" fontId="7" fillId="61" borderId="35" xfId="75" applyFont="1" applyFill="1" applyBorder="1" applyAlignment="1">
      <alignment vertical="center"/>
    </xf>
    <xf numFmtId="165" fontId="16" fillId="61" borderId="48" xfId="75" applyNumberFormat="1" applyFont="1" applyFill="1" applyBorder="1" applyAlignment="1">
      <alignment vertical="center"/>
    </xf>
    <xf numFmtId="0" fontId="7" fillId="61" borderId="28" xfId="75" applyFont="1" applyFill="1" applyBorder="1" applyAlignment="1">
      <alignment vertical="center"/>
    </xf>
    <xf numFmtId="165" fontId="14" fillId="61" borderId="28" xfId="75" applyNumberFormat="1" applyFont="1" applyFill="1" applyBorder="1" applyAlignment="1">
      <alignment vertical="center"/>
    </xf>
    <xf numFmtId="0" fontId="6" fillId="61" borderId="28" xfId="75" applyFont="1" applyFill="1" applyBorder="1" applyAlignment="1">
      <alignment vertical="center"/>
    </xf>
    <xf numFmtId="0" fontId="6" fillId="61" borderId="49" xfId="75" applyFont="1" applyFill="1" applyBorder="1" applyAlignment="1">
      <alignment vertical="center"/>
    </xf>
    <xf numFmtId="165" fontId="7" fillId="61" borderId="39" xfId="75" applyNumberFormat="1" applyFont="1" applyFill="1" applyBorder="1" applyAlignment="1">
      <alignment vertical="center"/>
    </xf>
    <xf numFmtId="167" fontId="7" fillId="61" borderId="40" xfId="75" applyNumberFormat="1" applyFont="1" applyFill="1" applyBorder="1" applyAlignment="1">
      <alignment horizontal="right" vertical="center"/>
    </xf>
    <xf numFmtId="167" fontId="7" fillId="61" borderId="37" xfId="75" applyNumberFormat="1" applyFont="1" applyFill="1" applyBorder="1" applyAlignment="1">
      <alignment horizontal="right" vertical="center"/>
    </xf>
    <xf numFmtId="167" fontId="6" fillId="61" borderId="30" xfId="75" applyNumberFormat="1" applyFont="1" applyFill="1" applyBorder="1" applyAlignment="1">
      <alignment horizontal="right" vertical="center"/>
    </xf>
    <xf numFmtId="167" fontId="6" fillId="61" borderId="37" xfId="75" applyNumberFormat="1" applyFont="1" applyFill="1" applyBorder="1" applyAlignment="1">
      <alignment horizontal="right" vertical="center"/>
    </xf>
    <xf numFmtId="167" fontId="7" fillId="61" borderId="46" xfId="75" applyNumberFormat="1" applyFont="1" applyFill="1" applyBorder="1" applyAlignment="1">
      <alignment horizontal="right" vertical="center"/>
    </xf>
    <xf numFmtId="165" fontId="14" fillId="61" borderId="28" xfId="75" applyNumberFormat="1" applyFont="1" applyFill="1" applyBorder="1" applyAlignment="1">
      <alignment horizontal="right" vertical="center"/>
    </xf>
    <xf numFmtId="165" fontId="14" fillId="61" borderId="41" xfId="75" applyNumberFormat="1" applyFont="1" applyFill="1" applyBorder="1" applyAlignment="1">
      <alignment horizontal="right" vertical="center"/>
    </xf>
    <xf numFmtId="49" fontId="9" fillId="61" borderId="33" xfId="75" applyNumberFormat="1" applyFont="1" applyFill="1" applyBorder="1" applyAlignment="1">
      <alignment horizontal="center" vertical="center" wrapText="1"/>
    </xf>
    <xf numFmtId="165" fontId="17" fillId="61" borderId="34" xfId="75" applyNumberFormat="1" applyFont="1" applyFill="1" applyBorder="1" applyAlignment="1">
      <alignment vertical="center"/>
    </xf>
    <xf numFmtId="165" fontId="17" fillId="61" borderId="34" xfId="77" applyNumberFormat="1" applyFont="1" applyFill="1" applyBorder="1" applyAlignment="1">
      <alignment vertical="center"/>
    </xf>
    <xf numFmtId="0" fontId="9" fillId="0" borderId="25" xfId="94" applyFont="1" applyFill="1" applyBorder="1" applyAlignment="1">
      <alignment horizontal="center" vertical="center" wrapText="1"/>
    </xf>
    <xf numFmtId="0" fontId="7" fillId="0" borderId="70" xfId="57" applyFont="1" applyBorder="1" applyAlignment="1">
      <alignment horizontal="center" vertical="center" wrapText="1"/>
    </xf>
    <xf numFmtId="0" fontId="7" fillId="61" borderId="28" xfId="75" applyFont="1" applyFill="1" applyBorder="1" applyAlignment="1">
      <alignment horizontal="right" vertical="center"/>
    </xf>
    <xf numFmtId="14" fontId="4" fillId="0" borderId="36" xfId="236" applyNumberFormat="1" applyFont="1" applyBorder="1" applyAlignment="1">
      <alignment horizontal="center" vertical="center"/>
    </xf>
    <xf numFmtId="0" fontId="6" fillId="0" borderId="73" xfId="60" applyFont="1" applyFill="1" applyBorder="1" applyAlignment="1">
      <alignment horizontal="center" vertical="center" wrapText="1"/>
    </xf>
    <xf numFmtId="0" fontId="4" fillId="0" borderId="73" xfId="60" applyFont="1" applyFill="1" applyBorder="1" applyAlignment="1">
      <alignment horizontal="center" vertical="center" wrapText="1"/>
    </xf>
    <xf numFmtId="2" fontId="6" fillId="0" borderId="22" xfId="60" applyNumberFormat="1" applyFont="1" applyFill="1" applyBorder="1" applyAlignment="1">
      <alignment horizontal="center" vertical="center" wrapText="1"/>
    </xf>
    <xf numFmtId="1" fontId="6" fillId="0" borderId="74" xfId="60" applyNumberFormat="1" applyFont="1" applyFill="1" applyBorder="1" applyAlignment="1">
      <alignment horizontal="center" vertical="center" wrapText="1"/>
    </xf>
    <xf numFmtId="0" fontId="6" fillId="0" borderId="0" xfId="237"/>
    <xf numFmtId="0" fontId="44" fillId="0" borderId="0" xfId="57" applyFont="1" applyFill="1" applyBorder="1" applyAlignment="1">
      <alignment horizontal="left" vertical="center"/>
    </xf>
    <xf numFmtId="4" fontId="6" fillId="0" borderId="25" xfId="57" applyNumberFormat="1" applyFont="1" applyFill="1" applyBorder="1" applyAlignment="1">
      <alignment horizontal="center" vertical="center"/>
    </xf>
    <xf numFmtId="167" fontId="6" fillId="0" borderId="25" xfId="57" applyNumberFormat="1" applyFont="1" applyFill="1" applyBorder="1" applyAlignment="1">
      <alignment horizontal="center" vertical="center"/>
    </xf>
    <xf numFmtId="4" fontId="6" fillId="0" borderId="69" xfId="57" applyNumberFormat="1" applyFont="1" applyFill="1" applyBorder="1" applyAlignment="1">
      <alignment horizontal="center" vertical="center"/>
    </xf>
    <xf numFmtId="167" fontId="6" fillId="0" borderId="19" xfId="57" applyNumberFormat="1" applyFont="1" applyFill="1" applyBorder="1" applyAlignment="1">
      <alignment horizontal="center" vertical="center"/>
    </xf>
    <xf numFmtId="4" fontId="6" fillId="0" borderId="42" xfId="57" applyNumberFormat="1" applyFont="1" applyFill="1" applyBorder="1" applyAlignment="1">
      <alignment horizontal="center" vertical="center"/>
    </xf>
    <xf numFmtId="0" fontId="7" fillId="0" borderId="0" xfId="57" applyFont="1" applyAlignment="1">
      <alignment vertical="center"/>
    </xf>
    <xf numFmtId="167" fontId="7" fillId="0" borderId="0" xfId="57" applyNumberFormat="1" applyFont="1" applyAlignment="1">
      <alignment horizontal="center" vertical="center"/>
    </xf>
    <xf numFmtId="0" fontId="6" fillId="0" borderId="0" xfId="57" applyAlignment="1">
      <alignment vertical="center"/>
    </xf>
    <xf numFmtId="0" fontId="71" fillId="0" borderId="0" xfId="57" applyFont="1" applyAlignment="1">
      <alignment vertical="center" wrapText="1"/>
    </xf>
    <xf numFmtId="167" fontId="71" fillId="0" borderId="0" xfId="57" applyNumberFormat="1" applyFont="1" applyAlignment="1">
      <alignment horizontal="center" vertical="center"/>
    </xf>
    <xf numFmtId="0" fontId="48" fillId="0" borderId="0" xfId="57" applyFont="1"/>
    <xf numFmtId="49" fontId="7" fillId="62" borderId="32" xfId="75" applyNumberFormat="1" applyFont="1" applyFill="1" applyBorder="1" applyAlignment="1">
      <alignment horizontal="center" vertical="center" wrapText="1"/>
    </xf>
    <xf numFmtId="0" fontId="7" fillId="62" borderId="43" xfId="75" applyFont="1" applyFill="1" applyBorder="1" applyAlignment="1">
      <alignment vertical="center"/>
    </xf>
    <xf numFmtId="0" fontId="7" fillId="62" borderId="35" xfId="75" applyFont="1" applyFill="1" applyBorder="1" applyAlignment="1">
      <alignment vertical="center"/>
    </xf>
    <xf numFmtId="165" fontId="16" fillId="62" borderId="48" xfId="75" applyNumberFormat="1" applyFont="1" applyFill="1" applyBorder="1" applyAlignment="1">
      <alignment vertical="center"/>
    </xf>
    <xf numFmtId="0" fontId="7" fillId="62" borderId="28" xfId="75" applyFont="1" applyFill="1" applyBorder="1" applyAlignment="1">
      <alignment vertical="center"/>
    </xf>
    <xf numFmtId="165" fontId="14" fillId="62" borderId="28" xfId="75" applyNumberFormat="1" applyFont="1" applyFill="1" applyBorder="1" applyAlignment="1">
      <alignment vertical="center"/>
    </xf>
    <xf numFmtId="0" fontId="6" fillId="62" borderId="28" xfId="75" applyFont="1" applyFill="1" applyBorder="1" applyAlignment="1">
      <alignment vertical="center"/>
    </xf>
    <xf numFmtId="0" fontId="6" fillId="62" borderId="49" xfId="75" applyFont="1" applyFill="1" applyBorder="1" applyAlignment="1">
      <alignment vertical="center"/>
    </xf>
    <xf numFmtId="165" fontId="7" fillId="62" borderId="39" xfId="75" applyNumberFormat="1" applyFont="1" applyFill="1" applyBorder="1" applyAlignment="1">
      <alignment vertical="center"/>
    </xf>
    <xf numFmtId="167" fontId="7" fillId="62" borderId="40" xfId="75" applyNumberFormat="1" applyFont="1" applyFill="1" applyBorder="1" applyAlignment="1">
      <alignment horizontal="right" vertical="center"/>
    </xf>
    <xf numFmtId="167" fontId="7" fillId="62" borderId="37" xfId="75" applyNumberFormat="1" applyFont="1" applyFill="1" applyBorder="1" applyAlignment="1">
      <alignment horizontal="right" vertical="center"/>
    </xf>
    <xf numFmtId="167" fontId="6" fillId="62" borderId="30" xfId="75" applyNumberFormat="1" applyFont="1" applyFill="1" applyBorder="1" applyAlignment="1">
      <alignment horizontal="right" vertical="center"/>
    </xf>
    <xf numFmtId="167" fontId="6" fillId="62" borderId="37" xfId="75" applyNumberFormat="1" applyFont="1" applyFill="1" applyBorder="1" applyAlignment="1">
      <alignment horizontal="right" vertical="center"/>
    </xf>
    <xf numFmtId="167" fontId="7" fillId="62" borderId="46" xfId="75" applyNumberFormat="1" applyFont="1" applyFill="1" applyBorder="1" applyAlignment="1">
      <alignment horizontal="right" vertical="center"/>
    </xf>
    <xf numFmtId="165" fontId="14" fillId="62" borderId="28" xfId="75" applyNumberFormat="1" applyFont="1" applyFill="1" applyBorder="1" applyAlignment="1">
      <alignment horizontal="right" vertical="center"/>
    </xf>
    <xf numFmtId="165" fontId="14" fillId="62" borderId="41" xfId="75" applyNumberFormat="1" applyFont="1" applyFill="1" applyBorder="1" applyAlignment="1">
      <alignment horizontal="right" vertical="center"/>
    </xf>
    <xf numFmtId="165" fontId="17" fillId="61" borderId="71" xfId="75" applyNumberFormat="1" applyFont="1" applyFill="1" applyBorder="1" applyAlignment="1">
      <alignment vertical="center"/>
    </xf>
    <xf numFmtId="165" fontId="17" fillId="61" borderId="30" xfId="75" applyNumberFormat="1" applyFont="1" applyFill="1" applyBorder="1" applyAlignment="1">
      <alignment vertical="center"/>
    </xf>
    <xf numFmtId="165" fontId="15" fillId="61" borderId="30" xfId="75" applyNumberFormat="1" applyFont="1" applyFill="1" applyBorder="1" applyAlignment="1">
      <alignment horizontal="right" vertical="center"/>
    </xf>
    <xf numFmtId="9" fontId="15" fillId="61" borderId="30" xfId="75" applyNumberFormat="1" applyFont="1" applyFill="1" applyBorder="1" applyAlignment="1">
      <alignment horizontal="right" vertical="center"/>
    </xf>
    <xf numFmtId="165" fontId="15" fillId="61" borderId="30" xfId="75" applyNumberFormat="1" applyFont="1" applyFill="1" applyBorder="1" applyAlignment="1">
      <alignment vertical="center"/>
    </xf>
    <xf numFmtId="165" fontId="15" fillId="61" borderId="72" xfId="75" applyNumberFormat="1" applyFont="1" applyFill="1" applyBorder="1" applyAlignment="1">
      <alignment horizontal="right" vertical="center"/>
    </xf>
    <xf numFmtId="165" fontId="15" fillId="61" borderId="46" xfId="75" applyNumberFormat="1" applyFont="1" applyFill="1" applyBorder="1" applyAlignment="1">
      <alignment vertical="center"/>
    </xf>
    <xf numFmtId="165" fontId="15" fillId="61" borderId="41" xfId="75" applyNumberFormat="1" applyFont="1" applyFill="1" applyBorder="1" applyAlignment="1">
      <alignment horizontal="right" vertical="center"/>
    </xf>
    <xf numFmtId="49" fontId="9" fillId="29" borderId="33" xfId="75" applyNumberFormat="1" applyFont="1" applyFill="1" applyBorder="1" applyAlignment="1">
      <alignment horizontal="center" vertical="center" wrapText="1"/>
    </xf>
    <xf numFmtId="165" fontId="17" fillId="29" borderId="34" xfId="75" applyNumberFormat="1" applyFont="1" applyFill="1" applyBorder="1" applyAlignment="1">
      <alignment vertical="center"/>
    </xf>
    <xf numFmtId="165" fontId="17" fillId="29" borderId="48" xfId="77" applyNumberFormat="1" applyFont="1" applyFill="1" applyBorder="1" applyAlignment="1">
      <alignment vertical="center"/>
    </xf>
    <xf numFmtId="165" fontId="17" fillId="29" borderId="28" xfId="75" applyNumberFormat="1" applyFont="1" applyFill="1" applyBorder="1" applyAlignment="1">
      <alignment vertical="center"/>
    </xf>
    <xf numFmtId="165" fontId="15" fillId="29" borderId="28" xfId="75" applyNumberFormat="1" applyFont="1" applyFill="1" applyBorder="1" applyAlignment="1">
      <alignment vertical="center"/>
    </xf>
    <xf numFmtId="165" fontId="15" fillId="29" borderId="28" xfId="75" applyNumberFormat="1" applyFont="1" applyFill="1" applyBorder="1" applyAlignment="1">
      <alignment horizontal="right" vertical="center"/>
    </xf>
    <xf numFmtId="165" fontId="15" fillId="29" borderId="49" xfId="75" applyNumberFormat="1" applyFont="1" applyFill="1" applyBorder="1" applyAlignment="1">
      <alignment horizontal="right" vertical="center"/>
    </xf>
    <xf numFmtId="165" fontId="17" fillId="29" borderId="34" xfId="77" applyNumberFormat="1" applyFont="1" applyFill="1" applyBorder="1" applyAlignment="1">
      <alignment vertical="center"/>
    </xf>
    <xf numFmtId="165" fontId="17" fillId="29" borderId="34" xfId="75" applyNumberFormat="1" applyFont="1" applyFill="1" applyBorder="1" applyAlignment="1">
      <alignment horizontal="right" vertical="center"/>
    </xf>
    <xf numFmtId="165" fontId="17" fillId="29" borderId="48" xfId="75" applyNumberFormat="1" applyFont="1" applyFill="1" applyBorder="1" applyAlignment="1">
      <alignment horizontal="right" vertical="center"/>
    </xf>
    <xf numFmtId="165" fontId="15" fillId="29" borderId="46" xfId="75" applyNumberFormat="1" applyFont="1" applyFill="1" applyBorder="1" applyAlignment="1">
      <alignment horizontal="right" vertical="center"/>
    </xf>
    <xf numFmtId="165" fontId="15" fillId="29" borderId="41" xfId="235" applyNumberFormat="1" applyFont="1" applyFill="1" applyBorder="1" applyAlignment="1">
      <alignment horizontal="right" vertical="center"/>
    </xf>
    <xf numFmtId="49" fontId="7" fillId="63" borderId="32" xfId="75" applyNumberFormat="1" applyFont="1" applyFill="1" applyBorder="1" applyAlignment="1">
      <alignment horizontal="center" vertical="center" wrapText="1"/>
    </xf>
    <xf numFmtId="0" fontId="7" fillId="63" borderId="43" xfId="75" applyFont="1" applyFill="1" applyBorder="1" applyAlignment="1">
      <alignment vertical="center"/>
    </xf>
    <xf numFmtId="0" fontId="7" fillId="63" borderId="35" xfId="75" applyFont="1" applyFill="1" applyBorder="1" applyAlignment="1">
      <alignment vertical="center"/>
    </xf>
    <xf numFmtId="165" fontId="16" fillId="63" borderId="48" xfId="75" applyNumberFormat="1" applyFont="1" applyFill="1" applyBorder="1" applyAlignment="1">
      <alignment vertical="center"/>
    </xf>
    <xf numFmtId="0" fontId="7" fillId="63" borderId="28" xfId="75" applyFont="1" applyFill="1" applyBorder="1" applyAlignment="1">
      <alignment vertical="center"/>
    </xf>
    <xf numFmtId="165" fontId="14" fillId="63" borderId="28" xfId="75" applyNumberFormat="1" applyFont="1" applyFill="1" applyBorder="1" applyAlignment="1">
      <alignment vertical="center"/>
    </xf>
    <xf numFmtId="0" fontId="6" fillId="63" borderId="28" xfId="75" applyFont="1" applyFill="1" applyBorder="1" applyAlignment="1">
      <alignment vertical="center"/>
    </xf>
    <xf numFmtId="0" fontId="6" fillId="63" borderId="49" xfId="75" applyFont="1" applyFill="1" applyBorder="1" applyAlignment="1">
      <alignment vertical="center"/>
    </xf>
    <xf numFmtId="165" fontId="7" fillId="63" borderId="39" xfId="75" applyNumberFormat="1" applyFont="1" applyFill="1" applyBorder="1" applyAlignment="1">
      <alignment vertical="center"/>
    </xf>
    <xf numFmtId="167" fontId="7" fillId="63" borderId="40" xfId="75" applyNumberFormat="1" applyFont="1" applyFill="1" applyBorder="1" applyAlignment="1">
      <alignment horizontal="right" vertical="center"/>
    </xf>
    <xf numFmtId="167" fontId="7" fillId="63" borderId="37" xfId="75" applyNumberFormat="1" applyFont="1" applyFill="1" applyBorder="1" applyAlignment="1">
      <alignment horizontal="right" vertical="center"/>
    </xf>
    <xf numFmtId="167" fontId="6" fillId="63" borderId="30" xfId="75" applyNumberFormat="1" applyFont="1" applyFill="1" applyBorder="1" applyAlignment="1">
      <alignment horizontal="right" vertical="center"/>
    </xf>
    <xf numFmtId="167" fontId="6" fillId="63" borderId="37" xfId="75" applyNumberFormat="1" applyFont="1" applyFill="1" applyBorder="1" applyAlignment="1">
      <alignment horizontal="right" vertical="center"/>
    </xf>
    <xf numFmtId="167" fontId="7" fillId="63" borderId="46" xfId="75" applyNumberFormat="1" applyFont="1" applyFill="1" applyBorder="1" applyAlignment="1">
      <alignment horizontal="right" vertical="center"/>
    </xf>
    <xf numFmtId="165" fontId="14" fillId="63" borderId="28" xfId="75" applyNumberFormat="1" applyFont="1" applyFill="1" applyBorder="1" applyAlignment="1">
      <alignment horizontal="right" vertical="center"/>
    </xf>
    <xf numFmtId="165" fontId="14" fillId="63" borderId="41" xfId="75" applyNumberFormat="1" applyFont="1" applyFill="1" applyBorder="1" applyAlignment="1">
      <alignment horizontal="right" vertical="center"/>
    </xf>
    <xf numFmtId="49" fontId="9" fillId="63" borderId="33" xfId="75" applyNumberFormat="1" applyFont="1" applyFill="1" applyBorder="1" applyAlignment="1">
      <alignment horizontal="center" vertical="center" wrapText="1"/>
    </xf>
    <xf numFmtId="165" fontId="17" fillId="63" borderId="34" xfId="75" applyNumberFormat="1" applyFont="1" applyFill="1" applyBorder="1" applyAlignment="1">
      <alignment vertical="center"/>
    </xf>
    <xf numFmtId="165" fontId="17" fillId="63" borderId="48" xfId="77" applyNumberFormat="1" applyFont="1" applyFill="1" applyBorder="1" applyAlignment="1">
      <alignment vertical="center"/>
    </xf>
    <xf numFmtId="165" fontId="17" fillId="63" borderId="28" xfId="75" applyNumberFormat="1" applyFont="1" applyFill="1" applyBorder="1" applyAlignment="1">
      <alignment vertical="center"/>
    </xf>
    <xf numFmtId="165" fontId="15" fillId="63" borderId="28" xfId="75" applyNumberFormat="1" applyFont="1" applyFill="1" applyBorder="1" applyAlignment="1">
      <alignment vertical="center"/>
    </xf>
    <xf numFmtId="165" fontId="15" fillId="63" borderId="28" xfId="75" applyNumberFormat="1" applyFont="1" applyFill="1" applyBorder="1" applyAlignment="1">
      <alignment horizontal="right" vertical="center"/>
    </xf>
    <xf numFmtId="165" fontId="15" fillId="63" borderId="49" xfId="75" applyNumberFormat="1" applyFont="1" applyFill="1" applyBorder="1" applyAlignment="1">
      <alignment horizontal="right" vertical="center"/>
    </xf>
    <xf numFmtId="165" fontId="17" fillId="63" borderId="34" xfId="77" applyNumberFormat="1" applyFont="1" applyFill="1" applyBorder="1" applyAlignment="1">
      <alignment vertical="center"/>
    </xf>
    <xf numFmtId="165" fontId="17" fillId="63" borderId="34" xfId="75" applyNumberFormat="1" applyFont="1" applyFill="1" applyBorder="1" applyAlignment="1">
      <alignment horizontal="right" vertical="center"/>
    </xf>
    <xf numFmtId="165" fontId="17" fillId="63" borderId="48" xfId="75" applyNumberFormat="1" applyFont="1" applyFill="1" applyBorder="1" applyAlignment="1">
      <alignment horizontal="right" vertical="center"/>
    </xf>
    <xf numFmtId="165" fontId="15" fillId="63" borderId="46" xfId="75" applyNumberFormat="1" applyFont="1" applyFill="1" applyBorder="1" applyAlignment="1">
      <alignment horizontal="right" vertical="center"/>
    </xf>
    <xf numFmtId="165" fontId="15" fillId="63" borderId="41" xfId="235" applyNumberFormat="1" applyFont="1" applyFill="1" applyBorder="1" applyAlignment="1">
      <alignment horizontal="right" vertical="center"/>
    </xf>
    <xf numFmtId="4" fontId="14" fillId="0" borderId="12" xfId="57" applyNumberFormat="1" applyFont="1" applyFill="1" applyBorder="1" applyAlignment="1">
      <alignment horizontal="right" vertical="center" wrapText="1"/>
    </xf>
    <xf numFmtId="165" fontId="15" fillId="0" borderId="13" xfId="57" applyNumberFormat="1" applyFont="1" applyFill="1" applyBorder="1" applyAlignment="1">
      <alignment horizontal="right" vertical="center"/>
    </xf>
    <xf numFmtId="0" fontId="19" fillId="0" borderId="25" xfId="0" applyFont="1" applyFill="1" applyBorder="1" applyAlignment="1"/>
    <xf numFmtId="165" fontId="4" fillId="0" borderId="47" xfId="57" applyNumberFormat="1" applyFont="1" applyFill="1" applyBorder="1" applyAlignment="1">
      <alignment horizontal="right" vertical="center"/>
    </xf>
    <xf numFmtId="165" fontId="15" fillId="0" borderId="42" xfId="57" applyNumberFormat="1" applyFont="1" applyFill="1" applyBorder="1" applyAlignment="1">
      <alignment horizontal="right" vertical="center"/>
    </xf>
    <xf numFmtId="165" fontId="15" fillId="0" borderId="21" xfId="57" applyNumberFormat="1" applyFont="1" applyFill="1" applyBorder="1" applyAlignment="1">
      <alignment horizontal="right" vertical="center"/>
    </xf>
    <xf numFmtId="0" fontId="15" fillId="61" borderId="30" xfId="75" applyNumberFormat="1" applyFont="1" applyFill="1" applyBorder="1" applyAlignment="1">
      <alignment horizontal="right" vertical="center"/>
    </xf>
    <xf numFmtId="0" fontId="15" fillId="63" borderId="28" xfId="75" applyNumberFormat="1" applyFont="1" applyFill="1" applyBorder="1" applyAlignment="1">
      <alignment horizontal="right" vertical="center"/>
    </xf>
    <xf numFmtId="0" fontId="15" fillId="29" borderId="28" xfId="75" applyNumberFormat="1" applyFont="1" applyFill="1" applyBorder="1" applyAlignment="1">
      <alignment horizontal="right" vertical="center"/>
    </xf>
    <xf numFmtId="165" fontId="70" fillId="0" borderId="0" xfId="235" applyNumberFormat="1" applyFont="1"/>
    <xf numFmtId="165" fontId="15" fillId="29" borderId="28" xfId="235" applyNumberFormat="1" applyFont="1" applyFill="1" applyBorder="1" applyAlignment="1">
      <alignment vertical="center"/>
    </xf>
    <xf numFmtId="167" fontId="42" fillId="0" borderId="0" xfId="44" applyNumberFormat="1" applyFont="1"/>
    <xf numFmtId="9" fontId="42" fillId="0" borderId="0" xfId="235" applyFont="1"/>
    <xf numFmtId="165" fontId="15" fillId="61" borderId="30" xfId="235" applyNumberFormat="1" applyFont="1" applyFill="1" applyBorder="1" applyAlignment="1">
      <alignment vertical="center"/>
    </xf>
    <xf numFmtId="0" fontId="72" fillId="0" borderId="0" xfId="0" applyFont="1"/>
    <xf numFmtId="0" fontId="7" fillId="29" borderId="43" xfId="75" applyFont="1" applyFill="1" applyBorder="1" applyAlignment="1">
      <alignment horizontal="right" vertical="center"/>
    </xf>
    <xf numFmtId="0" fontId="7" fillId="29" borderId="35" xfId="75" applyFont="1" applyFill="1" applyBorder="1" applyAlignment="1">
      <alignment horizontal="right" vertical="center"/>
    </xf>
    <xf numFmtId="165" fontId="16" fillId="29" borderId="48" xfId="75" applyNumberFormat="1" applyFont="1" applyFill="1" applyBorder="1" applyAlignment="1">
      <alignment horizontal="right" vertical="center"/>
    </xf>
    <xf numFmtId="0" fontId="7" fillId="29" borderId="28" xfId="75" applyFont="1" applyFill="1" applyBorder="1" applyAlignment="1">
      <alignment horizontal="right" vertical="center"/>
    </xf>
    <xf numFmtId="0" fontId="6" fillId="29" borderId="28" xfId="75" applyFont="1" applyFill="1" applyBorder="1" applyAlignment="1">
      <alignment horizontal="right" vertical="center"/>
    </xf>
    <xf numFmtId="0" fontId="6" fillId="29" borderId="49" xfId="75" applyFont="1" applyFill="1" applyBorder="1" applyAlignment="1">
      <alignment horizontal="right" vertical="center"/>
    </xf>
    <xf numFmtId="165" fontId="7" fillId="29" borderId="39" xfId="75" applyNumberFormat="1" applyFont="1" applyFill="1" applyBorder="1" applyAlignment="1">
      <alignment horizontal="right" vertical="center"/>
    </xf>
    <xf numFmtId="0" fontId="15" fillId="63" borderId="28" xfId="75" applyNumberFormat="1" applyFont="1" applyFill="1" applyBorder="1" applyAlignment="1">
      <alignment vertical="center"/>
    </xf>
    <xf numFmtId="165" fontId="15" fillId="63" borderId="28" xfId="235" applyNumberFormat="1" applyFont="1" applyFill="1" applyBorder="1" applyAlignment="1">
      <alignment vertical="center"/>
    </xf>
    <xf numFmtId="165" fontId="15" fillId="61" borderId="30" xfId="235" applyNumberFormat="1" applyFont="1" applyFill="1" applyBorder="1" applyAlignment="1">
      <alignment horizontal="right" vertical="center"/>
    </xf>
    <xf numFmtId="43" fontId="6" fillId="0" borderId="0" xfId="238" applyFont="1" applyFill="1" applyAlignment="1">
      <alignment horizontal="left"/>
    </xf>
    <xf numFmtId="165" fontId="17" fillId="29" borderId="71" xfId="75" applyNumberFormat="1" applyFont="1" applyFill="1" applyBorder="1" applyAlignment="1">
      <alignment vertical="center"/>
    </xf>
    <xf numFmtId="165" fontId="17" fillId="29" borderId="30" xfId="75" applyNumberFormat="1" applyFont="1" applyFill="1" applyBorder="1" applyAlignment="1">
      <alignment vertical="center"/>
    </xf>
    <xf numFmtId="165" fontId="15" fillId="29" borderId="30" xfId="75" applyNumberFormat="1" applyFont="1" applyFill="1" applyBorder="1" applyAlignment="1">
      <alignment horizontal="right" vertical="center"/>
    </xf>
    <xf numFmtId="165" fontId="15" fillId="29" borderId="30" xfId="235" applyNumberFormat="1" applyFont="1" applyFill="1" applyBorder="1" applyAlignment="1">
      <alignment horizontal="right" vertical="center"/>
    </xf>
    <xf numFmtId="9" fontId="15" fillId="29" borderId="30" xfId="75" applyNumberFormat="1" applyFont="1" applyFill="1" applyBorder="1" applyAlignment="1">
      <alignment horizontal="right" vertical="center"/>
    </xf>
    <xf numFmtId="165" fontId="15" fillId="29" borderId="30" xfId="75" applyNumberFormat="1" applyFont="1" applyFill="1" applyBorder="1" applyAlignment="1">
      <alignment vertical="center"/>
    </xf>
    <xf numFmtId="165" fontId="15" fillId="29" borderId="72" xfId="75" applyNumberFormat="1" applyFont="1" applyFill="1" applyBorder="1" applyAlignment="1">
      <alignment horizontal="right" vertical="center"/>
    </xf>
    <xf numFmtId="165" fontId="17" fillId="29" borderId="71" xfId="75" applyNumberFormat="1" applyFont="1" applyFill="1" applyBorder="1" applyAlignment="1">
      <alignment horizontal="right" vertical="center"/>
    </xf>
    <xf numFmtId="0" fontId="15" fillId="29" borderId="30" xfId="75" applyNumberFormat="1" applyFont="1" applyFill="1" applyBorder="1" applyAlignment="1">
      <alignment horizontal="right" vertical="center"/>
    </xf>
    <xf numFmtId="49" fontId="6" fillId="0" borderId="17" xfId="60" applyNumberFormat="1" applyFont="1" applyFill="1" applyBorder="1" applyAlignment="1">
      <alignment horizontal="center" vertical="center" wrapText="1"/>
    </xf>
    <xf numFmtId="167" fontId="6" fillId="0" borderId="13" xfId="57" applyNumberFormat="1" applyFont="1" applyFill="1" applyBorder="1" applyAlignment="1">
      <alignment horizontal="center" vertical="center"/>
    </xf>
    <xf numFmtId="0" fontId="6" fillId="0" borderId="0" xfId="57" applyAlignment="1">
      <alignment horizontal="right"/>
    </xf>
    <xf numFmtId="165" fontId="6" fillId="0" borderId="0" xfId="57" applyNumberFormat="1"/>
    <xf numFmtId="0" fontId="44" fillId="27" borderId="0" xfId="57" applyFont="1" applyFill="1" applyBorder="1" applyAlignment="1">
      <alignment horizontal="left" vertical="center"/>
    </xf>
    <xf numFmtId="0" fontId="44" fillId="27" borderId="45" xfId="57" applyFont="1" applyFill="1" applyBorder="1" applyAlignment="1">
      <alignment horizontal="left" vertical="center"/>
    </xf>
    <xf numFmtId="0" fontId="44" fillId="24" borderId="0" xfId="75" applyFont="1" applyFill="1" applyBorder="1" applyAlignment="1">
      <alignment horizontal="left" vertical="center" wrapText="1"/>
    </xf>
    <xf numFmtId="0" fontId="47" fillId="0" borderId="0" xfId="44" applyFont="1"/>
    <xf numFmtId="0" fontId="7" fillId="0" borderId="0" xfId="79" applyFont="1" applyFill="1" applyBorder="1" applyAlignment="1">
      <alignment horizontal="center" vertical="center"/>
    </xf>
    <xf numFmtId="0" fontId="42" fillId="0" borderId="0" xfId="44" applyFont="1" applyBorder="1" applyAlignment="1">
      <alignment horizontal="left" vertical="center" wrapText="1"/>
    </xf>
    <xf numFmtId="0" fontId="43" fillId="0" borderId="0" xfId="44" applyFont="1" applyBorder="1" applyAlignment="1">
      <alignment horizontal="left" vertical="center" wrapText="1"/>
    </xf>
    <xf numFmtId="0" fontId="42" fillId="0" borderId="0" xfId="44" applyFont="1" applyFill="1" applyBorder="1" applyAlignment="1">
      <alignment horizontal="left" vertical="center" wrapText="1"/>
    </xf>
    <xf numFmtId="0" fontId="44" fillId="28" borderId="0" xfId="59" applyFont="1" applyFill="1" applyBorder="1" applyAlignment="1">
      <alignment horizontal="left" vertical="center"/>
    </xf>
    <xf numFmtId="0" fontId="44" fillId="28" borderId="45" xfId="59" applyFont="1" applyFill="1" applyBorder="1" applyAlignment="1">
      <alignment horizontal="left" vertical="center"/>
    </xf>
    <xf numFmtId="0" fontId="48" fillId="0" borderId="0" xfId="59" applyFont="1" applyBorder="1" applyAlignment="1">
      <alignment horizontal="left"/>
    </xf>
    <xf numFmtId="0" fontId="48" fillId="0" borderId="0" xfId="59" applyFont="1" applyBorder="1" applyAlignment="1">
      <alignment horizontal="left" vertical="center" wrapText="1"/>
    </xf>
    <xf numFmtId="0" fontId="14" fillId="0" borderId="0" xfId="57" applyFont="1" applyBorder="1" applyAlignment="1">
      <alignment horizontal="center" vertical="center" wrapText="1"/>
    </xf>
    <xf numFmtId="0" fontId="18" fillId="26" borderId="0" xfId="57" applyFont="1" applyFill="1" applyAlignment="1">
      <alignment horizontal="left" vertical="center"/>
    </xf>
    <xf numFmtId="0" fontId="18" fillId="25" borderId="0" xfId="57" applyFont="1" applyFill="1" applyAlignment="1">
      <alignment horizontal="left" vertical="center"/>
    </xf>
    <xf numFmtId="0" fontId="6" fillId="0" borderId="0" xfId="57" applyAlignment="1">
      <alignment horizontal="center"/>
    </xf>
    <xf numFmtId="0" fontId="42" fillId="0" borderId="25" xfId="57" applyFont="1" applyBorder="1" applyAlignment="1">
      <alignment horizontal="left" vertical="center" wrapText="1"/>
    </xf>
    <xf numFmtId="0" fontId="42" fillId="0" borderId="0" xfId="57" applyFont="1" applyBorder="1" applyAlignment="1">
      <alignment horizontal="left" vertical="center" wrapText="1"/>
    </xf>
  </cellXfs>
  <cellStyles count="239">
    <cellStyle name="100" xfId="1"/>
    <cellStyle name="20% - Акцент1 2" xfId="2"/>
    <cellStyle name="20% - Акцент1 2 2" xfId="96"/>
    <cellStyle name="20% - Акцент1 2 3" xfId="181"/>
    <cellStyle name="20% - Акцент1 3" xfId="97"/>
    <cellStyle name="20% - Акцент2 2" xfId="3"/>
    <cellStyle name="20% - Акцент2 2 2" xfId="98"/>
    <cellStyle name="20% - Акцент2 2 3" xfId="182"/>
    <cellStyle name="20% - Акцент2 3" xfId="99"/>
    <cellStyle name="20% - Акцент3 2" xfId="4"/>
    <cellStyle name="20% - Акцент3 2 2" xfId="100"/>
    <cellStyle name="20% - Акцент3 2 3" xfId="183"/>
    <cellStyle name="20% - Акцент3 3" xfId="101"/>
    <cellStyle name="20% - Акцент4 2" xfId="5"/>
    <cellStyle name="20% - Акцент4 2 2" xfId="102"/>
    <cellStyle name="20% - Акцент4 2 3" xfId="184"/>
    <cellStyle name="20% - Акцент4 3" xfId="103"/>
    <cellStyle name="20% - Акцент5 2" xfId="6"/>
    <cellStyle name="20% - Акцент5 2 2" xfId="104"/>
    <cellStyle name="20% - Акцент5 2 3" xfId="185"/>
    <cellStyle name="20% - Акцент5 3" xfId="105"/>
    <cellStyle name="20% - Акцент6 2" xfId="7"/>
    <cellStyle name="20% - Акцент6 2 2" xfId="106"/>
    <cellStyle name="20% - Акцент6 2 3" xfId="186"/>
    <cellStyle name="20% - Акцент6 3" xfId="107"/>
    <cellStyle name="40% - Акцент1 2" xfId="8"/>
    <cellStyle name="40% - Акцент1 2 2" xfId="108"/>
    <cellStyle name="40% - Акцент1 2 3" xfId="187"/>
    <cellStyle name="40% - Акцент1 3" xfId="109"/>
    <cellStyle name="40% - Акцент2 2" xfId="9"/>
    <cellStyle name="40% - Акцент2 2 2" xfId="110"/>
    <cellStyle name="40% - Акцент2 2 3" xfId="188"/>
    <cellStyle name="40% - Акцент2 3" xfId="111"/>
    <cellStyle name="40% - Акцент3 2" xfId="10"/>
    <cellStyle name="40% - Акцент3 2 2" xfId="112"/>
    <cellStyle name="40% - Акцент3 2 3" xfId="189"/>
    <cellStyle name="40% - Акцент3 3" xfId="113"/>
    <cellStyle name="40% - Акцент4 2" xfId="11"/>
    <cellStyle name="40% - Акцент4 2 2" xfId="114"/>
    <cellStyle name="40% - Акцент4 2 3" xfId="190"/>
    <cellStyle name="40% - Акцент4 3" xfId="115"/>
    <cellStyle name="40% - Акцент5 2" xfId="12"/>
    <cellStyle name="40% - Акцент5 2 2" xfId="116"/>
    <cellStyle name="40% - Акцент5 2 3" xfId="191"/>
    <cellStyle name="40% - Акцент5 3" xfId="117"/>
    <cellStyle name="40% - Акцент6 2" xfId="13"/>
    <cellStyle name="40% - Акцент6 2 2" xfId="118"/>
    <cellStyle name="40% - Акцент6 2 3" xfId="192"/>
    <cellStyle name="40% - Акцент6 3" xfId="119"/>
    <cellStyle name="60% - Акцент1 2" xfId="14"/>
    <cellStyle name="60% - Акцент1 2 2" xfId="120"/>
    <cellStyle name="60% - Акцент1 2 3" xfId="193"/>
    <cellStyle name="60% - Акцент1 3" xfId="121"/>
    <cellStyle name="60% - Акцент2 2" xfId="15"/>
    <cellStyle name="60% - Акцент2 2 2" xfId="122"/>
    <cellStyle name="60% - Акцент2 2 3" xfId="194"/>
    <cellStyle name="60% - Акцент2 3" xfId="123"/>
    <cellStyle name="60% - Акцент3 2" xfId="16"/>
    <cellStyle name="60% - Акцент3 2 2" xfId="124"/>
    <cellStyle name="60% - Акцент3 2 3" xfId="195"/>
    <cellStyle name="60% - Акцент3 3" xfId="125"/>
    <cellStyle name="60% - Акцент4 2" xfId="17"/>
    <cellStyle name="60% - Акцент4 2 2" xfId="126"/>
    <cellStyle name="60% - Акцент4 2 3" xfId="196"/>
    <cellStyle name="60% - Акцент4 3" xfId="127"/>
    <cellStyle name="60% - Акцент5 2" xfId="18"/>
    <cellStyle name="60% - Акцент5 2 2" xfId="128"/>
    <cellStyle name="60% - Акцент5 2 3" xfId="197"/>
    <cellStyle name="60% - Акцент5 3" xfId="129"/>
    <cellStyle name="60% - Акцент6 2" xfId="19"/>
    <cellStyle name="60% - Акцент6 2 2" xfId="130"/>
    <cellStyle name="60% - Акцент6 2 3" xfId="198"/>
    <cellStyle name="60% - Акцент6 3" xfId="131"/>
    <cellStyle name="Comma [0]" xfId="20"/>
    <cellStyle name="Comma [0] 2" xfId="199"/>
    <cellStyle name="Currency [0]" xfId="21"/>
    <cellStyle name="Currency [0] 2" xfId="200"/>
    <cellStyle name="Hyperlink 2" xfId="210"/>
    <cellStyle name="Normal 2" xfId="132"/>
    <cellStyle name="Normal 3" xfId="180"/>
    <cellStyle name="Normal 4" xfId="85"/>
    <cellStyle name="normální_Bilancování 2005Q4 - final" xfId="95"/>
    <cellStyle name="Percent 2" xfId="225"/>
    <cellStyle name="Percent 3" xfId="88"/>
    <cellStyle name="Акцент1 2" xfId="22"/>
    <cellStyle name="Акцент1 2 2" xfId="133"/>
    <cellStyle name="Акцент1 2 3" xfId="201"/>
    <cellStyle name="Акцент1 3" xfId="134"/>
    <cellStyle name="Акцент2 2" xfId="23"/>
    <cellStyle name="Акцент2 2 2" xfId="135"/>
    <cellStyle name="Акцент2 2 3" xfId="202"/>
    <cellStyle name="Акцент2 3" xfId="136"/>
    <cellStyle name="Акцент3 2" xfId="24"/>
    <cellStyle name="Акцент3 2 2" xfId="137"/>
    <cellStyle name="Акцент3 2 3" xfId="203"/>
    <cellStyle name="Акцент3 3" xfId="138"/>
    <cellStyle name="Акцент4 2" xfId="25"/>
    <cellStyle name="Акцент4 2 2" xfId="139"/>
    <cellStyle name="Акцент4 2 3" xfId="204"/>
    <cellStyle name="Акцент4 3" xfId="140"/>
    <cellStyle name="Акцент5 2" xfId="26"/>
    <cellStyle name="Акцент5 2 2" xfId="141"/>
    <cellStyle name="Акцент5 2 3" xfId="205"/>
    <cellStyle name="Акцент5 3" xfId="142"/>
    <cellStyle name="Акцент6 2" xfId="27"/>
    <cellStyle name="Акцент6 2 2" xfId="143"/>
    <cellStyle name="Акцент6 2 3" xfId="206"/>
    <cellStyle name="Акцент6 3" xfId="144"/>
    <cellStyle name="Ввод  2" xfId="28"/>
    <cellStyle name="Ввод  2 2" xfId="145"/>
    <cellStyle name="Ввод  2 3" xfId="207"/>
    <cellStyle name="Ввод  3" xfId="146"/>
    <cellStyle name="Вывод 2" xfId="29"/>
    <cellStyle name="Вывод 2 2" xfId="147"/>
    <cellStyle name="Вывод 2 3" xfId="208"/>
    <cellStyle name="Вывод 3" xfId="148"/>
    <cellStyle name="Вычисление 2" xfId="30"/>
    <cellStyle name="Вычисление 2 2" xfId="149"/>
    <cellStyle name="Вычисление 2 3" xfId="209"/>
    <cellStyle name="Вычисление 3" xfId="150"/>
    <cellStyle name="Гиперссылка" xfId="31" builtinId="8"/>
    <cellStyle name="Гиперссылка 2" xfId="32"/>
    <cellStyle name="Гиперссылка 3" xfId="33"/>
    <cellStyle name="Гиперссылка 4" xfId="78"/>
    <cellStyle name="Заголовки до таблиць в бюлетень" xfId="34"/>
    <cellStyle name="Заголовок 1 2" xfId="35"/>
    <cellStyle name="Заголовок 1 2 2" xfId="151"/>
    <cellStyle name="Заголовок 1 2 3" xfId="211"/>
    <cellStyle name="Заголовок 1 3" xfId="152"/>
    <cellStyle name="Заголовок 2 2" xfId="36"/>
    <cellStyle name="Заголовок 2 2 2" xfId="153"/>
    <cellStyle name="Заголовок 2 2 3" xfId="212"/>
    <cellStyle name="Заголовок 2 3" xfId="154"/>
    <cellStyle name="Заголовок 3 2" xfId="37"/>
    <cellStyle name="Заголовок 3 2 2" xfId="155"/>
    <cellStyle name="Заголовок 3 2 3" xfId="213"/>
    <cellStyle name="Заголовок 3 3" xfId="156"/>
    <cellStyle name="Заголовок 4 2" xfId="38"/>
    <cellStyle name="Заголовок 4 2 2" xfId="157"/>
    <cellStyle name="Заголовок 4 2 3" xfId="214"/>
    <cellStyle name="Заголовок 4 3" xfId="158"/>
    <cellStyle name="Итог 2" xfId="39"/>
    <cellStyle name="Итог 2 2" xfId="159"/>
    <cellStyle name="Итог 2 3" xfId="215"/>
    <cellStyle name="Итог 3" xfId="160"/>
    <cellStyle name="Контрольная ячейка 2" xfId="40"/>
    <cellStyle name="Контрольная ячейка 2 2" xfId="161"/>
    <cellStyle name="Контрольная ячейка 2 3" xfId="216"/>
    <cellStyle name="Контрольная ячейка 3" xfId="162"/>
    <cellStyle name="Название 2" xfId="41"/>
    <cellStyle name="Нейтральный 2" xfId="42"/>
    <cellStyle name="Нейтральный 2 2" xfId="163"/>
    <cellStyle name="Нейтральный 2 3" xfId="217"/>
    <cellStyle name="Нейтральный 3" xfId="164"/>
    <cellStyle name="Обычный" xfId="0" builtinId="0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5"/>
    <cellStyle name="Обычный 2 5 2 2" xfId="230"/>
    <cellStyle name="Обычный 2 5 2 3" xfId="89"/>
    <cellStyle name="Обычный 2 5 3" xfId="79"/>
    <cellStyle name="Обычный 2 5 3 2" xfId="231"/>
    <cellStyle name="Обычный 2 5 3 3" xfId="90"/>
    <cellStyle name="Обычный 2 5 4" xfId="219"/>
    <cellStyle name="Обычный 2 5 5" xfId="86"/>
    <cellStyle name="Обычный 2 6" xfId="165"/>
    <cellStyle name="Обычный 2 7" xfId="218"/>
    <cellStyle name="Обычный 2 8" xfId="179"/>
    <cellStyle name="Обычный 2_2013_PR" xfId="48"/>
    <cellStyle name="Обычный 3" xfId="49"/>
    <cellStyle name="Обычный 3 2" xfId="166"/>
    <cellStyle name="Обычный 3 3" xfId="220"/>
    <cellStyle name="Обычный 4" xfId="50"/>
    <cellStyle name="Обычный 5" xfId="51"/>
    <cellStyle name="Обычный 5 2" xfId="52"/>
    <cellStyle name="Обычный 5 2 2" xfId="76"/>
    <cellStyle name="Обычный 5_РОБОЧИЙ_Q4_2013" xfId="80"/>
    <cellStyle name="Обычный 6" xfId="53"/>
    <cellStyle name="Обычный 7" xfId="54"/>
    <cellStyle name="Обычный 7 2" xfId="55"/>
    <cellStyle name="Обычный 7 2 2" xfId="82"/>
    <cellStyle name="Обычный 7 2 2 2" xfId="233"/>
    <cellStyle name="Обычный 7 2 2 3" xfId="92"/>
    <cellStyle name="Обычный 7 2 3" xfId="221"/>
    <cellStyle name="Обычный 7 2 4" xfId="87"/>
    <cellStyle name="Обычный 7 3" xfId="81"/>
    <cellStyle name="Обычный 7 3 2" xfId="232"/>
    <cellStyle name="Обычный 7 3 3" xfId="91"/>
    <cellStyle name="Обычный 8" xfId="56"/>
    <cellStyle name="Обычный_Q1 2010" xfId="57"/>
    <cellStyle name="Обычный_Q1 2010 2" xfId="58"/>
    <cellStyle name="Обычный_Q1 2011" xfId="94"/>
    <cellStyle name="Обычный_Аналіз_3q_09" xfId="59"/>
    <cellStyle name="Обычный_Аналіз_3q_09 2" xfId="236"/>
    <cellStyle name="Обычный_Исходники_Q4_2011" xfId="237"/>
    <cellStyle name="Обычный_Книга1" xfId="60"/>
    <cellStyle name="Плохой 2" xfId="61"/>
    <cellStyle name="Плохой 2 2" xfId="167"/>
    <cellStyle name="Плохой 2 3" xfId="222"/>
    <cellStyle name="Плохой 3" xfId="168"/>
    <cellStyle name="Пояснение 2" xfId="62"/>
    <cellStyle name="Пояснение 2 2" xfId="169"/>
    <cellStyle name="Пояснение 2 3" xfId="223"/>
    <cellStyle name="Пояснение 3" xfId="170"/>
    <cellStyle name="Примечание 2" xfId="63"/>
    <cellStyle name="Примечание 2 2" xfId="171"/>
    <cellStyle name="Примечание 2 3" xfId="224"/>
    <cellStyle name="Примечание 3" xfId="172"/>
    <cellStyle name="Процентный" xfId="235" builtinId="5"/>
    <cellStyle name="Процентный 2" xfId="64"/>
    <cellStyle name="Процентный 2 2" xfId="65"/>
    <cellStyle name="Процентный 2 3" xfId="77"/>
    <cellStyle name="Процентный 3" xfId="66"/>
    <cellStyle name="Процентный 4" xfId="67"/>
    <cellStyle name="Процентный 4 2" xfId="83"/>
    <cellStyle name="Связанная ячейка 2" xfId="68"/>
    <cellStyle name="Связанная ячейка 2 2" xfId="173"/>
    <cellStyle name="Связанная ячейка 2 3" xfId="226"/>
    <cellStyle name="Связанная ячейка 3" xfId="174"/>
    <cellStyle name="Текст предупреждения 2" xfId="69"/>
    <cellStyle name="Текст предупреждения 2 2" xfId="175"/>
    <cellStyle name="Текст предупреждения 2 3" xfId="227"/>
    <cellStyle name="Текст предупреждения 3" xfId="176"/>
    <cellStyle name="Тысячи [0]_MM95 (3)" xfId="70"/>
    <cellStyle name="Тысячи_MM95 (3)" xfId="71"/>
    <cellStyle name="Финансовый" xfId="238" builtinId="3"/>
    <cellStyle name="Финансовый 2" xfId="72"/>
    <cellStyle name="Финансовый 2 2" xfId="84"/>
    <cellStyle name="Финансовый 2 2 2" xfId="234"/>
    <cellStyle name="Финансовый 2 2 3" xfId="93"/>
    <cellStyle name="Финансовый 2 3" xfId="228"/>
    <cellStyle name="Хороший 2" xfId="73"/>
    <cellStyle name="Хороший 2 2" xfId="177"/>
    <cellStyle name="Хороший 2 3" xfId="229"/>
    <cellStyle name="Хороший 3" xfId="178"/>
    <cellStyle name="Шапка" xfId="74"/>
  </cellStyles>
  <dxfs count="3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5877B0"/>
      <color rgb="FF8CAB53"/>
      <color rgb="FF9CD816"/>
      <color rgb="FF58AA54"/>
      <color rgb="FF03B921"/>
      <color rgb="FF38B64A"/>
      <color rgb="FF8FC850"/>
      <color rgb="FF90BA44"/>
      <color rgb="FF6FCC22"/>
      <color rgb="FF5EC5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336886751773234"/>
          <c:y val="2.1671608075674149E-2"/>
          <c:w val="0.58396609540195588"/>
          <c:h val="0.8565418490857584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'Індекси світу та України'!$M$2</c:f>
              <c:strCache>
                <c:ptCount val="1"/>
                <c:pt idx="0">
                  <c:v>3-й квартал 2023 року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Lbls>
            <c:dLbl>
              <c:idx val="0"/>
              <c:layout>
                <c:manualLayout>
                  <c:x val="-8.3834886636992571E-4"/>
                  <c:y val="-1.0385583500208297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50334899391234E-3"/>
                  <c:y val="5.557077289723814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620830828202625E-4"/>
                  <c:y val="2.9575498446121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386487674388943E-3"/>
                  <c:y val="3.230937531966984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656141556847952E-3"/>
                  <c:y val="5.4676754073386478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715494574698391E-3"/>
                  <c:y val="2.9574480856161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769633761099027E-3"/>
                  <c:y val="2.684169991233120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994160873091371E-3"/>
                  <c:y val="2.873118650458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99017146480154E-3"/>
                  <c:y val="5.49894838024578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6384161461657535E-3"/>
                  <c:y val="5.36833998246619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941743515231114E-3"/>
                  <c:y val="5.30242700018048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81551394086853E-3"/>
                  <c:y val="2.2847147720648646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8988796138376144E-3"/>
                  <c:y val="1.306155161087750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1826747949821282E-3"/>
                  <c:y val="4.463430462858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4.3657360636929314E-3"/>
                  <c:y val="5.531294736296672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1828454473234705E-3"/>
                  <c:y val="5.498946809513982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6.6066224311348704E-3"/>
                  <c:y val="2.6841699912331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8.5000900562611306E-4"/>
                  <c:y val="2.8147215306231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B0F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'Індекси світу та України'!$L$3:$L$18</c:f>
              <c:strCache>
                <c:ptCount val="16"/>
                <c:pt idx="0">
                  <c:v>WSE WIG 20 (Польща)</c:v>
                </c:pt>
                <c:pt idx="1">
                  <c:v>HANG SENG (Гонконг)</c:v>
                </c:pt>
                <c:pt idx="2">
                  <c:v>FTSE/JSE Africa All-Share Index (ПАР)</c:v>
                </c:pt>
                <c:pt idx="3">
                  <c:v>DAX (ФРН)</c:v>
                </c:pt>
                <c:pt idx="4">
                  <c:v>NIKKEI 225 (Японія)</c:v>
                </c:pt>
                <c:pt idx="5">
                  <c:v>S&amp;P 500 (США)</c:v>
                </c:pt>
                <c:pt idx="6">
                  <c:v>CAC 40 (Франція)</c:v>
                </c:pt>
                <c:pt idx="7">
                  <c:v>SHANGHAI SE COMPOSITE (Китай)</c:v>
                </c:pt>
                <c:pt idx="8">
                  <c:v>DJIA (США)</c:v>
                </c:pt>
                <c:pt idx="9">
                  <c:v>Ibovespa Sao Paulo SE Index (Бразилія)</c:v>
                </c:pt>
                <c:pt idx="10">
                  <c:v>ПФТС (Україна)</c:v>
                </c:pt>
                <c:pt idx="11">
                  <c:v>FTSE 100 (Великобританія)</c:v>
                </c:pt>
                <c:pt idx="12">
                  <c:v>S&amp;P BSE SENSEX Index (Індія)</c:v>
                </c:pt>
                <c:pt idx="13">
                  <c:v>Cyprus SE General Index (Кіпр)</c:v>
                </c:pt>
                <c:pt idx="14">
                  <c:v>BIST 100 National Index (Туреччина)</c:v>
                </c:pt>
                <c:pt idx="15">
                  <c:v>УБ (Україна)</c:v>
                </c:pt>
              </c:strCache>
            </c:strRef>
          </c:cat>
          <c:val>
            <c:numRef>
              <c:f>'Індекси світу та України'!$M$3:$M$18</c:f>
              <c:numCache>
                <c:formatCode>0.0%</c:formatCode>
                <c:ptCount val="16"/>
                <c:pt idx="0">
                  <c:v>-7.0268591230743915E-2</c:v>
                </c:pt>
                <c:pt idx="1">
                  <c:v>-5.8508397197568507E-2</c:v>
                </c:pt>
                <c:pt idx="2">
                  <c:v>-4.79434964801706E-2</c:v>
                </c:pt>
                <c:pt idx="3">
                  <c:v>-4.714668780460618E-2</c:v>
                </c:pt>
                <c:pt idx="4">
                  <c:v>-4.0116255245707721E-2</c:v>
                </c:pt>
                <c:pt idx="5">
                  <c:v>-3.6475536920442697E-2</c:v>
                </c:pt>
                <c:pt idx="6">
                  <c:v>-3.5810520455239581E-2</c:v>
                </c:pt>
                <c:pt idx="7">
                  <c:v>-2.8600338532070002E-2</c:v>
                </c:pt>
                <c:pt idx="8">
                  <c:v>-2.6159918157616313E-2</c:v>
                </c:pt>
                <c:pt idx="9">
                  <c:v>-1.2887362707156624E-2</c:v>
                </c:pt>
                <c:pt idx="10">
                  <c:v>0</c:v>
                </c:pt>
                <c:pt idx="11">
                  <c:v>1.0163937473528062E-2</c:v>
                </c:pt>
                <c:pt idx="12">
                  <c:v>1.7148867341918672E-2</c:v>
                </c:pt>
                <c:pt idx="13">
                  <c:v>0.1166737739872068</c:v>
                </c:pt>
                <c:pt idx="14">
                  <c:v>0.44726181649595187</c:v>
                </c:pt>
                <c:pt idx="15">
                  <c:v>0.47724956619935566</c:v>
                </c:pt>
              </c:numCache>
            </c:numRef>
          </c:val>
        </c:ser>
        <c:ser>
          <c:idx val="0"/>
          <c:order val="1"/>
          <c:tx>
            <c:strRef>
              <c:f>'Індекси світу та України'!$N$2</c:f>
              <c:strCache>
                <c:ptCount val="1"/>
                <c:pt idx="0">
                  <c:v>1 рік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2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Lbls>
            <c:dLbl>
              <c:idx val="14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uk-UA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'Індекси світу та України'!$L$3:$L$18</c:f>
              <c:strCache>
                <c:ptCount val="16"/>
                <c:pt idx="0">
                  <c:v>WSE WIG 20 (Польща)</c:v>
                </c:pt>
                <c:pt idx="1">
                  <c:v>HANG SENG (Гонконг)</c:v>
                </c:pt>
                <c:pt idx="2">
                  <c:v>FTSE/JSE Africa All-Share Index (ПАР)</c:v>
                </c:pt>
                <c:pt idx="3">
                  <c:v>DAX (ФРН)</c:v>
                </c:pt>
                <c:pt idx="4">
                  <c:v>NIKKEI 225 (Японія)</c:v>
                </c:pt>
                <c:pt idx="5">
                  <c:v>S&amp;P 500 (США)</c:v>
                </c:pt>
                <c:pt idx="6">
                  <c:v>CAC 40 (Франція)</c:v>
                </c:pt>
                <c:pt idx="7">
                  <c:v>SHANGHAI SE COMPOSITE (Китай)</c:v>
                </c:pt>
                <c:pt idx="8">
                  <c:v>DJIA (США)</c:v>
                </c:pt>
                <c:pt idx="9">
                  <c:v>Ibovespa Sao Paulo SE Index (Бразилія)</c:v>
                </c:pt>
                <c:pt idx="10">
                  <c:v>ПФТС (Україна)</c:v>
                </c:pt>
                <c:pt idx="11">
                  <c:v>FTSE 100 (Великобританія)</c:v>
                </c:pt>
                <c:pt idx="12">
                  <c:v>S&amp;P BSE SENSEX Index (Індія)</c:v>
                </c:pt>
                <c:pt idx="13">
                  <c:v>Cyprus SE General Index (Кіпр)</c:v>
                </c:pt>
                <c:pt idx="14">
                  <c:v>BIST 100 National Index (Туреччина)</c:v>
                </c:pt>
                <c:pt idx="15">
                  <c:v>УБ (Україна)</c:v>
                </c:pt>
              </c:strCache>
            </c:strRef>
          </c:cat>
          <c:val>
            <c:numRef>
              <c:f>'Індекси світу та України'!$N$3:$N$18</c:f>
              <c:numCache>
                <c:formatCode>0.0%</c:formatCode>
                <c:ptCount val="16"/>
                <c:pt idx="0">
                  <c:v>0.39022142229898882</c:v>
                </c:pt>
                <c:pt idx="1">
                  <c:v>3.4072797559982826E-2</c:v>
                </c:pt>
                <c:pt idx="2">
                  <c:v>0.13583733076275939</c:v>
                </c:pt>
                <c:pt idx="3">
                  <c:v>0.27011084365992089</c:v>
                </c:pt>
                <c:pt idx="4">
                  <c:v>0.22825932318857745</c:v>
                </c:pt>
                <c:pt idx="5">
                  <c:v>0.19590196395602444</c:v>
                </c:pt>
                <c:pt idx="6">
                  <c:v>0.2382226664861844</c:v>
                </c:pt>
                <c:pt idx="7">
                  <c:v>2.8465244231068221E-2</c:v>
                </c:pt>
                <c:pt idx="8">
                  <c:v>0.16647189205692081</c:v>
                </c:pt>
                <c:pt idx="9">
                  <c:v>5.9329066215035864E-2</c:v>
                </c:pt>
                <c:pt idx="10">
                  <c:v>-2.3447378461786239E-2</c:v>
                </c:pt>
                <c:pt idx="11">
                  <c:v>0.10361034029078242</c:v>
                </c:pt>
                <c:pt idx="12">
                  <c:v>0.14629880899062675</c:v>
                </c:pt>
                <c:pt idx="13">
                  <c:v>0.77628544295210977</c:v>
                </c:pt>
                <c:pt idx="14">
                  <c:v>1.6210585567879146</c:v>
                </c:pt>
                <c:pt idx="15">
                  <c:v>0.40880197525675732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-20"/>
        <c:axId val="522454880"/>
        <c:axId val="522452080"/>
      </c:barChart>
      <c:catAx>
        <c:axId val="52245488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ysClr val="windowText" lastClr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52245208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522452080"/>
        <c:scaling>
          <c:orientation val="minMax"/>
          <c:max val="0.9"/>
          <c:min val="-0.45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522454880"/>
        <c:crosses val="autoZero"/>
        <c:crossBetween val="between"/>
        <c:majorUnit val="0.15000000000000002"/>
        <c:minorUnit val="0.0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180540980715317"/>
          <c:y val="0.94579408358697581"/>
          <c:w val="0.35739893092532049"/>
          <c:h val="5.42058620174577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333333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uk-UA" b="1"/>
              <a:t>Кількість КУА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870004467596111"/>
          <c:y val="0.1830032764775959"/>
          <c:w val="0.60392486378437626"/>
          <c:h val="0.67240287950555733"/>
        </c:manualLayout>
      </c:layout>
      <c:pieChart>
        <c:varyColors val="1"/>
        <c:ser>
          <c:idx val="0"/>
          <c:order val="0"/>
          <c:explosion val="14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6.8709571327707553E-2"/>
                  <c:y val="0.119349644210404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617330994576503E-2"/>
                  <c:y val="-3.1891565872379764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0273628803031896"/>
                  <c:y val="-6.26934221030909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171430625966275"/>
                  <c:y val="0.111111455578669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057730932617612"/>
                  <c:y val="-5.340915718868474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36590106767291458"/>
                  <c:y val="0.647458698786246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3524966933382222"/>
                  <c:y val="0.54915345132655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0651398339092317"/>
                  <c:y val="0.65423837102484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'КУА-АНПФ &amp; ІСІ-НПФ-СК в упр-ні'!$C$2:$D$2</c:f>
            </c:multiLvlStrRef>
          </c:cat>
          <c:val>
            <c:numRef>
              <c:f>'КУА-АНПФ &amp; ІСІ-НПФ-СК в упр-ні'!$C$16:$D$16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5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3994810956125E-2"/>
          <c:y val="1.7920436993764652E-2"/>
          <c:w val="0.88142303168689307"/>
          <c:h val="0.525492035605558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'КУА-АНПФ &amp; ІСІ-НПФ-СК в упр-ні'!$B$2</c:f>
              <c:strCache>
                <c:ptCount val="1"/>
                <c:pt idx="0">
                  <c:v>Кількість КУА (усіх)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'КУА-АНПФ &amp; ІСІ-НПФ-СК в упр-ні'!$A$3:$A$16</c:f>
              <c:strCache>
                <c:ptCount val="6"/>
                <c:pt idx="0">
                  <c:v>30.09.2021</c:v>
                </c:pt>
                <c:pt idx="1">
                  <c:v>30.09.2022</c:v>
                </c:pt>
                <c:pt idx="2">
                  <c:v>31.12.2022</c:v>
                </c:pt>
                <c:pt idx="3">
                  <c:v>31.03.2023</c:v>
                </c:pt>
                <c:pt idx="4">
                  <c:v>30.06.2023</c:v>
                </c:pt>
                <c:pt idx="5">
                  <c:v>30.09.2023</c:v>
                </c:pt>
              </c:strCache>
            </c:strRef>
          </c:cat>
          <c:val>
            <c:numRef>
              <c:f>'КУА-АНПФ &amp; ІСІ-НПФ-СК в упр-ні'!$B$3:$B$16</c:f>
              <c:numCache>
                <c:formatCode>General</c:formatCode>
                <c:ptCount val="6"/>
                <c:pt idx="0">
                  <c:v>313</c:v>
                </c:pt>
                <c:pt idx="1">
                  <c:v>308</c:v>
                </c:pt>
                <c:pt idx="2">
                  <c:v>300</c:v>
                </c:pt>
                <c:pt idx="3">
                  <c:v>299</c:v>
                </c:pt>
                <c:pt idx="4">
                  <c:v>294</c:v>
                </c:pt>
                <c:pt idx="5">
                  <c:v>285</c:v>
                </c:pt>
              </c:numCache>
            </c:numRef>
          </c:val>
        </c:ser>
        <c:ser>
          <c:idx val="4"/>
          <c:order val="1"/>
          <c:tx>
            <c:strRef>
              <c:f>'КУА-АНПФ &amp; ІСІ-НПФ-СК в упр-ні'!$C$2</c:f>
              <c:strCache>
                <c:ptCount val="1"/>
                <c:pt idx="0">
                  <c:v>Кількість КУА з ІСІ в управлінні</c:v>
                </c:pt>
              </c:strCache>
            </c:strRef>
          </c:tx>
          <c:invertIfNegative val="0"/>
          <c:cat>
            <c:strRef>
              <c:f>'КУА-АНПФ &amp; ІСІ-НПФ-СК в упр-ні'!$A$3:$A$16</c:f>
              <c:strCache>
                <c:ptCount val="6"/>
                <c:pt idx="0">
                  <c:v>30.09.2021</c:v>
                </c:pt>
                <c:pt idx="1">
                  <c:v>30.09.2022</c:v>
                </c:pt>
                <c:pt idx="2">
                  <c:v>31.12.2022</c:v>
                </c:pt>
                <c:pt idx="3">
                  <c:v>31.03.2023</c:v>
                </c:pt>
                <c:pt idx="4">
                  <c:v>30.06.2023</c:v>
                </c:pt>
                <c:pt idx="5">
                  <c:v>30.09.2023</c:v>
                </c:pt>
              </c:strCache>
            </c:strRef>
          </c:cat>
          <c:val>
            <c:numRef>
              <c:f>'КУА-АНПФ &amp; ІСІ-НПФ-СК в упр-ні'!$C$3:$C$16</c:f>
            </c:numRef>
          </c:val>
        </c:ser>
        <c:ser>
          <c:idx val="2"/>
          <c:order val="3"/>
          <c:tx>
            <c:strRef>
              <c:f>'КУА-АНПФ &amp; ІСІ-НПФ-СК в упр-ні'!$G$2</c:f>
              <c:strCache>
                <c:ptCount val="1"/>
                <c:pt idx="0">
                  <c:v>Кількість ІСІ в управлінні 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'КУА-АНПФ &amp; ІСІ-НПФ-СК в упр-ні'!$A$3:$A$16</c:f>
              <c:strCache>
                <c:ptCount val="6"/>
                <c:pt idx="0">
                  <c:v>30.09.2021</c:v>
                </c:pt>
                <c:pt idx="1">
                  <c:v>30.09.2022</c:v>
                </c:pt>
                <c:pt idx="2">
                  <c:v>31.12.2022</c:v>
                </c:pt>
                <c:pt idx="3">
                  <c:v>31.03.2023</c:v>
                </c:pt>
                <c:pt idx="4">
                  <c:v>30.06.2023</c:v>
                </c:pt>
                <c:pt idx="5">
                  <c:v>30.09.2023</c:v>
                </c:pt>
              </c:strCache>
            </c:strRef>
          </c:cat>
          <c:val>
            <c:numRef>
              <c:f>'КУА-АНПФ &amp; ІСІ-НПФ-СК в упр-ні'!$G$3:$G$15</c:f>
            </c:numRef>
          </c:val>
        </c:ser>
        <c:ser>
          <c:idx val="3"/>
          <c:order val="4"/>
          <c:tx>
            <c:strRef>
              <c:f>'КУА-АНПФ &amp; ІСІ-НПФ-СК в упр-ні'!$I$2</c:f>
              <c:strCache>
                <c:ptCount val="1"/>
                <c:pt idx="0">
                  <c:v>Кількість сформованих ІСІ (такі, що досягли нормативу мін. обсягу активів)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7805880847812306E-2"/>
                  <c:y val="-3.7273204745294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5340322158257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077729479798886E-2"/>
                  <c:y val="7.2463788789167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0349578111785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805880847812202E-2"/>
                  <c:y val="-3.3212186191692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08739452794637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'КУА-АНПФ &amp; ІСІ-НПФ-СК в упр-ні'!$A$3:$A$16</c:f>
              <c:strCache>
                <c:ptCount val="6"/>
                <c:pt idx="0">
                  <c:v>30.09.2021</c:v>
                </c:pt>
                <c:pt idx="1">
                  <c:v>30.09.2022</c:v>
                </c:pt>
                <c:pt idx="2">
                  <c:v>31.12.2022</c:v>
                </c:pt>
                <c:pt idx="3">
                  <c:v>31.03.2023</c:v>
                </c:pt>
                <c:pt idx="4">
                  <c:v>30.06.2023</c:v>
                </c:pt>
                <c:pt idx="5">
                  <c:v>30.09.2023</c:v>
                </c:pt>
              </c:strCache>
            </c:strRef>
          </c:cat>
          <c:val>
            <c:numRef>
              <c:f>'КУА-АНПФ &amp; ІСІ-НПФ-СК в упр-ні'!$I$3:$I$16</c:f>
              <c:numCache>
                <c:formatCode>0</c:formatCode>
                <c:ptCount val="6"/>
                <c:pt idx="0">
                  <c:v>1624</c:v>
                </c:pt>
                <c:pt idx="1">
                  <c:v>1757</c:v>
                </c:pt>
                <c:pt idx="2">
                  <c:v>1742</c:v>
                </c:pt>
                <c:pt idx="3">
                  <c:v>1775</c:v>
                </c:pt>
                <c:pt idx="4">
                  <c:v>1764</c:v>
                </c:pt>
                <c:pt idx="5">
                  <c:v>1762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overlap val="9"/>
        <c:axId val="532214432"/>
        <c:axId val="532214992"/>
      </c:barChart>
      <c:barChart>
        <c:barDir val="col"/>
        <c:grouping val="clustered"/>
        <c:varyColors val="0"/>
        <c:ser>
          <c:idx val="6"/>
          <c:order val="5"/>
          <c:tx>
            <c:strRef>
              <c:f>'КУА-АНПФ &amp; ІСІ-НПФ-СК в упр-ні'!$K$2</c:f>
              <c:strCache>
                <c:ptCount val="1"/>
                <c:pt idx="0">
                  <c:v>Кількість СК з активами в управлінні КУА (права шкала)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167190331876907E-2"/>
                  <c:y val="3.64887828780352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76580849926766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199976565216478E-2"/>
                  <c:y val="3.64887828780345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021199819576003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'КУА-АНПФ &amp; ІСІ-НПФ-СК в упр-ні'!$A$3:$A$16</c:f>
              <c:strCache>
                <c:ptCount val="6"/>
                <c:pt idx="0">
                  <c:v>30.09.2021</c:v>
                </c:pt>
                <c:pt idx="1">
                  <c:v>30.09.2022</c:v>
                </c:pt>
                <c:pt idx="2">
                  <c:v>31.12.2022</c:v>
                </c:pt>
                <c:pt idx="3">
                  <c:v>31.03.2023</c:v>
                </c:pt>
                <c:pt idx="4">
                  <c:v>30.06.2023</c:v>
                </c:pt>
                <c:pt idx="5">
                  <c:v>30.09.2023</c:v>
                </c:pt>
              </c:strCache>
            </c:strRef>
          </c:cat>
          <c:val>
            <c:numRef>
              <c:f>'КУА-АНПФ &amp; ІСІ-НПФ-СК в упр-ні'!$K$3:$K$16</c:f>
              <c:numCache>
                <c:formatCode>0</c:formatCode>
                <c:ptCount val="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8"/>
          <c:order val="6"/>
          <c:tx>
            <c:strRef>
              <c:f>'КУА-АНПФ &amp; ІСІ-НПФ-СК в упр-ні'!$F$2</c:f>
              <c:strCache>
                <c:ptCount val="1"/>
                <c:pt idx="0">
                  <c:v>Кількість АНПФ-членів УАІБ, які здійснюють винятково адмініструваня НПФ (права шкала)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'КУА-АНПФ &amp; ІСІ-НПФ-СК в упр-ні'!$A$3:$A$16</c:f>
              <c:strCache>
                <c:ptCount val="6"/>
                <c:pt idx="0">
                  <c:v>30.09.2021</c:v>
                </c:pt>
                <c:pt idx="1">
                  <c:v>30.09.2022</c:v>
                </c:pt>
                <c:pt idx="2">
                  <c:v>31.12.2022</c:v>
                </c:pt>
                <c:pt idx="3">
                  <c:v>31.03.2023</c:v>
                </c:pt>
                <c:pt idx="4">
                  <c:v>30.06.2023</c:v>
                </c:pt>
                <c:pt idx="5">
                  <c:v>30.09.2023</c:v>
                </c:pt>
              </c:strCache>
            </c:strRef>
          </c:cat>
          <c:val>
            <c:numRef>
              <c:f>'КУА-АНПФ &amp; ІСІ-НПФ-СК в упр-ні'!$F$3:$F$16</c:f>
            </c:numRef>
          </c:val>
        </c:ser>
        <c:ser>
          <c:idx val="7"/>
          <c:order val="7"/>
          <c:tx>
            <c:strRef>
              <c:f>'КУА-АНПФ &amp; ІСІ-НПФ-СК в упр-ні'!$E$2</c:f>
              <c:strCache>
                <c:ptCount val="1"/>
                <c:pt idx="0">
                  <c:v>Кількість АНПФ-членів УАІБ**  (права шкала)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7.7160512579107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953153024050178E-17"/>
                  <c:y val="8.0246933082272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7.7160512579107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'КУА-АНПФ &amp; ІСІ-НПФ-СК в упр-ні'!$A$3:$A$16</c:f>
              <c:strCache>
                <c:ptCount val="6"/>
                <c:pt idx="0">
                  <c:v>30.09.2021</c:v>
                </c:pt>
                <c:pt idx="1">
                  <c:v>30.09.2022</c:v>
                </c:pt>
                <c:pt idx="2">
                  <c:v>31.12.2022</c:v>
                </c:pt>
                <c:pt idx="3">
                  <c:v>31.03.2023</c:v>
                </c:pt>
                <c:pt idx="4">
                  <c:v>30.06.2023</c:v>
                </c:pt>
                <c:pt idx="5">
                  <c:v>30.09.2023</c:v>
                </c:pt>
              </c:strCache>
            </c:strRef>
          </c:cat>
          <c:val>
            <c:numRef>
              <c:f>'КУА-АНПФ &amp; ІСІ-НПФ-СК в упр-ні'!$E$3:$E$16</c:f>
              <c:numCache>
                <c:formatCode>General</c:formatCode>
                <c:ptCount val="6"/>
                <c:pt idx="0">
                  <c:v>19</c:v>
                </c:pt>
                <c:pt idx="1">
                  <c:v>19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</c:ser>
        <c:ser>
          <c:idx val="5"/>
          <c:order val="8"/>
          <c:tx>
            <c:strRef>
              <c:f>'КУА-АНПФ &amp; ІСІ-НПФ-СК в упр-ні'!$J$2</c:f>
              <c:strCache>
                <c:ptCount val="1"/>
                <c:pt idx="0">
                  <c:v>Кількість НПФ в управлінні КУА (права шкала)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4">
                        <a:lumMod val="40000"/>
                        <a:lumOff val="60000"/>
                      </a:schemeClr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'КУА-АНПФ &amp; ІСІ-НПФ-СК в упр-ні'!$A$3:$A$16</c:f>
              <c:strCache>
                <c:ptCount val="6"/>
                <c:pt idx="0">
                  <c:v>30.09.2021</c:v>
                </c:pt>
                <c:pt idx="1">
                  <c:v>30.09.2022</c:v>
                </c:pt>
                <c:pt idx="2">
                  <c:v>31.12.2022</c:v>
                </c:pt>
                <c:pt idx="3">
                  <c:v>31.03.2023</c:v>
                </c:pt>
                <c:pt idx="4">
                  <c:v>30.06.2023</c:v>
                </c:pt>
                <c:pt idx="5">
                  <c:v>30.09.2023</c:v>
                </c:pt>
              </c:strCache>
            </c:strRef>
          </c:cat>
          <c:val>
            <c:numRef>
              <c:f>'КУА-АНПФ &amp; ІСІ-НПФ-СК в упр-ні'!$J$3:$J$16</c:f>
              <c:numCache>
                <c:formatCode>General</c:formatCode>
                <c:ptCount val="6"/>
                <c:pt idx="0">
                  <c:v>54</c:v>
                </c:pt>
                <c:pt idx="1">
                  <c:v>55</c:v>
                </c:pt>
                <c:pt idx="2">
                  <c:v>55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16112"/>
        <c:axId val="532215552"/>
      </c:barChart>
      <c:lineChart>
        <c:grouping val="standard"/>
        <c:varyColors val="0"/>
        <c:ser>
          <c:idx val="0"/>
          <c:order val="2"/>
          <c:tx>
            <c:strRef>
              <c:f>'КУА-АНПФ &amp; ІСІ-НПФ-СК в упр-ні'!$H$2</c:f>
              <c:strCache>
                <c:ptCount val="1"/>
                <c:pt idx="0">
                  <c:v>Кількість ІСІ в управлінні на одну КУА з ІСІ в управлінні </c:v>
                </c:pt>
              </c:strCache>
            </c:strRef>
          </c:tx>
          <c:spPr>
            <a:ln w="19050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B0F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'КУА-АНПФ &amp; ІСІ-НПФ-СК в упр-ні'!$A$3:$A$16</c:f>
              <c:strCache>
                <c:ptCount val="6"/>
                <c:pt idx="0">
                  <c:v>30.09.2021</c:v>
                </c:pt>
                <c:pt idx="1">
                  <c:v>30.09.2022</c:v>
                </c:pt>
                <c:pt idx="2">
                  <c:v>31.12.2022</c:v>
                </c:pt>
                <c:pt idx="3">
                  <c:v>31.03.2023</c:v>
                </c:pt>
                <c:pt idx="4">
                  <c:v>30.06.2023</c:v>
                </c:pt>
                <c:pt idx="5">
                  <c:v>30.09.2023</c:v>
                </c:pt>
              </c:strCache>
            </c:strRef>
          </c:cat>
          <c:val>
            <c:numRef>
              <c:f>'КУА-АНПФ &amp; ІСІ-НПФ-СК в упр-ні'!$H$3:$H$15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216112"/>
        <c:axId val="532215552"/>
      </c:lineChart>
      <c:catAx>
        <c:axId val="532214432"/>
        <c:scaling>
          <c:orientation val="minMax"/>
        </c:scaling>
        <c:delete val="0"/>
        <c:axPos val="b"/>
        <c:numFmt formatCode="m/d/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8000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32214992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532214992"/>
        <c:scaling>
          <c:orientation val="minMax"/>
          <c:max val="200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32214432"/>
        <c:crosses val="autoZero"/>
        <c:crossBetween val="between"/>
        <c:majorUnit val="250"/>
      </c:valAx>
      <c:valAx>
        <c:axId val="532215552"/>
        <c:scaling>
          <c:orientation val="minMax"/>
          <c:max val="1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532216112"/>
        <c:crosses val="max"/>
        <c:crossBetween val="between"/>
      </c:valAx>
      <c:catAx>
        <c:axId val="532216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2215552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8118179564372009E-2"/>
          <c:y val="0.64658490714053851"/>
          <c:w val="0.96831613820020357"/>
          <c:h val="0.353415092859461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78780413184545E-2"/>
          <c:y val="0.11051633567286258"/>
          <c:w val="0.82854531628342099"/>
          <c:h val="0.63926902269313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'Активи-ВЧА-Чистий притік'!$A$4</c:f>
              <c:strCache>
                <c:ptCount val="1"/>
                <c:pt idx="0">
                  <c:v>ІСІ*, у т. ч.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7027744231357582E-2"/>
                  <c:y val="-4.454350467549475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787839281602E-2"/>
                  <c:y val="6.0611002195705714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554010094921513E-2"/>
                  <c:y val="-1.023351831714995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1468113842118133E-2"/>
                  <c:y val="-1.20689698864946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627535584361116E-2"/>
                  <c:y val="-1.20689698864946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'Активи-ВЧА-Чистий притік'!$B$3:$F$3</c:f>
              <c:strCache>
                <c:ptCount val="5"/>
                <c:pt idx="0">
                  <c:v>30.09.2021</c:v>
                </c:pt>
                <c:pt idx="1">
                  <c:v>30.09.2022</c:v>
                </c:pt>
                <c:pt idx="2">
                  <c:v>31.12.2022**</c:v>
                </c:pt>
                <c:pt idx="3">
                  <c:v>30.06.2023</c:v>
                </c:pt>
                <c:pt idx="4">
                  <c:v>30.09.2023</c:v>
                </c:pt>
              </c:strCache>
            </c:strRef>
          </c:cat>
          <c:val>
            <c:numRef>
              <c:f>'Активи-ВЧА-Чистий притік'!$B$4:$F$4</c:f>
              <c:numCache>
                <c:formatCode>#\ ##0.0</c:formatCode>
                <c:ptCount val="5"/>
                <c:pt idx="0">
                  <c:v>496066.4</c:v>
                </c:pt>
                <c:pt idx="1">
                  <c:v>545163.27</c:v>
                </c:pt>
                <c:pt idx="2">
                  <c:v>534918.43000000005</c:v>
                </c:pt>
                <c:pt idx="3">
                  <c:v>571955.24</c:v>
                </c:pt>
                <c:pt idx="4">
                  <c:v>598280.24</c:v>
                </c:pt>
              </c:numCache>
            </c:numRef>
          </c:val>
        </c:ser>
        <c:ser>
          <c:idx val="0"/>
          <c:order val="1"/>
          <c:tx>
            <c:strRef>
              <c:f>'Активи-ВЧА-Чистий притік'!$A$6</c:f>
              <c:strCache>
                <c:ptCount val="1"/>
                <c:pt idx="0">
                  <c:v>Венчурні</c:v>
                </c:pt>
              </c:strCache>
            </c:strRef>
          </c:tx>
          <c:spPr>
            <a:ln w="12700">
              <a:noFill/>
              <a:prstDash val="solid"/>
            </a:ln>
          </c:spPr>
          <c:invertIfNegative val="0"/>
          <c:cat>
            <c:strRef>
              <c:f>'Активи-ВЧА-Чистий притік'!$B$3:$F$3</c:f>
              <c:strCache>
                <c:ptCount val="5"/>
                <c:pt idx="0">
                  <c:v>30.09.2021</c:v>
                </c:pt>
                <c:pt idx="1">
                  <c:v>30.09.2022</c:v>
                </c:pt>
                <c:pt idx="2">
                  <c:v>31.12.2022**</c:v>
                </c:pt>
                <c:pt idx="3">
                  <c:v>30.06.2023</c:v>
                </c:pt>
                <c:pt idx="4">
                  <c:v>30.09.2023</c:v>
                </c:pt>
              </c:strCache>
            </c:strRef>
          </c:cat>
          <c:val>
            <c:numRef>
              <c:f>'Активи-ВЧА-Чистий притік'!$B$6:$F$6</c:f>
              <c:numCache>
                <c:formatCode>#\ ##0.0</c:formatCode>
                <c:ptCount val="5"/>
                <c:pt idx="0">
                  <c:v>471598.28</c:v>
                </c:pt>
                <c:pt idx="1">
                  <c:v>526635.61</c:v>
                </c:pt>
                <c:pt idx="2">
                  <c:v>517991.01</c:v>
                </c:pt>
                <c:pt idx="3">
                  <c:v>554061.37</c:v>
                </c:pt>
                <c:pt idx="4">
                  <c:v>579945.34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8"/>
        <c:axId val="519811072"/>
        <c:axId val="800255904"/>
      </c:barChart>
      <c:barChart>
        <c:barDir val="col"/>
        <c:grouping val="clustered"/>
        <c:varyColors val="0"/>
        <c:ser>
          <c:idx val="2"/>
          <c:order val="2"/>
          <c:tx>
            <c:strRef>
              <c:f>'Активи-ВЧА-Чистий притік'!$A$5</c:f>
              <c:strCache>
                <c:ptCount val="1"/>
                <c:pt idx="0">
                  <c:v>Відкриті (права шкала)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20000"/>
                        <a:lumOff val="8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'Активи-ВЧА-Чистий притік'!$B$3:$F$3</c:f>
              <c:strCache>
                <c:ptCount val="5"/>
                <c:pt idx="0">
                  <c:v>30.09.2021</c:v>
                </c:pt>
                <c:pt idx="1">
                  <c:v>30.09.2022</c:v>
                </c:pt>
                <c:pt idx="2">
                  <c:v>31.12.2022**</c:v>
                </c:pt>
                <c:pt idx="3">
                  <c:v>30.06.2023</c:v>
                </c:pt>
                <c:pt idx="4">
                  <c:v>30.09.2023</c:v>
                </c:pt>
              </c:strCache>
            </c:strRef>
          </c:cat>
          <c:val>
            <c:numRef>
              <c:f>'Активи-ВЧА-Чистий притік'!$B$5:$F$5</c:f>
              <c:numCache>
                <c:formatCode>#\ ##0.0</c:formatCode>
                <c:ptCount val="5"/>
                <c:pt idx="0">
                  <c:v>180.04</c:v>
                </c:pt>
                <c:pt idx="1">
                  <c:v>176.32</c:v>
                </c:pt>
                <c:pt idx="2">
                  <c:v>146.13999999999999</c:v>
                </c:pt>
                <c:pt idx="3">
                  <c:v>144.81</c:v>
                </c:pt>
                <c:pt idx="4">
                  <c:v>151.94999999999999</c:v>
                </c:pt>
              </c:numCache>
            </c:numRef>
          </c:val>
        </c:ser>
        <c:ser>
          <c:idx val="3"/>
          <c:order val="3"/>
          <c:tx>
            <c:strRef>
              <c:f>'Активи-ВЧА-Чистий притік'!$A$7</c:f>
              <c:strCache>
                <c:ptCount val="1"/>
                <c:pt idx="0">
                  <c:v>НПФ (права шкала)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'Активи-ВЧА-Чистий притік'!$B$7:$F$7</c:f>
              <c:numCache>
                <c:formatCode>#\ ##0.0</c:formatCode>
                <c:ptCount val="5"/>
                <c:pt idx="0">
                  <c:v>2119.69</c:v>
                </c:pt>
                <c:pt idx="1">
                  <c:v>2303.37</c:v>
                </c:pt>
                <c:pt idx="2">
                  <c:v>2367.2399999999998</c:v>
                </c:pt>
                <c:pt idx="3">
                  <c:v>2455.94</c:v>
                </c:pt>
                <c:pt idx="4">
                  <c:v>2647.62</c:v>
                </c:pt>
              </c:numCache>
            </c:numRef>
          </c:val>
        </c:ser>
        <c:ser>
          <c:idx val="4"/>
          <c:order val="4"/>
          <c:tx>
            <c:strRef>
              <c:f>'Активи-ВЧА-Чистий притік'!$A$8</c:f>
              <c:strCache>
                <c:ptCount val="1"/>
                <c:pt idx="0">
                  <c:v>СК (права шкала)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'Активи-ВЧА-Чистий притік'!$B$8:$F$8</c:f>
              <c:numCache>
                <c:formatCode>#\ ##0.0</c:formatCode>
                <c:ptCount val="5"/>
                <c:pt idx="0">
                  <c:v>187.51</c:v>
                </c:pt>
                <c:pt idx="1">
                  <c:v>135</c:v>
                </c:pt>
                <c:pt idx="2">
                  <c:v>140.81</c:v>
                </c:pt>
                <c:pt idx="3">
                  <c:v>168.65</c:v>
                </c:pt>
                <c:pt idx="4">
                  <c:v>181.72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2"/>
        <c:overlap val="34"/>
        <c:axId val="800257024"/>
        <c:axId val="800256464"/>
      </c:barChart>
      <c:catAx>
        <c:axId val="519811072"/>
        <c:scaling>
          <c:orientation val="minMax"/>
        </c:scaling>
        <c:delete val="0"/>
        <c:axPos val="b"/>
        <c:numFmt formatCode="m/d/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800255904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800255904"/>
        <c:scaling>
          <c:orientation val="minMax"/>
          <c:max val="600000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19811072"/>
        <c:crosses val="autoZero"/>
        <c:crossBetween val="between"/>
        <c:majorUnit val="50000"/>
      </c:valAx>
      <c:valAx>
        <c:axId val="800256464"/>
        <c:scaling>
          <c:orientation val="minMax"/>
          <c:max val="250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800257024"/>
        <c:crosses val="max"/>
        <c:crossBetween val="between"/>
        <c:majorUnit val="250"/>
      </c:valAx>
      <c:catAx>
        <c:axId val="800257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0256464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0286501698724792E-2"/>
          <c:y val="0.84554347135979968"/>
          <c:w val="0.95999394748020517"/>
          <c:h val="0.149934449320886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19975873154391E-2"/>
          <c:y val="0.15454794772228789"/>
          <c:w val="0.89689366862804232"/>
          <c:h val="0.762085299316504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'Активи-ВЧА-Чистий притік'!$B$24</c:f>
              <c:strCache>
                <c:ptCount val="1"/>
                <c:pt idx="0">
                  <c:v>Чистий притік/відтік за відповідний квартал, млн грн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5.2230100590658982E-3"/>
                  <c:y val="8.7144767281448314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chemeClr val="accent5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'Активи-ВЧА-Чистий притік'!$A$25:$A$29</c:f>
              <c:strCache>
                <c:ptCount val="5"/>
                <c:pt idx="0">
                  <c:v>3 квартал '22*</c:v>
                </c:pt>
                <c:pt idx="1">
                  <c:v>4 квартал '22</c:v>
                </c:pt>
                <c:pt idx="2">
                  <c:v>1 квартал '23</c:v>
                </c:pt>
                <c:pt idx="3">
                  <c:v>2 квартал '23</c:v>
                </c:pt>
                <c:pt idx="4">
                  <c:v>3 квартал '23</c:v>
                </c:pt>
              </c:strCache>
            </c:strRef>
          </c:cat>
          <c:val>
            <c:numRef>
              <c:f>'Активи-ВЧА-Чистий притік'!$B$25:$B$29</c:f>
              <c:numCache>
                <c:formatCode>#\ ##0.0</c:formatCode>
                <c:ptCount val="5"/>
                <c:pt idx="0">
                  <c:v>-2E-3</c:v>
                </c:pt>
                <c:pt idx="1">
                  <c:v>-27.72</c:v>
                </c:pt>
                <c:pt idx="2">
                  <c:v>-8.74</c:v>
                </c:pt>
                <c:pt idx="3">
                  <c:v>-2.52</c:v>
                </c:pt>
                <c:pt idx="4">
                  <c:v>0.68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516177664"/>
        <c:axId val="516178224"/>
      </c:barChart>
      <c:catAx>
        <c:axId val="516177664"/>
        <c:scaling>
          <c:orientation val="minMax"/>
        </c:scaling>
        <c:delete val="0"/>
        <c:axPos val="b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16178224"/>
        <c:crossesAt val="0"/>
        <c:auto val="0"/>
        <c:lblAlgn val="ctr"/>
        <c:lblOffset val="400"/>
        <c:tickLblSkip val="1"/>
        <c:tickMarkSkip val="1"/>
        <c:noMultiLvlLbl val="0"/>
      </c:catAx>
      <c:valAx>
        <c:axId val="516178224"/>
        <c:scaling>
          <c:orientation val="minMax"/>
          <c:max val="5"/>
          <c:min val="-3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uk-UA"/>
                  <a:t>млн грн</a:t>
                </a:r>
              </a:p>
            </c:rich>
          </c:tx>
          <c:layout>
            <c:manualLayout>
              <c:xMode val="edge"/>
              <c:yMode val="edge"/>
              <c:x val="1.0283950331814924E-3"/>
              <c:y val="3.226358689946882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161776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</xdr:colOff>
      <xdr:row>1</xdr:row>
      <xdr:rowOff>11092</xdr:rowOff>
    </xdr:from>
    <xdr:to>
      <xdr:col>19</xdr:col>
      <xdr:colOff>533400</xdr:colOff>
      <xdr:row>18</xdr:row>
      <xdr:rowOff>9525</xdr:rowOff>
    </xdr:to>
    <xdr:graphicFrame macro="">
      <xdr:nvGraphicFramePr>
        <xdr:cNvPr id="804" name="Диаграмма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21</xdr:row>
      <xdr:rowOff>0</xdr:rowOff>
    </xdr:from>
    <xdr:ext cx="7620" cy="7620"/>
    <xdr:pic>
      <xdr:nvPicPr>
        <xdr:cNvPr id="3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2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3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4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5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6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7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8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9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0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1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2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3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4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5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6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7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8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9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0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1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2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3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4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5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6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7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8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9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0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1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2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3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4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5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6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7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8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9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0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1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2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3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4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5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6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7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8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9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0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1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2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3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4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5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6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7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8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9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0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1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2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3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4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5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6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7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8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9" name="Picture 11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0" name="Picture 11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1" name="Picture 11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2" name="Picture 11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3" name="Picture 11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4" name="Picture 11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5" name="Picture 11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6" name="Picture 11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7" name="Picture 11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8" name="Picture 11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9" name="Picture 11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0" name="Picture 11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1" name="Picture 11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2" name="Picture 11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3" name="Picture 11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4" name="Picture 11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5" name="Picture 11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6" name="Picture 11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7" name="Picture 11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8" name="Picture 11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9" name="Picture 11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0" name="Picture 11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1" name="Picture 11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2" name="Picture 11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3" name="Picture 11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4" name="Picture 11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5" name="Picture 11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6" name="Picture 11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7" name="Picture 11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8" name="Picture 11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9" name="Picture 11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0" name="Picture 11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1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2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3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4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5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6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7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8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9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0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1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2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3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4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5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6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7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8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9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0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1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2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3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4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5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6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7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8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9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0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1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2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3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4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5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6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7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8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9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0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1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2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3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4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5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6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7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8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9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0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1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2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3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4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5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6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7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8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9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0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1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2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3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4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5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6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7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8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9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0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1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2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3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4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5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6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7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8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9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0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1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2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3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4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5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6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7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8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9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0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1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2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3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4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5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6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7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8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9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0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1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2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3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4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5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6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7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8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9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0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1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2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3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4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5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6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7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8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9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0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1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2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3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4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5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6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7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8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9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0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1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2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3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4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5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6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7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8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9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0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1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2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3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4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5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6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7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8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9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0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1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2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3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4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5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6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7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8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9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0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1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2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3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4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5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6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7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8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9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0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1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2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3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4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5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6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7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8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9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0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1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2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3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4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5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6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7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8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9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20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21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22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12246</xdr:colOff>
      <xdr:row>21</xdr:row>
      <xdr:rowOff>50346</xdr:rowOff>
    </xdr:from>
    <xdr:to>
      <xdr:col>3</xdr:col>
      <xdr:colOff>1743075</xdr:colOff>
      <xdr:row>38</xdr:row>
      <xdr:rowOff>151040</xdr:rowOff>
    </xdr:to>
    <xdr:graphicFrame macro="">
      <xdr:nvGraphicFramePr>
        <xdr:cNvPr id="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38100</xdr:rowOff>
    </xdr:from>
    <xdr:to>
      <xdr:col>19</xdr:col>
      <xdr:colOff>600075</xdr:colOff>
      <xdr:row>24</xdr:row>
      <xdr:rowOff>28574</xdr:rowOff>
    </xdr:to>
    <xdr:graphicFrame macro="">
      <xdr:nvGraphicFramePr>
        <xdr:cNvPr id="6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847724</xdr:colOff>
      <xdr:row>1</xdr:row>
      <xdr:rowOff>12248</xdr:rowOff>
    </xdr:from>
    <xdr:to>
      <xdr:col>19</xdr:col>
      <xdr:colOff>590549</xdr:colOff>
      <xdr:row>11</xdr:row>
      <xdr:rowOff>295276</xdr:rowOff>
    </xdr:to>
    <xdr:graphicFrame macro="">
      <xdr:nvGraphicFramePr>
        <xdr:cNvPr id="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8965</xdr:colOff>
      <xdr:row>23</xdr:row>
      <xdr:rowOff>7620</xdr:rowOff>
    </xdr:from>
    <xdr:to>
      <xdr:col>9</xdr:col>
      <xdr:colOff>22860</xdr:colOff>
      <xdr:row>31</xdr:row>
      <xdr:rowOff>26894</xdr:rowOff>
    </xdr:to>
    <xdr:graphicFrame macro="">
      <xdr:nvGraphicFramePr>
        <xdr:cNvPr id="6" name="Диаграмма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т17-2 "/>
      <sheetName val="т17-3"/>
      <sheetName val="т17-1(шаблон)"/>
      <sheetName val="т09(98) по сек-рам ек-ки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абл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  <sheetName val="т09(98) по сек-рам ек-ки"/>
      <sheetName val="т07(98)"/>
      <sheetName val="табл1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т15"/>
      <sheetName val="т09(98) по сек-рам ек-ки"/>
      <sheetName val="146024"/>
      <sheetName val="д17-1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т17-1(шаблон)"/>
      <sheetName val="т07(98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oomberg.com/markets/stocks/world-index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uaib.com.ua/analituaib/rankings/ici" TargetMode="External"/><Relationship Id="rId1" Type="http://schemas.openxmlformats.org/officeDocument/2006/relationships/hyperlink" Target="https://www.uaib.com.ua/analituaib/rankings/kua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70C0"/>
  </sheetPr>
  <dimension ref="A1:N24"/>
  <sheetViews>
    <sheetView tabSelected="1" zoomScaleNormal="100" workbookViewId="0">
      <selection activeCell="A2" sqref="A2"/>
    </sheetView>
  </sheetViews>
  <sheetFormatPr defaultColWidth="9.140625" defaultRowHeight="12.75" outlineLevelCol="1"/>
  <cols>
    <col min="1" max="1" width="42" style="25" customWidth="1"/>
    <col min="2" max="3" width="12.140625" style="25" hidden="1" customWidth="1" outlineLevel="1"/>
    <col min="4" max="4" width="12.140625" style="5" hidden="1" customWidth="1" outlineLevel="1"/>
    <col min="5" max="5" width="12.140625" style="12" hidden="1" customWidth="1" outlineLevel="1"/>
    <col min="6" max="6" width="12.140625" style="25" hidden="1" customWidth="1" outlineLevel="1"/>
    <col min="7" max="7" width="13.42578125" style="25" customWidth="1" collapsed="1"/>
    <col min="8" max="10" width="12.7109375" style="25" customWidth="1"/>
    <col min="11" max="11" width="1.85546875" style="25" customWidth="1"/>
    <col min="12" max="12" width="35.5703125" style="25" bestFit="1" customWidth="1"/>
    <col min="13" max="14" width="11.5703125" style="25" customWidth="1"/>
    <col min="15" max="16384" width="9.140625" style="25"/>
  </cols>
  <sheetData>
    <row r="1" spans="1:14" s="253" customFormat="1" ht="25.9" customHeight="1" thickBot="1">
      <c r="A1" s="252" t="s">
        <v>16</v>
      </c>
      <c r="B1" s="252"/>
      <c r="C1" s="252"/>
      <c r="D1" s="252"/>
      <c r="E1" s="252"/>
      <c r="F1" s="252"/>
    </row>
    <row r="2" spans="1:14" ht="36" customHeight="1" thickBot="1">
      <c r="A2" s="8" t="s">
        <v>35</v>
      </c>
      <c r="B2" s="9">
        <v>44469</v>
      </c>
      <c r="C2" s="9">
        <v>44834</v>
      </c>
      <c r="D2" s="9">
        <v>44926</v>
      </c>
      <c r="E2" s="9">
        <v>45107</v>
      </c>
      <c r="F2" s="9">
        <v>45199</v>
      </c>
      <c r="G2" s="9" t="s">
        <v>105</v>
      </c>
      <c r="H2" s="9" t="s">
        <v>95</v>
      </c>
      <c r="I2" s="9" t="s">
        <v>106</v>
      </c>
      <c r="J2" s="7" t="s">
        <v>86</v>
      </c>
      <c r="K2" s="7"/>
      <c r="L2" s="8" t="s">
        <v>35</v>
      </c>
      <c r="M2" s="9" t="s">
        <v>105</v>
      </c>
      <c r="N2" s="9" t="s">
        <v>106</v>
      </c>
    </row>
    <row r="3" spans="1:14" s="16" customFormat="1" ht="22.5" customHeight="1">
      <c r="A3" s="11" t="s">
        <v>5</v>
      </c>
      <c r="B3" s="26">
        <v>1832.31</v>
      </c>
      <c r="C3" s="26">
        <v>1522.84</v>
      </c>
      <c r="D3" s="27">
        <v>1565.9</v>
      </c>
      <c r="E3" s="27">
        <v>1452.28</v>
      </c>
      <c r="F3" s="27">
        <v>2145.38</v>
      </c>
      <c r="G3" s="218">
        <f t="shared" ref="G3:G18" si="0">F3/E3-1</f>
        <v>0.47724956619935566</v>
      </c>
      <c r="H3" s="218">
        <f t="shared" ref="H3:H18" si="1">F3/D3-1</f>
        <v>0.37006194520722913</v>
      </c>
      <c r="I3" s="218">
        <f t="shared" ref="I3:I18" si="2">F3/C3-1</f>
        <v>0.40880197525675732</v>
      </c>
      <c r="J3" s="218">
        <f t="shared" ref="J3:J18" si="3">F3/B3-1</f>
        <v>0.17086082595194063</v>
      </c>
      <c r="K3" s="216"/>
      <c r="L3" s="11" t="s">
        <v>6</v>
      </c>
      <c r="M3" s="218">
        <v>-7.0268591230743915E-2</v>
      </c>
      <c r="N3" s="218">
        <v>0.39022142229898882</v>
      </c>
    </row>
    <row r="4" spans="1:14" s="16" customFormat="1" ht="22.5" customHeight="1">
      <c r="A4" s="10" t="s">
        <v>14</v>
      </c>
      <c r="B4" s="26">
        <v>1406.39</v>
      </c>
      <c r="C4" s="26">
        <v>3179.99</v>
      </c>
      <c r="D4" s="26">
        <v>5509.16</v>
      </c>
      <c r="E4" s="26">
        <v>5759.11</v>
      </c>
      <c r="F4" s="26">
        <v>8334.94</v>
      </c>
      <c r="G4" s="17">
        <f t="shared" si="0"/>
        <v>0.44726181649595187</v>
      </c>
      <c r="H4" s="17">
        <f t="shared" si="1"/>
        <v>0.51292393032694661</v>
      </c>
      <c r="I4" s="17">
        <f t="shared" si="2"/>
        <v>1.6210585567879146</v>
      </c>
      <c r="J4" s="17">
        <f t="shared" si="3"/>
        <v>4.926478430591799</v>
      </c>
      <c r="K4" s="21"/>
      <c r="L4" s="10" t="s">
        <v>55</v>
      </c>
      <c r="M4" s="17">
        <v>-5.8508397197568507E-2</v>
      </c>
      <c r="N4" s="17">
        <v>3.4072797559982826E-2</v>
      </c>
    </row>
    <row r="5" spans="1:14" s="16" customFormat="1" ht="22.5" customHeight="1">
      <c r="A5" s="10" t="s">
        <v>13</v>
      </c>
      <c r="B5" s="26">
        <v>66.959999999999994</v>
      </c>
      <c r="C5" s="26">
        <v>73.709999999999994</v>
      </c>
      <c r="D5" s="26">
        <v>89.55</v>
      </c>
      <c r="E5" s="26">
        <v>117.25</v>
      </c>
      <c r="F5" s="26">
        <v>130.93</v>
      </c>
      <c r="G5" s="17">
        <f t="shared" si="0"/>
        <v>0.1166737739872068</v>
      </c>
      <c r="H5" s="17">
        <f t="shared" si="1"/>
        <v>0.46208821887213869</v>
      </c>
      <c r="I5" s="17">
        <f t="shared" si="2"/>
        <v>0.77628544295210977</v>
      </c>
      <c r="J5" s="17">
        <f t="shared" si="3"/>
        <v>0.95534647550776608</v>
      </c>
      <c r="K5" s="21"/>
      <c r="L5" s="10" t="s">
        <v>12</v>
      </c>
      <c r="M5" s="17">
        <v>-4.79434964801706E-2</v>
      </c>
      <c r="N5" s="17">
        <v>0.13583733076275939</v>
      </c>
    </row>
    <row r="6" spans="1:14" s="16" customFormat="1" ht="22.5" customHeight="1">
      <c r="A6" s="10" t="s">
        <v>31</v>
      </c>
      <c r="B6" s="26">
        <v>59126.36</v>
      </c>
      <c r="C6" s="26">
        <v>57426.92</v>
      </c>
      <c r="D6" s="26">
        <v>60840.74</v>
      </c>
      <c r="E6" s="26">
        <v>64718.559999999998</v>
      </c>
      <c r="F6" s="26">
        <v>65828.41</v>
      </c>
      <c r="G6" s="17">
        <f t="shared" si="0"/>
        <v>1.7148867341918672E-2</v>
      </c>
      <c r="H6" s="17">
        <f t="shared" si="1"/>
        <v>8.1979114652451779E-2</v>
      </c>
      <c r="I6" s="17">
        <f t="shared" si="2"/>
        <v>0.14629880899062675</v>
      </c>
      <c r="J6" s="17">
        <f t="shared" si="3"/>
        <v>0.11335130388544123</v>
      </c>
      <c r="K6" s="21"/>
      <c r="L6" s="10" t="s">
        <v>7</v>
      </c>
      <c r="M6" s="17">
        <v>-4.714668780460618E-2</v>
      </c>
      <c r="N6" s="17">
        <v>0.27011084365992089</v>
      </c>
    </row>
    <row r="7" spans="1:14" s="14" customFormat="1" ht="22.5" customHeight="1">
      <c r="A7" s="10" t="s">
        <v>30</v>
      </c>
      <c r="B7" s="26">
        <v>7086.42</v>
      </c>
      <c r="C7" s="26">
        <v>6893.81</v>
      </c>
      <c r="D7" s="26">
        <v>7451.74</v>
      </c>
      <c r="E7" s="26">
        <v>7531.53</v>
      </c>
      <c r="F7" s="26">
        <v>7608.08</v>
      </c>
      <c r="G7" s="17">
        <f t="shared" si="0"/>
        <v>1.0163937473528062E-2</v>
      </c>
      <c r="H7" s="17">
        <f t="shared" si="1"/>
        <v>2.0980334794289623E-2</v>
      </c>
      <c r="I7" s="17">
        <f t="shared" si="2"/>
        <v>0.10361034029078242</v>
      </c>
      <c r="J7" s="17">
        <f t="shared" si="3"/>
        <v>7.3614039246897578E-2</v>
      </c>
      <c r="K7" s="21"/>
      <c r="L7" s="10" t="s">
        <v>3</v>
      </c>
      <c r="M7" s="17">
        <v>-4.0116255245707721E-2</v>
      </c>
      <c r="N7" s="17">
        <v>0.22825932318857745</v>
      </c>
    </row>
    <row r="8" spans="1:14" s="16" customFormat="1" ht="22.5" customHeight="1">
      <c r="A8" s="11" t="s">
        <v>1</v>
      </c>
      <c r="B8" s="26">
        <v>526.24649999999997</v>
      </c>
      <c r="C8" s="26">
        <v>519.20090000000005</v>
      </c>
      <c r="D8" s="27">
        <v>519.20090000000005</v>
      </c>
      <c r="E8" s="27">
        <v>507.02699999999999</v>
      </c>
      <c r="F8" s="27">
        <v>507.02699999999999</v>
      </c>
      <c r="G8" s="13">
        <f t="shared" si="0"/>
        <v>0</v>
      </c>
      <c r="H8" s="13">
        <f t="shared" si="1"/>
        <v>-2.3447378461786239E-2</v>
      </c>
      <c r="I8" s="13">
        <f t="shared" si="2"/>
        <v>-2.3447378461786239E-2</v>
      </c>
      <c r="J8" s="13">
        <f t="shared" si="3"/>
        <v>-3.6521858102619209E-2</v>
      </c>
      <c r="K8" s="21"/>
      <c r="L8" s="11" t="s">
        <v>2</v>
      </c>
      <c r="M8" s="13">
        <v>-3.6475536920442697E-2</v>
      </c>
      <c r="N8" s="13">
        <v>0.19590196395602444</v>
      </c>
    </row>
    <row r="9" spans="1:14" s="16" customFormat="1" ht="22.5" customHeight="1">
      <c r="A9" s="10" t="s">
        <v>15</v>
      </c>
      <c r="B9" s="26">
        <v>110979.1</v>
      </c>
      <c r="C9" s="26">
        <v>110036.79</v>
      </c>
      <c r="D9" s="26">
        <v>109734.6</v>
      </c>
      <c r="E9" s="26">
        <v>118087</v>
      </c>
      <c r="F9" s="26">
        <v>116565.17</v>
      </c>
      <c r="G9" s="17">
        <f t="shared" si="0"/>
        <v>-1.2887362707156624E-2</v>
      </c>
      <c r="H9" s="17">
        <f t="shared" si="1"/>
        <v>6.2246274192460538E-2</v>
      </c>
      <c r="I9" s="17">
        <f t="shared" si="2"/>
        <v>5.9329066215035864E-2</v>
      </c>
      <c r="J9" s="17">
        <f t="shared" si="3"/>
        <v>5.0334432339061985E-2</v>
      </c>
      <c r="K9" s="21"/>
      <c r="L9" s="10" t="s">
        <v>8</v>
      </c>
      <c r="M9" s="17">
        <v>-3.5810520455239581E-2</v>
      </c>
      <c r="N9" s="17">
        <v>0.2382226664861844</v>
      </c>
    </row>
    <row r="10" spans="1:14" s="16" customFormat="1" ht="22.5" customHeight="1">
      <c r="A10" s="10" t="s">
        <v>9</v>
      </c>
      <c r="B10" s="26">
        <v>33843.919999999998</v>
      </c>
      <c r="C10" s="26">
        <v>28725.51</v>
      </c>
      <c r="D10" s="26">
        <v>33147.25</v>
      </c>
      <c r="E10" s="26">
        <v>34407.599999999999</v>
      </c>
      <c r="F10" s="26">
        <v>33507.5</v>
      </c>
      <c r="G10" s="17">
        <f t="shared" si="0"/>
        <v>-2.6159918157616313E-2</v>
      </c>
      <c r="H10" s="17">
        <f t="shared" si="1"/>
        <v>1.0868171567777196E-2</v>
      </c>
      <c r="I10" s="17">
        <f t="shared" si="2"/>
        <v>0.16647189205692081</v>
      </c>
      <c r="J10" s="17">
        <f t="shared" si="3"/>
        <v>-9.9403378804818754E-3</v>
      </c>
      <c r="K10" s="21"/>
      <c r="L10" s="10" t="s">
        <v>10</v>
      </c>
      <c r="M10" s="17">
        <v>-2.8600338532070002E-2</v>
      </c>
      <c r="N10" s="17">
        <v>2.8465244231068221E-2</v>
      </c>
    </row>
    <row r="11" spans="1:14" s="16" customFormat="1" ht="22.5" customHeight="1">
      <c r="A11" s="10" t="s">
        <v>10</v>
      </c>
      <c r="B11" s="26">
        <v>3568.17</v>
      </c>
      <c r="C11" s="26">
        <v>3024.39</v>
      </c>
      <c r="D11" s="26">
        <v>3089.26</v>
      </c>
      <c r="E11" s="26">
        <v>3202.06</v>
      </c>
      <c r="F11" s="26">
        <v>3110.48</v>
      </c>
      <c r="G11" s="17">
        <f t="shared" si="0"/>
        <v>-2.8600338532070002E-2</v>
      </c>
      <c r="H11" s="17">
        <f t="shared" si="1"/>
        <v>6.8689589092532088E-3</v>
      </c>
      <c r="I11" s="17">
        <f t="shared" si="2"/>
        <v>2.8465244231068221E-2</v>
      </c>
      <c r="J11" s="17">
        <f t="shared" si="3"/>
        <v>-0.12827023376128377</v>
      </c>
      <c r="K11" s="21"/>
      <c r="L11" s="10" t="s">
        <v>9</v>
      </c>
      <c r="M11" s="17">
        <v>-2.6159918157616313E-2</v>
      </c>
      <c r="N11" s="17">
        <v>0.16647189205692081</v>
      </c>
    </row>
    <row r="12" spans="1:14" s="16" customFormat="1" ht="22.5" customHeight="1">
      <c r="A12" s="10" t="s">
        <v>8</v>
      </c>
      <c r="B12" s="27">
        <v>6520.01</v>
      </c>
      <c r="C12" s="27">
        <v>5762.34</v>
      </c>
      <c r="D12" s="26">
        <v>6473.76</v>
      </c>
      <c r="E12" s="26">
        <v>7400.06</v>
      </c>
      <c r="F12" s="26">
        <v>7135.06</v>
      </c>
      <c r="G12" s="17">
        <f t="shared" si="0"/>
        <v>-3.5810520455239581E-2</v>
      </c>
      <c r="H12" s="17">
        <f t="shared" si="1"/>
        <v>0.10215083660809188</v>
      </c>
      <c r="I12" s="17">
        <f t="shared" si="2"/>
        <v>0.2382226664861844</v>
      </c>
      <c r="J12" s="17">
        <f t="shared" si="3"/>
        <v>9.4332677403869081E-2</v>
      </c>
      <c r="K12" s="22"/>
      <c r="L12" s="10" t="s">
        <v>15</v>
      </c>
      <c r="M12" s="17">
        <v>-1.2887362707156624E-2</v>
      </c>
      <c r="N12" s="17">
        <v>5.9329066215035864E-2</v>
      </c>
    </row>
    <row r="13" spans="1:14" s="16" customFormat="1" ht="22.5" customHeight="1">
      <c r="A13" s="10" t="s">
        <v>2</v>
      </c>
      <c r="B13" s="26">
        <v>4307.54</v>
      </c>
      <c r="C13" s="26">
        <v>3585.62</v>
      </c>
      <c r="D13" s="26">
        <v>3839.5</v>
      </c>
      <c r="E13" s="26">
        <v>4450.38</v>
      </c>
      <c r="F13" s="26">
        <v>4288.05</v>
      </c>
      <c r="G13" s="17">
        <f t="shared" si="0"/>
        <v>-3.6475536920442697E-2</v>
      </c>
      <c r="H13" s="17">
        <f t="shared" si="1"/>
        <v>0.11682510743586416</v>
      </c>
      <c r="I13" s="17">
        <f t="shared" si="2"/>
        <v>0.19590196395602444</v>
      </c>
      <c r="J13" s="17">
        <f t="shared" si="3"/>
        <v>-4.5246242635006428E-3</v>
      </c>
      <c r="K13" s="21"/>
      <c r="L13" s="10" t="s">
        <v>1</v>
      </c>
      <c r="M13" s="17">
        <v>0</v>
      </c>
      <c r="N13" s="17">
        <v>-2.3447378461786239E-2</v>
      </c>
    </row>
    <row r="14" spans="1:14" s="16" customFormat="1" ht="22.5" customHeight="1">
      <c r="A14" s="10" t="s">
        <v>3</v>
      </c>
      <c r="B14" s="26">
        <v>29452.66</v>
      </c>
      <c r="C14" s="26">
        <v>25937.21</v>
      </c>
      <c r="D14" s="27">
        <v>26094.5</v>
      </c>
      <c r="E14" s="27">
        <v>33189.040000000001</v>
      </c>
      <c r="F14" s="27">
        <v>31857.62</v>
      </c>
      <c r="G14" s="13">
        <f t="shared" si="0"/>
        <v>-4.0116255245707721E-2</v>
      </c>
      <c r="H14" s="13">
        <f t="shared" si="1"/>
        <v>0.22085573588304053</v>
      </c>
      <c r="I14" s="13">
        <f t="shared" si="2"/>
        <v>0.22825932318857745</v>
      </c>
      <c r="J14" s="13">
        <f t="shared" si="3"/>
        <v>8.1655103477920044E-2</v>
      </c>
      <c r="K14" s="21"/>
      <c r="L14" s="10" t="s">
        <v>30</v>
      </c>
      <c r="M14" s="17">
        <v>1.0163937473528062E-2</v>
      </c>
      <c r="N14" s="17">
        <v>0.10361034029078242</v>
      </c>
    </row>
    <row r="15" spans="1:14" s="16" customFormat="1" ht="22.5" customHeight="1">
      <c r="A15" s="10" t="s">
        <v>7</v>
      </c>
      <c r="B15" s="26">
        <v>15260.69</v>
      </c>
      <c r="C15" s="26">
        <v>12114.36</v>
      </c>
      <c r="D15" s="26">
        <v>13923.59</v>
      </c>
      <c r="E15" s="26">
        <v>16147.9</v>
      </c>
      <c r="F15" s="26">
        <v>15386.58</v>
      </c>
      <c r="G15" s="17">
        <f t="shared" si="0"/>
        <v>-4.714668780460618E-2</v>
      </c>
      <c r="H15" s="17">
        <f t="shared" si="1"/>
        <v>0.10507275781605174</v>
      </c>
      <c r="I15" s="17">
        <f t="shared" si="2"/>
        <v>0.27011084365992089</v>
      </c>
      <c r="J15" s="17">
        <f t="shared" si="3"/>
        <v>8.2492993436076301E-3</v>
      </c>
      <c r="K15" s="21"/>
      <c r="L15" s="10" t="s">
        <v>31</v>
      </c>
      <c r="M15" s="17">
        <v>1.7148867341918672E-2</v>
      </c>
      <c r="N15" s="17">
        <v>0.14629880899062675</v>
      </c>
    </row>
    <row r="16" spans="1:14" s="16" customFormat="1" ht="22.5" customHeight="1">
      <c r="A16" s="10" t="s">
        <v>12</v>
      </c>
      <c r="B16" s="26">
        <v>64281.77</v>
      </c>
      <c r="C16" s="26">
        <v>63726.37</v>
      </c>
      <c r="D16" s="26">
        <v>73048.570000000007</v>
      </c>
      <c r="E16" s="26">
        <v>76027.83</v>
      </c>
      <c r="F16" s="26">
        <v>72382.789999999994</v>
      </c>
      <c r="G16" s="17">
        <f t="shared" si="0"/>
        <v>-4.79434964801706E-2</v>
      </c>
      <c r="H16" s="17">
        <f t="shared" si="1"/>
        <v>-9.1142099017135214E-3</v>
      </c>
      <c r="I16" s="17">
        <f t="shared" si="2"/>
        <v>0.13583733076275939</v>
      </c>
      <c r="J16" s="17">
        <f t="shared" si="3"/>
        <v>0.12602359891459103</v>
      </c>
      <c r="K16" s="22"/>
      <c r="L16" s="10" t="s">
        <v>13</v>
      </c>
      <c r="M16" s="13">
        <v>0.1166737739872068</v>
      </c>
      <c r="N16" s="13">
        <v>0.77628544295210977</v>
      </c>
    </row>
    <row r="17" spans="1:14" s="16" customFormat="1" ht="22.5" customHeight="1">
      <c r="A17" s="10" t="s">
        <v>55</v>
      </c>
      <c r="B17" s="26">
        <v>24575.64</v>
      </c>
      <c r="C17" s="26">
        <v>17222.830000000002</v>
      </c>
      <c r="D17" s="26">
        <v>19781.41</v>
      </c>
      <c r="E17" s="26">
        <v>18916.43</v>
      </c>
      <c r="F17" s="26">
        <v>17809.66</v>
      </c>
      <c r="G17" s="17">
        <f t="shared" si="0"/>
        <v>-5.8508397197568507E-2</v>
      </c>
      <c r="H17" s="17">
        <f t="shared" si="1"/>
        <v>-9.9676918884953114E-2</v>
      </c>
      <c r="I17" s="17">
        <f t="shared" si="2"/>
        <v>3.4072797559982826E-2</v>
      </c>
      <c r="J17" s="17">
        <f t="shared" si="3"/>
        <v>-0.27531246388700359</v>
      </c>
      <c r="K17" s="22"/>
      <c r="L17" s="10" t="s">
        <v>14</v>
      </c>
      <c r="M17" s="13">
        <v>0.44726181649595187</v>
      </c>
      <c r="N17" s="13">
        <v>1.6210585567879146</v>
      </c>
    </row>
    <row r="18" spans="1:14" s="12" customFormat="1" ht="22.5" customHeight="1" thickBot="1">
      <c r="A18" s="88" t="s">
        <v>6</v>
      </c>
      <c r="B18" s="53">
        <v>2310.29</v>
      </c>
      <c r="C18" s="53">
        <v>1377.91</v>
      </c>
      <c r="D18" s="213">
        <v>1792.01</v>
      </c>
      <c r="E18" s="213">
        <v>2060.38</v>
      </c>
      <c r="F18" s="213">
        <v>1915.6</v>
      </c>
      <c r="G18" s="214">
        <f t="shared" si="0"/>
        <v>-7.0268591230743915E-2</v>
      </c>
      <c r="H18" s="214">
        <f t="shared" si="1"/>
        <v>6.8967249066690384E-2</v>
      </c>
      <c r="I18" s="214">
        <f t="shared" si="2"/>
        <v>0.39022142229898882</v>
      </c>
      <c r="J18" s="214">
        <f t="shared" si="3"/>
        <v>-0.17084002441251966</v>
      </c>
      <c r="K18" s="217"/>
      <c r="L18" s="88" t="s">
        <v>5</v>
      </c>
      <c r="M18" s="18">
        <v>0.47724956619935566</v>
      </c>
      <c r="N18" s="18">
        <v>0.40880197525675732</v>
      </c>
    </row>
    <row r="19" spans="1:14" s="23" customFormat="1" ht="13.15" customHeight="1">
      <c r="A19" s="89" t="s">
        <v>72</v>
      </c>
      <c r="E19" s="90"/>
      <c r="F19" s="90"/>
      <c r="H19" s="215"/>
      <c r="I19" s="215"/>
      <c r="L19" s="215" t="s">
        <v>85</v>
      </c>
    </row>
    <row r="20" spans="1:14" s="23" customFormat="1">
      <c r="A20" s="91" t="s">
        <v>23</v>
      </c>
      <c r="E20" s="81"/>
      <c r="F20" s="238"/>
      <c r="G20" s="89"/>
    </row>
    <row r="21" spans="1:14" s="23" customFormat="1">
      <c r="A21" s="89" t="s">
        <v>85</v>
      </c>
      <c r="D21" s="87"/>
      <c r="E21" s="81"/>
      <c r="F21" s="81"/>
    </row>
    <row r="22" spans="1:14" s="12" customFormat="1">
      <c r="A22" s="92"/>
      <c r="D22" s="86"/>
      <c r="E22" s="94"/>
      <c r="F22" s="94"/>
    </row>
    <row r="23" spans="1:14">
      <c r="A23" s="250"/>
      <c r="G23" s="251"/>
      <c r="H23" s="251"/>
      <c r="I23" s="251"/>
      <c r="J23" s="251"/>
    </row>
    <row r="24" spans="1:14">
      <c r="A24" s="250"/>
      <c r="G24" s="251"/>
      <c r="H24" s="251"/>
      <c r="I24" s="251"/>
      <c r="J24" s="251"/>
    </row>
  </sheetData>
  <sortState ref="A3:J18">
    <sortCondition descending="1" ref="G3:G18"/>
    <sortCondition descending="1" ref="I3:I18"/>
    <sortCondition descending="1" ref="H3:H18"/>
  </sortState>
  <mergeCells count="1">
    <mergeCell ref="A1:XFD1"/>
  </mergeCells>
  <phoneticPr fontId="0" type="noConversion"/>
  <conditionalFormatting sqref="G3:G18 J3:K18">
    <cfRule type="cellIs" dxfId="32" priority="14" operator="lessThan">
      <formula>0</formula>
    </cfRule>
  </conditionalFormatting>
  <conditionalFormatting sqref="H3:H18">
    <cfRule type="cellIs" dxfId="31" priority="3" operator="lessThan">
      <formula>0</formula>
    </cfRule>
  </conditionalFormatting>
  <conditionalFormatting sqref="M3:N18">
    <cfRule type="cellIs" dxfId="30" priority="2" operator="lessThan">
      <formula>0</formula>
    </cfRule>
  </conditionalFormatting>
  <conditionalFormatting sqref="I3:I18">
    <cfRule type="cellIs" dxfId="29" priority="1" operator="lessThan">
      <formula>0</formula>
    </cfRule>
  </conditionalFormatting>
  <hyperlinks>
    <hyperlink ref="A20" r:id="rId1"/>
  </hyperlinks>
  <pageMargins left="0.75" right="0.75" top="1" bottom="1" header="0.5" footer="0.5"/>
  <pageSetup paperSize="9" orientation="portrait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22"/>
  <sheetViews>
    <sheetView zoomScaleNormal="100" workbookViewId="0">
      <pane ySplit="2" topLeftCell="A3" activePane="bottomLeft" state="frozen"/>
      <selection sqref="A1:XFD1"/>
      <selection pane="bottomLeft" sqref="A1:XFD1"/>
    </sheetView>
  </sheetViews>
  <sheetFormatPr defaultRowHeight="12.75" outlineLevelRow="1" outlineLevelCol="1"/>
  <cols>
    <col min="1" max="1" width="62.7109375" style="28" customWidth="1"/>
    <col min="2" max="3" width="11.85546875" style="28" hidden="1" customWidth="1" outlineLevel="1"/>
    <col min="4" max="4" width="11.85546875" style="28" hidden="1" customWidth="1" outlineLevel="1" collapsed="1"/>
    <col min="5" max="5" width="11.85546875" style="28" hidden="1" customWidth="1" outlineLevel="1"/>
    <col min="6" max="6" width="11.85546875" style="28" customWidth="1" collapsed="1"/>
    <col min="7" max="8" width="10.140625" style="28" customWidth="1"/>
    <col min="9" max="238" width="8.85546875" style="28"/>
    <col min="239" max="239" width="62.140625" style="28" customWidth="1"/>
    <col min="240" max="242" width="11" style="28" customWidth="1"/>
    <col min="243" max="244" width="11.42578125" style="28" customWidth="1"/>
    <col min="245" max="245" width="11.28515625" style="28" customWidth="1"/>
    <col min="246" max="246" width="12" style="28" customWidth="1"/>
    <col min="247" max="248" width="10.28515625" style="28" customWidth="1"/>
    <col min="249" max="249" width="12.7109375" style="28" customWidth="1"/>
    <col min="250" max="494" width="8.85546875" style="28"/>
    <col min="495" max="495" width="62.140625" style="28" customWidth="1"/>
    <col min="496" max="498" width="11" style="28" customWidth="1"/>
    <col min="499" max="500" width="11.42578125" style="28" customWidth="1"/>
    <col min="501" max="501" width="11.28515625" style="28" customWidth="1"/>
    <col min="502" max="502" width="12" style="28" customWidth="1"/>
    <col min="503" max="504" width="10.28515625" style="28" customWidth="1"/>
    <col min="505" max="505" width="12.7109375" style="28" customWidth="1"/>
    <col min="506" max="750" width="8.85546875" style="28"/>
    <col min="751" max="751" width="62.140625" style="28" customWidth="1"/>
    <col min="752" max="754" width="11" style="28" customWidth="1"/>
    <col min="755" max="756" width="11.42578125" style="28" customWidth="1"/>
    <col min="757" max="757" width="11.28515625" style="28" customWidth="1"/>
    <col min="758" max="758" width="12" style="28" customWidth="1"/>
    <col min="759" max="760" width="10.28515625" style="28" customWidth="1"/>
    <col min="761" max="761" width="12.7109375" style="28" customWidth="1"/>
    <col min="762" max="1006" width="8.85546875" style="28"/>
    <col min="1007" max="1007" width="62.140625" style="28" customWidth="1"/>
    <col min="1008" max="1010" width="11" style="28" customWidth="1"/>
    <col min="1011" max="1012" width="11.42578125" style="28" customWidth="1"/>
    <col min="1013" max="1013" width="11.28515625" style="28" customWidth="1"/>
    <col min="1014" max="1014" width="12" style="28" customWidth="1"/>
    <col min="1015" max="1016" width="10.28515625" style="28" customWidth="1"/>
    <col min="1017" max="1017" width="12.7109375" style="28" customWidth="1"/>
    <col min="1018" max="1262" width="8.85546875" style="28"/>
    <col min="1263" max="1263" width="62.140625" style="28" customWidth="1"/>
    <col min="1264" max="1266" width="11" style="28" customWidth="1"/>
    <col min="1267" max="1268" width="11.42578125" style="28" customWidth="1"/>
    <col min="1269" max="1269" width="11.28515625" style="28" customWidth="1"/>
    <col min="1270" max="1270" width="12" style="28" customWidth="1"/>
    <col min="1271" max="1272" width="10.28515625" style="28" customWidth="1"/>
    <col min="1273" max="1273" width="12.7109375" style="28" customWidth="1"/>
    <col min="1274" max="1518" width="8.85546875" style="28"/>
    <col min="1519" max="1519" width="62.140625" style="28" customWidth="1"/>
    <col min="1520" max="1522" width="11" style="28" customWidth="1"/>
    <col min="1523" max="1524" width="11.42578125" style="28" customWidth="1"/>
    <col min="1525" max="1525" width="11.28515625" style="28" customWidth="1"/>
    <col min="1526" max="1526" width="12" style="28" customWidth="1"/>
    <col min="1527" max="1528" width="10.28515625" style="28" customWidth="1"/>
    <col min="1529" max="1529" width="12.7109375" style="28" customWidth="1"/>
    <col min="1530" max="1774" width="8.85546875" style="28"/>
    <col min="1775" max="1775" width="62.140625" style="28" customWidth="1"/>
    <col min="1776" max="1778" width="11" style="28" customWidth="1"/>
    <col min="1779" max="1780" width="11.42578125" style="28" customWidth="1"/>
    <col min="1781" max="1781" width="11.28515625" style="28" customWidth="1"/>
    <col min="1782" max="1782" width="12" style="28" customWidth="1"/>
    <col min="1783" max="1784" width="10.28515625" style="28" customWidth="1"/>
    <col min="1785" max="1785" width="12.7109375" style="28" customWidth="1"/>
    <col min="1786" max="2030" width="8.85546875" style="28"/>
    <col min="2031" max="2031" width="62.140625" style="28" customWidth="1"/>
    <col min="2032" max="2034" width="11" style="28" customWidth="1"/>
    <col min="2035" max="2036" width="11.42578125" style="28" customWidth="1"/>
    <col min="2037" max="2037" width="11.28515625" style="28" customWidth="1"/>
    <col min="2038" max="2038" width="12" style="28" customWidth="1"/>
    <col min="2039" max="2040" width="10.28515625" style="28" customWidth="1"/>
    <col min="2041" max="2041" width="12.7109375" style="28" customWidth="1"/>
    <col min="2042" max="2286" width="8.85546875" style="28"/>
    <col min="2287" max="2287" width="62.140625" style="28" customWidth="1"/>
    <col min="2288" max="2290" width="11" style="28" customWidth="1"/>
    <col min="2291" max="2292" width="11.42578125" style="28" customWidth="1"/>
    <col min="2293" max="2293" width="11.28515625" style="28" customWidth="1"/>
    <col min="2294" max="2294" width="12" style="28" customWidth="1"/>
    <col min="2295" max="2296" width="10.28515625" style="28" customWidth="1"/>
    <col min="2297" max="2297" width="12.7109375" style="28" customWidth="1"/>
    <col min="2298" max="2542" width="8.85546875" style="28"/>
    <col min="2543" max="2543" width="62.140625" style="28" customWidth="1"/>
    <col min="2544" max="2546" width="11" style="28" customWidth="1"/>
    <col min="2547" max="2548" width="11.42578125" style="28" customWidth="1"/>
    <col min="2549" max="2549" width="11.28515625" style="28" customWidth="1"/>
    <col min="2550" max="2550" width="12" style="28" customWidth="1"/>
    <col min="2551" max="2552" width="10.28515625" style="28" customWidth="1"/>
    <col min="2553" max="2553" width="12.7109375" style="28" customWidth="1"/>
    <col min="2554" max="2798" width="8.85546875" style="28"/>
    <col min="2799" max="2799" width="62.140625" style="28" customWidth="1"/>
    <col min="2800" max="2802" width="11" style="28" customWidth="1"/>
    <col min="2803" max="2804" width="11.42578125" style="28" customWidth="1"/>
    <col min="2805" max="2805" width="11.28515625" style="28" customWidth="1"/>
    <col min="2806" max="2806" width="12" style="28" customWidth="1"/>
    <col min="2807" max="2808" width="10.28515625" style="28" customWidth="1"/>
    <col min="2809" max="2809" width="12.7109375" style="28" customWidth="1"/>
    <col min="2810" max="3054" width="8.85546875" style="28"/>
    <col min="3055" max="3055" width="62.140625" style="28" customWidth="1"/>
    <col min="3056" max="3058" width="11" style="28" customWidth="1"/>
    <col min="3059" max="3060" width="11.42578125" style="28" customWidth="1"/>
    <col min="3061" max="3061" width="11.28515625" style="28" customWidth="1"/>
    <col min="3062" max="3062" width="12" style="28" customWidth="1"/>
    <col min="3063" max="3064" width="10.28515625" style="28" customWidth="1"/>
    <col min="3065" max="3065" width="12.7109375" style="28" customWidth="1"/>
    <col min="3066" max="3310" width="8.85546875" style="28"/>
    <col min="3311" max="3311" width="62.140625" style="28" customWidth="1"/>
    <col min="3312" max="3314" width="11" style="28" customWidth="1"/>
    <col min="3315" max="3316" width="11.42578125" style="28" customWidth="1"/>
    <col min="3317" max="3317" width="11.28515625" style="28" customWidth="1"/>
    <col min="3318" max="3318" width="12" style="28" customWidth="1"/>
    <col min="3319" max="3320" width="10.28515625" style="28" customWidth="1"/>
    <col min="3321" max="3321" width="12.7109375" style="28" customWidth="1"/>
    <col min="3322" max="3566" width="8.85546875" style="28"/>
    <col min="3567" max="3567" width="62.140625" style="28" customWidth="1"/>
    <col min="3568" max="3570" width="11" style="28" customWidth="1"/>
    <col min="3571" max="3572" width="11.42578125" style="28" customWidth="1"/>
    <col min="3573" max="3573" width="11.28515625" style="28" customWidth="1"/>
    <col min="3574" max="3574" width="12" style="28" customWidth="1"/>
    <col min="3575" max="3576" width="10.28515625" style="28" customWidth="1"/>
    <col min="3577" max="3577" width="12.7109375" style="28" customWidth="1"/>
    <col min="3578" max="3822" width="8.85546875" style="28"/>
    <col min="3823" max="3823" width="62.140625" style="28" customWidth="1"/>
    <col min="3824" max="3826" width="11" style="28" customWidth="1"/>
    <col min="3827" max="3828" width="11.42578125" style="28" customWidth="1"/>
    <col min="3829" max="3829" width="11.28515625" style="28" customWidth="1"/>
    <col min="3830" max="3830" width="12" style="28" customWidth="1"/>
    <col min="3831" max="3832" width="10.28515625" style="28" customWidth="1"/>
    <col min="3833" max="3833" width="12.7109375" style="28" customWidth="1"/>
    <col min="3834" max="4078" width="8.85546875" style="28"/>
    <col min="4079" max="4079" width="62.140625" style="28" customWidth="1"/>
    <col min="4080" max="4082" width="11" style="28" customWidth="1"/>
    <col min="4083" max="4084" width="11.42578125" style="28" customWidth="1"/>
    <col min="4085" max="4085" width="11.28515625" style="28" customWidth="1"/>
    <col min="4086" max="4086" width="12" style="28" customWidth="1"/>
    <col min="4087" max="4088" width="10.28515625" style="28" customWidth="1"/>
    <col min="4089" max="4089" width="12.7109375" style="28" customWidth="1"/>
    <col min="4090" max="4334" width="8.85546875" style="28"/>
    <col min="4335" max="4335" width="62.140625" style="28" customWidth="1"/>
    <col min="4336" max="4338" width="11" style="28" customWidth="1"/>
    <col min="4339" max="4340" width="11.42578125" style="28" customWidth="1"/>
    <col min="4341" max="4341" width="11.28515625" style="28" customWidth="1"/>
    <col min="4342" max="4342" width="12" style="28" customWidth="1"/>
    <col min="4343" max="4344" width="10.28515625" style="28" customWidth="1"/>
    <col min="4345" max="4345" width="12.7109375" style="28" customWidth="1"/>
    <col min="4346" max="4590" width="8.85546875" style="28"/>
    <col min="4591" max="4591" width="62.140625" style="28" customWidth="1"/>
    <col min="4592" max="4594" width="11" style="28" customWidth="1"/>
    <col min="4595" max="4596" width="11.42578125" style="28" customWidth="1"/>
    <col min="4597" max="4597" width="11.28515625" style="28" customWidth="1"/>
    <col min="4598" max="4598" width="12" style="28" customWidth="1"/>
    <col min="4599" max="4600" width="10.28515625" style="28" customWidth="1"/>
    <col min="4601" max="4601" width="12.7109375" style="28" customWidth="1"/>
    <col min="4602" max="4846" width="8.85546875" style="28"/>
    <col min="4847" max="4847" width="62.140625" style="28" customWidth="1"/>
    <col min="4848" max="4850" width="11" style="28" customWidth="1"/>
    <col min="4851" max="4852" width="11.42578125" style="28" customWidth="1"/>
    <col min="4853" max="4853" width="11.28515625" style="28" customWidth="1"/>
    <col min="4854" max="4854" width="12" style="28" customWidth="1"/>
    <col min="4855" max="4856" width="10.28515625" style="28" customWidth="1"/>
    <col min="4857" max="4857" width="12.7109375" style="28" customWidth="1"/>
    <col min="4858" max="5102" width="8.85546875" style="28"/>
    <col min="5103" max="5103" width="62.140625" style="28" customWidth="1"/>
    <col min="5104" max="5106" width="11" style="28" customWidth="1"/>
    <col min="5107" max="5108" width="11.42578125" style="28" customWidth="1"/>
    <col min="5109" max="5109" width="11.28515625" style="28" customWidth="1"/>
    <col min="5110" max="5110" width="12" style="28" customWidth="1"/>
    <col min="5111" max="5112" width="10.28515625" style="28" customWidth="1"/>
    <col min="5113" max="5113" width="12.7109375" style="28" customWidth="1"/>
    <col min="5114" max="5358" width="8.85546875" style="28"/>
    <col min="5359" max="5359" width="62.140625" style="28" customWidth="1"/>
    <col min="5360" max="5362" width="11" style="28" customWidth="1"/>
    <col min="5363" max="5364" width="11.42578125" style="28" customWidth="1"/>
    <col min="5365" max="5365" width="11.28515625" style="28" customWidth="1"/>
    <col min="5366" max="5366" width="12" style="28" customWidth="1"/>
    <col min="5367" max="5368" width="10.28515625" style="28" customWidth="1"/>
    <col min="5369" max="5369" width="12.7109375" style="28" customWidth="1"/>
    <col min="5370" max="5614" width="8.85546875" style="28"/>
    <col min="5615" max="5615" width="62.140625" style="28" customWidth="1"/>
    <col min="5616" max="5618" width="11" style="28" customWidth="1"/>
    <col min="5619" max="5620" width="11.42578125" style="28" customWidth="1"/>
    <col min="5621" max="5621" width="11.28515625" style="28" customWidth="1"/>
    <col min="5622" max="5622" width="12" style="28" customWidth="1"/>
    <col min="5623" max="5624" width="10.28515625" style="28" customWidth="1"/>
    <col min="5625" max="5625" width="12.7109375" style="28" customWidth="1"/>
    <col min="5626" max="5870" width="8.85546875" style="28"/>
    <col min="5871" max="5871" width="62.140625" style="28" customWidth="1"/>
    <col min="5872" max="5874" width="11" style="28" customWidth="1"/>
    <col min="5875" max="5876" width="11.42578125" style="28" customWidth="1"/>
    <col min="5877" max="5877" width="11.28515625" style="28" customWidth="1"/>
    <col min="5878" max="5878" width="12" style="28" customWidth="1"/>
    <col min="5879" max="5880" width="10.28515625" style="28" customWidth="1"/>
    <col min="5881" max="5881" width="12.7109375" style="28" customWidth="1"/>
    <col min="5882" max="6126" width="8.85546875" style="28"/>
    <col min="6127" max="6127" width="62.140625" style="28" customWidth="1"/>
    <col min="6128" max="6130" width="11" style="28" customWidth="1"/>
    <col min="6131" max="6132" width="11.42578125" style="28" customWidth="1"/>
    <col min="6133" max="6133" width="11.28515625" style="28" customWidth="1"/>
    <col min="6134" max="6134" width="12" style="28" customWidth="1"/>
    <col min="6135" max="6136" width="10.28515625" style="28" customWidth="1"/>
    <col min="6137" max="6137" width="12.7109375" style="28" customWidth="1"/>
    <col min="6138" max="6382" width="8.85546875" style="28"/>
    <col min="6383" max="6383" width="62.140625" style="28" customWidth="1"/>
    <col min="6384" max="6386" width="11" style="28" customWidth="1"/>
    <col min="6387" max="6388" width="11.42578125" style="28" customWidth="1"/>
    <col min="6389" max="6389" width="11.28515625" style="28" customWidth="1"/>
    <col min="6390" max="6390" width="12" style="28" customWidth="1"/>
    <col min="6391" max="6392" width="10.28515625" style="28" customWidth="1"/>
    <col min="6393" max="6393" width="12.7109375" style="28" customWidth="1"/>
    <col min="6394" max="6638" width="8.85546875" style="28"/>
    <col min="6639" max="6639" width="62.140625" style="28" customWidth="1"/>
    <col min="6640" max="6642" width="11" style="28" customWidth="1"/>
    <col min="6643" max="6644" width="11.42578125" style="28" customWidth="1"/>
    <col min="6645" max="6645" width="11.28515625" style="28" customWidth="1"/>
    <col min="6646" max="6646" width="12" style="28" customWidth="1"/>
    <col min="6647" max="6648" width="10.28515625" style="28" customWidth="1"/>
    <col min="6649" max="6649" width="12.7109375" style="28" customWidth="1"/>
    <col min="6650" max="6894" width="8.85546875" style="28"/>
    <col min="6895" max="6895" width="62.140625" style="28" customWidth="1"/>
    <col min="6896" max="6898" width="11" style="28" customWidth="1"/>
    <col min="6899" max="6900" width="11.42578125" style="28" customWidth="1"/>
    <col min="6901" max="6901" width="11.28515625" style="28" customWidth="1"/>
    <col min="6902" max="6902" width="12" style="28" customWidth="1"/>
    <col min="6903" max="6904" width="10.28515625" style="28" customWidth="1"/>
    <col min="6905" max="6905" width="12.7109375" style="28" customWidth="1"/>
    <col min="6906" max="7150" width="8.85546875" style="28"/>
    <col min="7151" max="7151" width="62.140625" style="28" customWidth="1"/>
    <col min="7152" max="7154" width="11" style="28" customWidth="1"/>
    <col min="7155" max="7156" width="11.42578125" style="28" customWidth="1"/>
    <col min="7157" max="7157" width="11.28515625" style="28" customWidth="1"/>
    <col min="7158" max="7158" width="12" style="28" customWidth="1"/>
    <col min="7159" max="7160" width="10.28515625" style="28" customWidth="1"/>
    <col min="7161" max="7161" width="12.7109375" style="28" customWidth="1"/>
    <col min="7162" max="7406" width="8.85546875" style="28"/>
    <col min="7407" max="7407" width="62.140625" style="28" customWidth="1"/>
    <col min="7408" max="7410" width="11" style="28" customWidth="1"/>
    <col min="7411" max="7412" width="11.42578125" style="28" customWidth="1"/>
    <col min="7413" max="7413" width="11.28515625" style="28" customWidth="1"/>
    <col min="7414" max="7414" width="12" style="28" customWidth="1"/>
    <col min="7415" max="7416" width="10.28515625" style="28" customWidth="1"/>
    <col min="7417" max="7417" width="12.7109375" style="28" customWidth="1"/>
    <col min="7418" max="7662" width="8.85546875" style="28"/>
    <col min="7663" max="7663" width="62.140625" style="28" customWidth="1"/>
    <col min="7664" max="7666" width="11" style="28" customWidth="1"/>
    <col min="7667" max="7668" width="11.42578125" style="28" customWidth="1"/>
    <col min="7669" max="7669" width="11.28515625" style="28" customWidth="1"/>
    <col min="7670" max="7670" width="12" style="28" customWidth="1"/>
    <col min="7671" max="7672" width="10.28515625" style="28" customWidth="1"/>
    <col min="7673" max="7673" width="12.7109375" style="28" customWidth="1"/>
    <col min="7674" max="7918" width="8.85546875" style="28"/>
    <col min="7919" max="7919" width="62.140625" style="28" customWidth="1"/>
    <col min="7920" max="7922" width="11" style="28" customWidth="1"/>
    <col min="7923" max="7924" width="11.42578125" style="28" customWidth="1"/>
    <col min="7925" max="7925" width="11.28515625" style="28" customWidth="1"/>
    <col min="7926" max="7926" width="12" style="28" customWidth="1"/>
    <col min="7927" max="7928" width="10.28515625" style="28" customWidth="1"/>
    <col min="7929" max="7929" width="12.7109375" style="28" customWidth="1"/>
    <col min="7930" max="8174" width="8.85546875" style="28"/>
    <col min="8175" max="8175" width="62.140625" style="28" customWidth="1"/>
    <col min="8176" max="8178" width="11" style="28" customWidth="1"/>
    <col min="8179" max="8180" width="11.42578125" style="28" customWidth="1"/>
    <col min="8181" max="8181" width="11.28515625" style="28" customWidth="1"/>
    <col min="8182" max="8182" width="12" style="28" customWidth="1"/>
    <col min="8183" max="8184" width="10.28515625" style="28" customWidth="1"/>
    <col min="8185" max="8185" width="12.7109375" style="28" customWidth="1"/>
    <col min="8186" max="8430" width="8.85546875" style="28"/>
    <col min="8431" max="8431" width="62.140625" style="28" customWidth="1"/>
    <col min="8432" max="8434" width="11" style="28" customWidth="1"/>
    <col min="8435" max="8436" width="11.42578125" style="28" customWidth="1"/>
    <col min="8437" max="8437" width="11.28515625" style="28" customWidth="1"/>
    <col min="8438" max="8438" width="12" style="28" customWidth="1"/>
    <col min="8439" max="8440" width="10.28515625" style="28" customWidth="1"/>
    <col min="8441" max="8441" width="12.7109375" style="28" customWidth="1"/>
    <col min="8442" max="8686" width="8.85546875" style="28"/>
    <col min="8687" max="8687" width="62.140625" style="28" customWidth="1"/>
    <col min="8688" max="8690" width="11" style="28" customWidth="1"/>
    <col min="8691" max="8692" width="11.42578125" style="28" customWidth="1"/>
    <col min="8693" max="8693" width="11.28515625" style="28" customWidth="1"/>
    <col min="8694" max="8694" width="12" style="28" customWidth="1"/>
    <col min="8695" max="8696" width="10.28515625" style="28" customWidth="1"/>
    <col min="8697" max="8697" width="12.7109375" style="28" customWidth="1"/>
    <col min="8698" max="8942" width="8.85546875" style="28"/>
    <col min="8943" max="8943" width="62.140625" style="28" customWidth="1"/>
    <col min="8944" max="8946" width="11" style="28" customWidth="1"/>
    <col min="8947" max="8948" width="11.42578125" style="28" customWidth="1"/>
    <col min="8949" max="8949" width="11.28515625" style="28" customWidth="1"/>
    <col min="8950" max="8950" width="12" style="28" customWidth="1"/>
    <col min="8951" max="8952" width="10.28515625" style="28" customWidth="1"/>
    <col min="8953" max="8953" width="12.7109375" style="28" customWidth="1"/>
    <col min="8954" max="9198" width="8.85546875" style="28"/>
    <col min="9199" max="9199" width="62.140625" style="28" customWidth="1"/>
    <col min="9200" max="9202" width="11" style="28" customWidth="1"/>
    <col min="9203" max="9204" width="11.42578125" style="28" customWidth="1"/>
    <col min="9205" max="9205" width="11.28515625" style="28" customWidth="1"/>
    <col min="9206" max="9206" width="12" style="28" customWidth="1"/>
    <col min="9207" max="9208" width="10.28515625" style="28" customWidth="1"/>
    <col min="9209" max="9209" width="12.7109375" style="28" customWidth="1"/>
    <col min="9210" max="9454" width="8.85546875" style="28"/>
    <col min="9455" max="9455" width="62.140625" style="28" customWidth="1"/>
    <col min="9456" max="9458" width="11" style="28" customWidth="1"/>
    <col min="9459" max="9460" width="11.42578125" style="28" customWidth="1"/>
    <col min="9461" max="9461" width="11.28515625" style="28" customWidth="1"/>
    <col min="9462" max="9462" width="12" style="28" customWidth="1"/>
    <col min="9463" max="9464" width="10.28515625" style="28" customWidth="1"/>
    <col min="9465" max="9465" width="12.7109375" style="28" customWidth="1"/>
    <col min="9466" max="9710" width="8.85546875" style="28"/>
    <col min="9711" max="9711" width="62.140625" style="28" customWidth="1"/>
    <col min="9712" max="9714" width="11" style="28" customWidth="1"/>
    <col min="9715" max="9716" width="11.42578125" style="28" customWidth="1"/>
    <col min="9717" max="9717" width="11.28515625" style="28" customWidth="1"/>
    <col min="9718" max="9718" width="12" style="28" customWidth="1"/>
    <col min="9719" max="9720" width="10.28515625" style="28" customWidth="1"/>
    <col min="9721" max="9721" width="12.7109375" style="28" customWidth="1"/>
    <col min="9722" max="9966" width="8.85546875" style="28"/>
    <col min="9967" max="9967" width="62.140625" style="28" customWidth="1"/>
    <col min="9968" max="9970" width="11" style="28" customWidth="1"/>
    <col min="9971" max="9972" width="11.42578125" style="28" customWidth="1"/>
    <col min="9973" max="9973" width="11.28515625" style="28" customWidth="1"/>
    <col min="9974" max="9974" width="12" style="28" customWidth="1"/>
    <col min="9975" max="9976" width="10.28515625" style="28" customWidth="1"/>
    <col min="9977" max="9977" width="12.7109375" style="28" customWidth="1"/>
    <col min="9978" max="10222" width="8.85546875" style="28"/>
    <col min="10223" max="10223" width="62.140625" style="28" customWidth="1"/>
    <col min="10224" max="10226" width="11" style="28" customWidth="1"/>
    <col min="10227" max="10228" width="11.42578125" style="28" customWidth="1"/>
    <col min="10229" max="10229" width="11.28515625" style="28" customWidth="1"/>
    <col min="10230" max="10230" width="12" style="28" customWidth="1"/>
    <col min="10231" max="10232" width="10.28515625" style="28" customWidth="1"/>
    <col min="10233" max="10233" width="12.7109375" style="28" customWidth="1"/>
    <col min="10234" max="10478" width="8.85546875" style="28"/>
    <col min="10479" max="10479" width="62.140625" style="28" customWidth="1"/>
    <col min="10480" max="10482" width="11" style="28" customWidth="1"/>
    <col min="10483" max="10484" width="11.42578125" style="28" customWidth="1"/>
    <col min="10485" max="10485" width="11.28515625" style="28" customWidth="1"/>
    <col min="10486" max="10486" width="12" style="28" customWidth="1"/>
    <col min="10487" max="10488" width="10.28515625" style="28" customWidth="1"/>
    <col min="10489" max="10489" width="12.7109375" style="28" customWidth="1"/>
    <col min="10490" max="10734" width="8.85546875" style="28"/>
    <col min="10735" max="10735" width="62.140625" style="28" customWidth="1"/>
    <col min="10736" max="10738" width="11" style="28" customWidth="1"/>
    <col min="10739" max="10740" width="11.42578125" style="28" customWidth="1"/>
    <col min="10741" max="10741" width="11.28515625" style="28" customWidth="1"/>
    <col min="10742" max="10742" width="12" style="28" customWidth="1"/>
    <col min="10743" max="10744" width="10.28515625" style="28" customWidth="1"/>
    <col min="10745" max="10745" width="12.7109375" style="28" customWidth="1"/>
    <col min="10746" max="10990" width="8.85546875" style="28"/>
    <col min="10991" max="10991" width="62.140625" style="28" customWidth="1"/>
    <col min="10992" max="10994" width="11" style="28" customWidth="1"/>
    <col min="10995" max="10996" width="11.42578125" style="28" customWidth="1"/>
    <col min="10997" max="10997" width="11.28515625" style="28" customWidth="1"/>
    <col min="10998" max="10998" width="12" style="28" customWidth="1"/>
    <col min="10999" max="11000" width="10.28515625" style="28" customWidth="1"/>
    <col min="11001" max="11001" width="12.7109375" style="28" customWidth="1"/>
    <col min="11002" max="11246" width="8.85546875" style="28"/>
    <col min="11247" max="11247" width="62.140625" style="28" customWidth="1"/>
    <col min="11248" max="11250" width="11" style="28" customWidth="1"/>
    <col min="11251" max="11252" width="11.42578125" style="28" customWidth="1"/>
    <col min="11253" max="11253" width="11.28515625" style="28" customWidth="1"/>
    <col min="11254" max="11254" width="12" style="28" customWidth="1"/>
    <col min="11255" max="11256" width="10.28515625" style="28" customWidth="1"/>
    <col min="11257" max="11257" width="12.7109375" style="28" customWidth="1"/>
    <col min="11258" max="11502" width="8.85546875" style="28"/>
    <col min="11503" max="11503" width="62.140625" style="28" customWidth="1"/>
    <col min="11504" max="11506" width="11" style="28" customWidth="1"/>
    <col min="11507" max="11508" width="11.42578125" style="28" customWidth="1"/>
    <col min="11509" max="11509" width="11.28515625" style="28" customWidth="1"/>
    <col min="11510" max="11510" width="12" style="28" customWidth="1"/>
    <col min="11511" max="11512" width="10.28515625" style="28" customWidth="1"/>
    <col min="11513" max="11513" width="12.7109375" style="28" customWidth="1"/>
    <col min="11514" max="11758" width="8.85546875" style="28"/>
    <col min="11759" max="11759" width="62.140625" style="28" customWidth="1"/>
    <col min="11760" max="11762" width="11" style="28" customWidth="1"/>
    <col min="11763" max="11764" width="11.42578125" style="28" customWidth="1"/>
    <col min="11765" max="11765" width="11.28515625" style="28" customWidth="1"/>
    <col min="11766" max="11766" width="12" style="28" customWidth="1"/>
    <col min="11767" max="11768" width="10.28515625" style="28" customWidth="1"/>
    <col min="11769" max="11769" width="12.7109375" style="28" customWidth="1"/>
    <col min="11770" max="12014" width="8.85546875" style="28"/>
    <col min="12015" max="12015" width="62.140625" style="28" customWidth="1"/>
    <col min="12016" max="12018" width="11" style="28" customWidth="1"/>
    <col min="12019" max="12020" width="11.42578125" style="28" customWidth="1"/>
    <col min="12021" max="12021" width="11.28515625" style="28" customWidth="1"/>
    <col min="12022" max="12022" width="12" style="28" customWidth="1"/>
    <col min="12023" max="12024" width="10.28515625" style="28" customWidth="1"/>
    <col min="12025" max="12025" width="12.7109375" style="28" customWidth="1"/>
    <col min="12026" max="12270" width="8.85546875" style="28"/>
    <col min="12271" max="12271" width="62.140625" style="28" customWidth="1"/>
    <col min="12272" max="12274" width="11" style="28" customWidth="1"/>
    <col min="12275" max="12276" width="11.42578125" style="28" customWidth="1"/>
    <col min="12277" max="12277" width="11.28515625" style="28" customWidth="1"/>
    <col min="12278" max="12278" width="12" style="28" customWidth="1"/>
    <col min="12279" max="12280" width="10.28515625" style="28" customWidth="1"/>
    <col min="12281" max="12281" width="12.7109375" style="28" customWidth="1"/>
    <col min="12282" max="12526" width="8.85546875" style="28"/>
    <col min="12527" max="12527" width="62.140625" style="28" customWidth="1"/>
    <col min="12528" max="12530" width="11" style="28" customWidth="1"/>
    <col min="12531" max="12532" width="11.42578125" style="28" customWidth="1"/>
    <col min="12533" max="12533" width="11.28515625" style="28" customWidth="1"/>
    <col min="12534" max="12534" width="12" style="28" customWidth="1"/>
    <col min="12535" max="12536" width="10.28515625" style="28" customWidth="1"/>
    <col min="12537" max="12537" width="12.7109375" style="28" customWidth="1"/>
    <col min="12538" max="12782" width="8.85546875" style="28"/>
    <col min="12783" max="12783" width="62.140625" style="28" customWidth="1"/>
    <col min="12784" max="12786" width="11" style="28" customWidth="1"/>
    <col min="12787" max="12788" width="11.42578125" style="28" customWidth="1"/>
    <col min="12789" max="12789" width="11.28515625" style="28" customWidth="1"/>
    <col min="12790" max="12790" width="12" style="28" customWidth="1"/>
    <col min="12791" max="12792" width="10.28515625" style="28" customWidth="1"/>
    <col min="12793" max="12793" width="12.7109375" style="28" customWidth="1"/>
    <col min="12794" max="13038" width="8.85546875" style="28"/>
    <col min="13039" max="13039" width="62.140625" style="28" customWidth="1"/>
    <col min="13040" max="13042" width="11" style="28" customWidth="1"/>
    <col min="13043" max="13044" width="11.42578125" style="28" customWidth="1"/>
    <col min="13045" max="13045" width="11.28515625" style="28" customWidth="1"/>
    <col min="13046" max="13046" width="12" style="28" customWidth="1"/>
    <col min="13047" max="13048" width="10.28515625" style="28" customWidth="1"/>
    <col min="13049" max="13049" width="12.7109375" style="28" customWidth="1"/>
    <col min="13050" max="13294" width="8.85546875" style="28"/>
    <col min="13295" max="13295" width="62.140625" style="28" customWidth="1"/>
    <col min="13296" max="13298" width="11" style="28" customWidth="1"/>
    <col min="13299" max="13300" width="11.42578125" style="28" customWidth="1"/>
    <col min="13301" max="13301" width="11.28515625" style="28" customWidth="1"/>
    <col min="13302" max="13302" width="12" style="28" customWidth="1"/>
    <col min="13303" max="13304" width="10.28515625" style="28" customWidth="1"/>
    <col min="13305" max="13305" width="12.7109375" style="28" customWidth="1"/>
    <col min="13306" max="13550" width="8.85546875" style="28"/>
    <col min="13551" max="13551" width="62.140625" style="28" customWidth="1"/>
    <col min="13552" max="13554" width="11" style="28" customWidth="1"/>
    <col min="13555" max="13556" width="11.42578125" style="28" customWidth="1"/>
    <col min="13557" max="13557" width="11.28515625" style="28" customWidth="1"/>
    <col min="13558" max="13558" width="12" style="28" customWidth="1"/>
    <col min="13559" max="13560" width="10.28515625" style="28" customWidth="1"/>
    <col min="13561" max="13561" width="12.7109375" style="28" customWidth="1"/>
    <col min="13562" max="13806" width="8.85546875" style="28"/>
    <col min="13807" max="13807" width="62.140625" style="28" customWidth="1"/>
    <col min="13808" max="13810" width="11" style="28" customWidth="1"/>
    <col min="13811" max="13812" width="11.42578125" style="28" customWidth="1"/>
    <col min="13813" max="13813" width="11.28515625" style="28" customWidth="1"/>
    <col min="13814" max="13814" width="12" style="28" customWidth="1"/>
    <col min="13815" max="13816" width="10.28515625" style="28" customWidth="1"/>
    <col min="13817" max="13817" width="12.7109375" style="28" customWidth="1"/>
    <col min="13818" max="14062" width="8.85546875" style="28"/>
    <col min="14063" max="14063" width="62.140625" style="28" customWidth="1"/>
    <col min="14064" max="14066" width="11" style="28" customWidth="1"/>
    <col min="14067" max="14068" width="11.42578125" style="28" customWidth="1"/>
    <col min="14069" max="14069" width="11.28515625" style="28" customWidth="1"/>
    <col min="14070" max="14070" width="12" style="28" customWidth="1"/>
    <col min="14071" max="14072" width="10.28515625" style="28" customWidth="1"/>
    <col min="14073" max="14073" width="12.7109375" style="28" customWidth="1"/>
    <col min="14074" max="14318" width="8.85546875" style="28"/>
    <col min="14319" max="14319" width="62.140625" style="28" customWidth="1"/>
    <col min="14320" max="14322" width="11" style="28" customWidth="1"/>
    <col min="14323" max="14324" width="11.42578125" style="28" customWidth="1"/>
    <col min="14325" max="14325" width="11.28515625" style="28" customWidth="1"/>
    <col min="14326" max="14326" width="12" style="28" customWidth="1"/>
    <col min="14327" max="14328" width="10.28515625" style="28" customWidth="1"/>
    <col min="14329" max="14329" width="12.7109375" style="28" customWidth="1"/>
    <col min="14330" max="14574" width="8.85546875" style="28"/>
    <col min="14575" max="14575" width="62.140625" style="28" customWidth="1"/>
    <col min="14576" max="14578" width="11" style="28" customWidth="1"/>
    <col min="14579" max="14580" width="11.42578125" style="28" customWidth="1"/>
    <col min="14581" max="14581" width="11.28515625" style="28" customWidth="1"/>
    <col min="14582" max="14582" width="12" style="28" customWidth="1"/>
    <col min="14583" max="14584" width="10.28515625" style="28" customWidth="1"/>
    <col min="14585" max="14585" width="12.7109375" style="28" customWidth="1"/>
    <col min="14586" max="14830" width="8.85546875" style="28"/>
    <col min="14831" max="14831" width="62.140625" style="28" customWidth="1"/>
    <col min="14832" max="14834" width="11" style="28" customWidth="1"/>
    <col min="14835" max="14836" width="11.42578125" style="28" customWidth="1"/>
    <col min="14837" max="14837" width="11.28515625" style="28" customWidth="1"/>
    <col min="14838" max="14838" width="12" style="28" customWidth="1"/>
    <col min="14839" max="14840" width="10.28515625" style="28" customWidth="1"/>
    <col min="14841" max="14841" width="12.7109375" style="28" customWidth="1"/>
    <col min="14842" max="15086" width="8.85546875" style="28"/>
    <col min="15087" max="15087" width="62.140625" style="28" customWidth="1"/>
    <col min="15088" max="15090" width="11" style="28" customWidth="1"/>
    <col min="15091" max="15092" width="11.42578125" style="28" customWidth="1"/>
    <col min="15093" max="15093" width="11.28515625" style="28" customWidth="1"/>
    <col min="15094" max="15094" width="12" style="28" customWidth="1"/>
    <col min="15095" max="15096" width="10.28515625" style="28" customWidth="1"/>
    <col min="15097" max="15097" width="12.7109375" style="28" customWidth="1"/>
    <col min="15098" max="15342" width="8.85546875" style="28"/>
    <col min="15343" max="15343" width="62.140625" style="28" customWidth="1"/>
    <col min="15344" max="15346" width="11" style="28" customWidth="1"/>
    <col min="15347" max="15348" width="11.42578125" style="28" customWidth="1"/>
    <col min="15349" max="15349" width="11.28515625" style="28" customWidth="1"/>
    <col min="15350" max="15350" width="12" style="28" customWidth="1"/>
    <col min="15351" max="15352" width="10.28515625" style="28" customWidth="1"/>
    <col min="15353" max="15353" width="12.7109375" style="28" customWidth="1"/>
    <col min="15354" max="15598" width="8.85546875" style="28"/>
    <col min="15599" max="15599" width="62.140625" style="28" customWidth="1"/>
    <col min="15600" max="15602" width="11" style="28" customWidth="1"/>
    <col min="15603" max="15604" width="11.42578125" style="28" customWidth="1"/>
    <col min="15605" max="15605" width="11.28515625" style="28" customWidth="1"/>
    <col min="15606" max="15606" width="12" style="28" customWidth="1"/>
    <col min="15607" max="15608" width="10.28515625" style="28" customWidth="1"/>
    <col min="15609" max="15609" width="12.7109375" style="28" customWidth="1"/>
    <col min="15610" max="15854" width="8.85546875" style="28"/>
    <col min="15855" max="15855" width="62.140625" style="28" customWidth="1"/>
    <col min="15856" max="15858" width="11" style="28" customWidth="1"/>
    <col min="15859" max="15860" width="11.42578125" style="28" customWidth="1"/>
    <col min="15861" max="15861" width="11.28515625" style="28" customWidth="1"/>
    <col min="15862" max="15862" width="12" style="28" customWidth="1"/>
    <col min="15863" max="15864" width="10.28515625" style="28" customWidth="1"/>
    <col min="15865" max="15865" width="12.7109375" style="28" customWidth="1"/>
    <col min="15866" max="16110" width="8.85546875" style="28"/>
    <col min="16111" max="16111" width="62.140625" style="28" customWidth="1"/>
    <col min="16112" max="16114" width="11" style="28" customWidth="1"/>
    <col min="16115" max="16116" width="11.42578125" style="28" customWidth="1"/>
    <col min="16117" max="16117" width="11.28515625" style="28" customWidth="1"/>
    <col min="16118" max="16118" width="12" style="28" customWidth="1"/>
    <col min="16119" max="16120" width="10.28515625" style="28" customWidth="1"/>
    <col min="16121" max="16121" width="12.7109375" style="28" customWidth="1"/>
    <col min="16122" max="16381" width="8.85546875" style="28"/>
    <col min="16382" max="16384" width="8.85546875" style="28" customWidth="1"/>
  </cols>
  <sheetData>
    <row r="1" spans="1:12" s="255" customFormat="1" ht="26.45" customHeight="1" thickBot="1">
      <c r="A1" s="254" t="s">
        <v>74</v>
      </c>
    </row>
    <row r="2" spans="1:12" ht="42.6" customHeight="1" thickBot="1">
      <c r="A2" s="45" t="s">
        <v>22</v>
      </c>
      <c r="B2" s="109" t="s">
        <v>98</v>
      </c>
      <c r="C2" s="82" t="s">
        <v>99</v>
      </c>
      <c r="D2" s="185" t="s">
        <v>81</v>
      </c>
      <c r="E2" s="82" t="s">
        <v>94</v>
      </c>
      <c r="F2" s="149" t="s">
        <v>102</v>
      </c>
      <c r="G2" s="173" t="s">
        <v>101</v>
      </c>
      <c r="H2" s="201" t="s">
        <v>93</v>
      </c>
      <c r="I2" s="173" t="s">
        <v>103</v>
      </c>
      <c r="J2" s="125" t="s">
        <v>87</v>
      </c>
    </row>
    <row r="3" spans="1:12" ht="20.45" customHeight="1">
      <c r="A3" s="47" t="s">
        <v>70</v>
      </c>
      <c r="B3" s="110">
        <v>488</v>
      </c>
      <c r="C3" s="228">
        <v>521</v>
      </c>
      <c r="D3" s="186">
        <v>510</v>
      </c>
      <c r="E3" s="228">
        <v>488</v>
      </c>
      <c r="F3" s="150">
        <v>477</v>
      </c>
      <c r="G3" s="174">
        <f>F3/E3-1</f>
        <v>-2.254098360655743E-2</v>
      </c>
      <c r="H3" s="202">
        <f>F3/D3-1</f>
        <v>-6.4705882352941169E-2</v>
      </c>
      <c r="I3" s="174">
        <f>F3/C3-1</f>
        <v>-8.4452975047984657E-2</v>
      </c>
      <c r="J3" s="126">
        <f>F3/B3-1</f>
        <v>-2.254098360655743E-2</v>
      </c>
      <c r="K3" s="57"/>
    </row>
    <row r="4" spans="1:12" ht="20.45" customHeight="1">
      <c r="A4" s="48" t="s">
        <v>21</v>
      </c>
      <c r="B4" s="111">
        <v>186</v>
      </c>
      <c r="C4" s="229">
        <v>203</v>
      </c>
      <c r="D4" s="187">
        <v>194</v>
      </c>
      <c r="E4" s="229">
        <v>192</v>
      </c>
      <c r="F4" s="151">
        <v>188</v>
      </c>
      <c r="G4" s="174">
        <f t="shared" ref="G4:G38" si="0">F4/E4-1</f>
        <v>-2.083333333333337E-2</v>
      </c>
      <c r="H4" s="202">
        <f t="shared" ref="H4:H38" si="1">F4/D4-1</f>
        <v>-3.0927835051546393E-2</v>
      </c>
      <c r="I4" s="174">
        <f>F4/C4-1</f>
        <v>-7.3891625615763568E-2</v>
      </c>
      <c r="J4" s="126">
        <f t="shared" ref="J4:J38" si="2">F4/B4-1</f>
        <v>1.0752688172043001E-2</v>
      </c>
      <c r="K4" s="57"/>
    </row>
    <row r="5" spans="1:12" s="30" customFormat="1" ht="18" hidden="1" customHeight="1" outlineLevel="1">
      <c r="A5" s="29" t="s">
        <v>46</v>
      </c>
      <c r="B5" s="112">
        <v>0.38114754098360654</v>
      </c>
      <c r="C5" s="230">
        <v>0.38963531669865642</v>
      </c>
      <c r="D5" s="188">
        <f>D4/$D$3</f>
        <v>0.38039215686274508</v>
      </c>
      <c r="E5" s="230">
        <v>0.39344262295081966</v>
      </c>
      <c r="F5" s="152">
        <f>F4/$F$3</f>
        <v>0.3941299790356394</v>
      </c>
      <c r="G5" s="175">
        <f t="shared" si="0"/>
        <v>1.7470300489168533E-3</v>
      </c>
      <c r="H5" s="203">
        <f t="shared" si="1"/>
        <v>3.6114893341113952E-2</v>
      </c>
      <c r="I5" s="239">
        <f t="shared" ref="I5:I22" si="3">F5/C5-1</f>
        <v>1.1535561958463614E-2</v>
      </c>
      <c r="J5" s="165">
        <f t="shared" si="2"/>
        <v>3.4061450373075397E-2</v>
      </c>
      <c r="K5" s="24"/>
      <c r="L5" s="24"/>
    </row>
    <row r="6" spans="1:12" ht="18" customHeight="1" collapsed="1">
      <c r="A6" s="46" t="s">
        <v>45</v>
      </c>
      <c r="B6" s="113">
        <v>176</v>
      </c>
      <c r="C6" s="231">
        <v>178</v>
      </c>
      <c r="D6" s="189">
        <v>171</v>
      </c>
      <c r="E6" s="231">
        <v>169</v>
      </c>
      <c r="F6" s="153">
        <v>165</v>
      </c>
      <c r="G6" s="176">
        <f t="shared" si="0"/>
        <v>-2.3668639053254448E-2</v>
      </c>
      <c r="H6" s="204">
        <f t="shared" si="1"/>
        <v>-3.5087719298245612E-2</v>
      </c>
      <c r="I6" s="240">
        <f t="shared" si="3"/>
        <v>-7.3033707865168496E-2</v>
      </c>
      <c r="J6" s="166">
        <f t="shared" si="2"/>
        <v>-6.25E-2</v>
      </c>
    </row>
    <row r="7" spans="1:12" s="31" customFormat="1" ht="18" hidden="1" customHeight="1" outlineLevel="1">
      <c r="A7" s="29" t="s">
        <v>47</v>
      </c>
      <c r="B7" s="114">
        <v>0.94623655913978499</v>
      </c>
      <c r="C7" s="100">
        <v>0.87684729064039413</v>
      </c>
      <c r="D7" s="190">
        <f>D6/$D$4</f>
        <v>0.88144329896907214</v>
      </c>
      <c r="E7" s="100">
        <v>0.88020833333333337</v>
      </c>
      <c r="F7" s="154">
        <f>F6/$F$4</f>
        <v>0.87765957446808507</v>
      </c>
      <c r="G7" s="177">
        <f t="shared" si="0"/>
        <v>-2.8956313735365447E-3</v>
      </c>
      <c r="H7" s="205">
        <f t="shared" si="1"/>
        <v>-4.2926465098918065E-3</v>
      </c>
      <c r="I7" s="241">
        <f t="shared" si="3"/>
        <v>9.2636863495099142E-4</v>
      </c>
      <c r="J7" s="167">
        <f t="shared" si="2"/>
        <v>-7.2473404255319229E-2</v>
      </c>
    </row>
    <row r="8" spans="1:12" ht="18" customHeight="1" collapsed="1">
      <c r="A8" s="46" t="s">
        <v>80</v>
      </c>
      <c r="B8" s="130" t="s">
        <v>65</v>
      </c>
      <c r="C8" s="231">
        <v>14</v>
      </c>
      <c r="D8" s="189">
        <v>14</v>
      </c>
      <c r="E8" s="231">
        <v>14</v>
      </c>
      <c r="F8" s="153">
        <v>14</v>
      </c>
      <c r="G8" s="177">
        <f t="shared" si="0"/>
        <v>0</v>
      </c>
      <c r="H8" s="205">
        <f t="shared" si="1"/>
        <v>0</v>
      </c>
      <c r="I8" s="241">
        <f t="shared" si="3"/>
        <v>0</v>
      </c>
      <c r="J8" s="167" t="s">
        <v>96</v>
      </c>
    </row>
    <row r="9" spans="1:12" s="31" customFormat="1" ht="18" hidden="1" customHeight="1" outlineLevel="1">
      <c r="A9" s="29" t="s">
        <v>47</v>
      </c>
      <c r="B9" s="123" t="s">
        <v>65</v>
      </c>
      <c r="C9" s="100">
        <v>6.8965517241379309E-2</v>
      </c>
      <c r="D9" s="190">
        <f>D8/$D$4</f>
        <v>7.2164948453608241E-2</v>
      </c>
      <c r="E9" s="100">
        <v>7.2916666666666671E-2</v>
      </c>
      <c r="F9" s="154">
        <f>F8/$F$4</f>
        <v>7.4468085106382975E-2</v>
      </c>
      <c r="G9" s="177">
        <f t="shared" si="0"/>
        <v>2.1276595744680771E-2</v>
      </c>
      <c r="H9" s="205">
        <f t="shared" si="1"/>
        <v>3.1914893617021267E-2</v>
      </c>
      <c r="I9" s="242">
        <f t="shared" si="3"/>
        <v>7.9787234042553168E-2</v>
      </c>
      <c r="J9" s="219" t="s">
        <v>96</v>
      </c>
    </row>
    <row r="10" spans="1:12" ht="18" customHeight="1" collapsed="1">
      <c r="A10" s="49" t="s">
        <v>57</v>
      </c>
      <c r="B10" s="115">
        <v>0</v>
      </c>
      <c r="C10" s="232">
        <v>3</v>
      </c>
      <c r="D10" s="191">
        <v>3</v>
      </c>
      <c r="E10" s="232">
        <v>3</v>
      </c>
      <c r="F10" s="155">
        <v>3</v>
      </c>
      <c r="G10" s="178">
        <f t="shared" si="0"/>
        <v>0</v>
      </c>
      <c r="H10" s="206">
        <f t="shared" si="1"/>
        <v>0</v>
      </c>
      <c r="I10" s="241">
        <f t="shared" si="3"/>
        <v>0</v>
      </c>
      <c r="J10" s="167" t="s">
        <v>96</v>
      </c>
    </row>
    <row r="11" spans="1:12" s="31" customFormat="1" ht="18" hidden="1" customHeight="1" outlineLevel="1">
      <c r="A11" s="29" t="s">
        <v>47</v>
      </c>
      <c r="B11" s="114">
        <v>0</v>
      </c>
      <c r="C11" s="100">
        <v>1.4778325123152709E-2</v>
      </c>
      <c r="D11" s="190">
        <f>D10/$D$4</f>
        <v>1.5463917525773196E-2</v>
      </c>
      <c r="E11" s="100">
        <v>1.5625E-2</v>
      </c>
      <c r="F11" s="154">
        <f>F10/$F$4</f>
        <v>1.5957446808510637E-2</v>
      </c>
      <c r="G11" s="178">
        <f t="shared" si="0"/>
        <v>2.1276595744680771E-2</v>
      </c>
      <c r="H11" s="206">
        <f t="shared" si="1"/>
        <v>3.1914893617021267E-2</v>
      </c>
      <c r="I11" s="243">
        <f t="shared" si="3"/>
        <v>7.9787234042553168E-2</v>
      </c>
      <c r="J11" s="168" t="s">
        <v>96</v>
      </c>
    </row>
    <row r="12" spans="1:12" ht="18" customHeight="1" collapsed="1">
      <c r="A12" s="49" t="s">
        <v>76</v>
      </c>
      <c r="B12" s="115">
        <v>7</v>
      </c>
      <c r="C12" s="232">
        <v>6</v>
      </c>
      <c r="D12" s="191">
        <v>4</v>
      </c>
      <c r="E12" s="232">
        <v>4</v>
      </c>
      <c r="F12" s="155">
        <v>4</v>
      </c>
      <c r="G12" s="177">
        <f t="shared" si="0"/>
        <v>0</v>
      </c>
      <c r="H12" s="205">
        <f t="shared" si="1"/>
        <v>0</v>
      </c>
      <c r="I12" s="241">
        <f>F12/C12-1</f>
        <v>-0.33333333333333337</v>
      </c>
      <c r="J12" s="167">
        <f t="shared" si="2"/>
        <v>-0.4285714285714286</v>
      </c>
    </row>
    <row r="13" spans="1:12" s="31" customFormat="1" ht="18" hidden="1" customHeight="1" outlineLevel="1">
      <c r="A13" s="29" t="s">
        <v>47</v>
      </c>
      <c r="B13" s="114">
        <v>3.7634408602150539E-2</v>
      </c>
      <c r="C13" s="100">
        <v>2.9556650246305417E-2</v>
      </c>
      <c r="D13" s="190">
        <f>D12/$D$4</f>
        <v>2.0618556701030927E-2</v>
      </c>
      <c r="E13" s="100">
        <v>2.0833333333333332E-2</v>
      </c>
      <c r="F13" s="154">
        <f>F12/$F$4</f>
        <v>2.1276595744680851E-2</v>
      </c>
      <c r="G13" s="177">
        <f>F13/E13-1</f>
        <v>2.1276595744680993E-2</v>
      </c>
      <c r="H13" s="205">
        <f t="shared" si="1"/>
        <v>3.1914893617021267E-2</v>
      </c>
      <c r="I13" s="244">
        <f t="shared" si="3"/>
        <v>-0.28014184397163122</v>
      </c>
      <c r="J13" s="169">
        <f t="shared" si="2"/>
        <v>-0.43465045592705176</v>
      </c>
    </row>
    <row r="14" spans="1:12" ht="18" customHeight="1" collapsed="1">
      <c r="A14" s="49" t="s">
        <v>82</v>
      </c>
      <c r="B14" s="130" t="s">
        <v>65</v>
      </c>
      <c r="C14" s="232" t="s">
        <v>65</v>
      </c>
      <c r="D14" s="191">
        <v>0</v>
      </c>
      <c r="E14" s="232">
        <v>0</v>
      </c>
      <c r="F14" s="155">
        <v>0</v>
      </c>
      <c r="G14" s="178" t="s">
        <v>96</v>
      </c>
      <c r="H14" s="206" t="s">
        <v>96</v>
      </c>
      <c r="I14" s="241" t="s">
        <v>96</v>
      </c>
      <c r="J14" s="167" t="s">
        <v>96</v>
      </c>
    </row>
    <row r="15" spans="1:12" s="31" customFormat="1" ht="18" hidden="1" customHeight="1" outlineLevel="1">
      <c r="A15" s="29" t="s">
        <v>47</v>
      </c>
      <c r="B15" s="123" t="s">
        <v>65</v>
      </c>
      <c r="C15" s="100" t="s">
        <v>65</v>
      </c>
      <c r="D15" s="190">
        <f>D14/$D$4</f>
        <v>0</v>
      </c>
      <c r="E15" s="100">
        <v>0</v>
      </c>
      <c r="F15" s="154">
        <f>F14/$F$4</f>
        <v>0</v>
      </c>
      <c r="G15" s="178" t="s">
        <v>96</v>
      </c>
      <c r="H15" s="206" t="s">
        <v>96</v>
      </c>
      <c r="I15" s="241" t="s">
        <v>96</v>
      </c>
      <c r="J15" s="167" t="s">
        <v>96</v>
      </c>
    </row>
    <row r="16" spans="1:12" ht="18" customHeight="1" collapsed="1">
      <c r="A16" s="49" t="s">
        <v>71</v>
      </c>
      <c r="B16" s="115">
        <v>2</v>
      </c>
      <c r="C16" s="232">
        <v>1</v>
      </c>
      <c r="D16" s="191">
        <v>1</v>
      </c>
      <c r="E16" s="232">
        <v>1</v>
      </c>
      <c r="F16" s="155">
        <v>1</v>
      </c>
      <c r="G16" s="177">
        <f t="shared" si="0"/>
        <v>0</v>
      </c>
      <c r="H16" s="205">
        <f t="shared" si="1"/>
        <v>0</v>
      </c>
      <c r="I16" s="241">
        <f t="shared" si="3"/>
        <v>0</v>
      </c>
      <c r="J16" s="167">
        <f t="shared" si="2"/>
        <v>-0.5</v>
      </c>
    </row>
    <row r="17" spans="1:12" s="31" customFormat="1" ht="18" hidden="1" customHeight="1" outlineLevel="1">
      <c r="A17" s="29" t="s">
        <v>47</v>
      </c>
      <c r="B17" s="114">
        <v>1.0752688172043012E-2</v>
      </c>
      <c r="C17" s="100">
        <v>4.9261083743842365E-3</v>
      </c>
      <c r="D17" s="190">
        <f>D16/$D$4</f>
        <v>5.1546391752577319E-3</v>
      </c>
      <c r="E17" s="100">
        <v>5.208333333333333E-3</v>
      </c>
      <c r="F17" s="154">
        <f>F16/$F$4</f>
        <v>5.3191489361702126E-3</v>
      </c>
      <c r="G17" s="177">
        <f t="shared" si="0"/>
        <v>2.1276595744680993E-2</v>
      </c>
      <c r="H17" s="205">
        <f t="shared" si="1"/>
        <v>3.1914893617021267E-2</v>
      </c>
      <c r="I17" s="241">
        <f t="shared" si="3"/>
        <v>7.9787234042553168E-2</v>
      </c>
      <c r="J17" s="167">
        <f t="shared" si="2"/>
        <v>-0.50531914893617025</v>
      </c>
    </row>
    <row r="18" spans="1:12" ht="18" customHeight="1" collapsed="1">
      <c r="A18" s="55" t="s">
        <v>58</v>
      </c>
      <c r="B18" s="115">
        <v>1</v>
      </c>
      <c r="C18" s="232">
        <v>1</v>
      </c>
      <c r="D18" s="191">
        <v>1</v>
      </c>
      <c r="E18" s="232">
        <v>1</v>
      </c>
      <c r="F18" s="155">
        <v>1</v>
      </c>
      <c r="G18" s="177">
        <f t="shared" si="0"/>
        <v>0</v>
      </c>
      <c r="H18" s="205">
        <f t="shared" si="1"/>
        <v>0</v>
      </c>
      <c r="I18" s="241">
        <f t="shared" si="3"/>
        <v>0</v>
      </c>
      <c r="J18" s="167">
        <f t="shared" si="2"/>
        <v>0</v>
      </c>
      <c r="K18" s="35"/>
      <c r="L18" s="35"/>
    </row>
    <row r="19" spans="1:12" s="31" customFormat="1" ht="18" hidden="1" customHeight="1" outlineLevel="1">
      <c r="A19" s="32" t="s">
        <v>47</v>
      </c>
      <c r="B19" s="114">
        <v>5.3763440860215058E-3</v>
      </c>
      <c r="C19" s="100">
        <v>4.9261083743842365E-3</v>
      </c>
      <c r="D19" s="190">
        <f>D18/$D$4</f>
        <v>5.1546391752577319E-3</v>
      </c>
      <c r="E19" s="100">
        <v>5.208333333333333E-3</v>
      </c>
      <c r="F19" s="154">
        <f>F18/$F$4</f>
        <v>5.3191489361702126E-3</v>
      </c>
      <c r="G19" s="177">
        <f t="shared" si="0"/>
        <v>2.1276595744680993E-2</v>
      </c>
      <c r="H19" s="205">
        <f t="shared" si="1"/>
        <v>3.1914893617021267E-2</v>
      </c>
      <c r="I19" s="241">
        <f t="shared" si="3"/>
        <v>7.9787234042553168E-2</v>
      </c>
      <c r="J19" s="167">
        <f t="shared" si="2"/>
        <v>-1.0638297872340496E-2</v>
      </c>
      <c r="K19" s="35"/>
      <c r="L19" s="35"/>
    </row>
    <row r="20" spans="1:12" ht="18" customHeight="1" collapsed="1">
      <c r="A20" s="55" t="s">
        <v>56</v>
      </c>
      <c r="B20" s="116">
        <v>0</v>
      </c>
      <c r="C20" s="233">
        <v>0</v>
      </c>
      <c r="D20" s="192">
        <v>0</v>
      </c>
      <c r="E20" s="233">
        <v>0</v>
      </c>
      <c r="F20" s="156">
        <v>0</v>
      </c>
      <c r="G20" s="179" t="s">
        <v>96</v>
      </c>
      <c r="H20" s="207" t="s">
        <v>96</v>
      </c>
      <c r="I20" s="245" t="s">
        <v>96</v>
      </c>
      <c r="J20" s="170" t="s">
        <v>96</v>
      </c>
      <c r="K20" s="35"/>
      <c r="L20" s="35"/>
    </row>
    <row r="21" spans="1:12" s="31" customFormat="1" ht="18" hidden="1" customHeight="1" outlineLevel="1">
      <c r="A21" s="32" t="s">
        <v>47</v>
      </c>
      <c r="B21" s="114">
        <v>0</v>
      </c>
      <c r="C21" s="100">
        <v>0</v>
      </c>
      <c r="D21" s="190">
        <f>D20/$D$4</f>
        <v>0</v>
      </c>
      <c r="E21" s="100">
        <v>0</v>
      </c>
      <c r="F21" s="154">
        <f>F20/$F$4</f>
        <v>0</v>
      </c>
      <c r="G21" s="178" t="s">
        <v>96</v>
      </c>
      <c r="H21" s="206" t="s">
        <v>96</v>
      </c>
      <c r="I21" s="241" t="s">
        <v>96</v>
      </c>
      <c r="J21" s="167" t="s">
        <v>96</v>
      </c>
      <c r="K21" s="35"/>
      <c r="L21" s="35"/>
    </row>
    <row r="22" spans="1:12" ht="18" hidden="1" customHeight="1" outlineLevel="1">
      <c r="A22" s="33" t="s">
        <v>24</v>
      </c>
      <c r="B22" s="117">
        <v>1</v>
      </c>
      <c r="C22" s="234">
        <v>0.93103448275862066</v>
      </c>
      <c r="D22" s="193">
        <f>SUM(D7,D9,D15,D17,D13,D11,D19,D21)</f>
        <v>1</v>
      </c>
      <c r="E22" s="234">
        <v>1</v>
      </c>
      <c r="F22" s="157">
        <f>SUM(F7,F9,F15,F17,F13,F11,F19,F21)</f>
        <v>1</v>
      </c>
      <c r="G22" s="180">
        <f t="shared" si="0"/>
        <v>0</v>
      </c>
      <c r="H22" s="208">
        <f t="shared" si="1"/>
        <v>0</v>
      </c>
      <c r="I22" s="180">
        <f t="shared" si="3"/>
        <v>7.4074074074074181E-2</v>
      </c>
      <c r="J22" s="127">
        <f t="shared" si="2"/>
        <v>0</v>
      </c>
      <c r="K22" s="35"/>
      <c r="L22" s="35"/>
    </row>
    <row r="23" spans="1:12" ht="18" customHeight="1" collapsed="1">
      <c r="A23" s="50" t="s">
        <v>75</v>
      </c>
      <c r="B23" s="118">
        <v>113301.88999999998</v>
      </c>
      <c r="C23" s="95" t="s">
        <v>100</v>
      </c>
      <c r="D23" s="194">
        <v>34747.360000000001</v>
      </c>
      <c r="E23" s="95">
        <v>109227.29999999999</v>
      </c>
      <c r="F23" s="158">
        <v>105794.59999999999</v>
      </c>
      <c r="G23" s="181">
        <f>F23/E23-1</f>
        <v>-3.1427124903755765E-2</v>
      </c>
      <c r="H23" s="209">
        <f>F23/D23-1</f>
        <v>2.0446802289440114</v>
      </c>
      <c r="I23" s="181" t="s">
        <v>96</v>
      </c>
      <c r="J23" s="126">
        <f>F23/B23-1</f>
        <v>-6.625917714170515E-2</v>
      </c>
      <c r="K23" s="224"/>
      <c r="L23" s="35"/>
    </row>
    <row r="24" spans="1:12" ht="18" customHeight="1">
      <c r="A24" s="51" t="s">
        <v>44</v>
      </c>
      <c r="B24" s="119">
        <v>112460.40000000001</v>
      </c>
      <c r="C24" s="96" t="s">
        <v>100</v>
      </c>
      <c r="D24" s="195">
        <v>32138.559999999998</v>
      </c>
      <c r="E24" s="96">
        <v>99805.5</v>
      </c>
      <c r="F24" s="159">
        <v>101994.8</v>
      </c>
      <c r="G24" s="182">
        <f t="shared" si="0"/>
        <v>2.1935664868168558E-2</v>
      </c>
      <c r="H24" s="210">
        <f>F24/D24-1</f>
        <v>2.1735958300558584</v>
      </c>
      <c r="I24" s="246" t="s">
        <v>96</v>
      </c>
      <c r="J24" s="165">
        <f>F24/B24-1</f>
        <v>-9.3060312785656185E-2</v>
      </c>
      <c r="K24" s="224"/>
      <c r="L24" s="225"/>
    </row>
    <row r="25" spans="1:12" s="31" customFormat="1" ht="18" hidden="1" customHeight="1" outlineLevel="1">
      <c r="A25" s="29" t="s">
        <v>48</v>
      </c>
      <c r="B25" s="123">
        <v>0.99257302768735833</v>
      </c>
      <c r="C25" s="100" t="s">
        <v>100</v>
      </c>
      <c r="D25" s="190">
        <f>D24/$D$23</f>
        <v>0.92492091485511407</v>
      </c>
      <c r="E25" s="100">
        <v>0.9137413448835594</v>
      </c>
      <c r="F25" s="154">
        <f>F24/$F$23</f>
        <v>0.96408323298164567</v>
      </c>
      <c r="G25" s="177">
        <f t="shared" si="0"/>
        <v>5.5094243442055824E-2</v>
      </c>
      <c r="H25" s="205">
        <f t="shared" si="1"/>
        <v>4.2341261287908383E-2</v>
      </c>
      <c r="I25" s="241" t="s">
        <v>96</v>
      </c>
      <c r="J25" s="169">
        <f t="shared" si="2"/>
        <v>-2.8702970875697065E-2</v>
      </c>
      <c r="K25" s="35"/>
      <c r="L25" s="35"/>
    </row>
    <row r="26" spans="1:12" ht="18" customHeight="1" collapsed="1">
      <c r="A26" s="49" t="s">
        <v>27</v>
      </c>
      <c r="B26" s="120">
        <v>6.35</v>
      </c>
      <c r="C26" s="97" t="s">
        <v>100</v>
      </c>
      <c r="D26" s="196">
        <v>24.11</v>
      </c>
      <c r="E26" s="97">
        <v>0</v>
      </c>
      <c r="F26" s="160">
        <v>0</v>
      </c>
      <c r="G26" s="178" t="s">
        <v>96</v>
      </c>
      <c r="H26" s="206">
        <f t="shared" si="1"/>
        <v>-1</v>
      </c>
      <c r="I26" s="241" t="s">
        <v>96</v>
      </c>
      <c r="J26" s="167">
        <f>F26/B26-1</f>
        <v>-1</v>
      </c>
      <c r="K26" s="35"/>
      <c r="L26" s="35"/>
    </row>
    <row r="27" spans="1:12" s="31" customFormat="1" ht="18" hidden="1" customHeight="1" outlineLevel="1">
      <c r="A27" s="29" t="s">
        <v>48</v>
      </c>
      <c r="B27" s="123">
        <v>5.6044960944605607E-5</v>
      </c>
      <c r="C27" s="100" t="s">
        <v>100</v>
      </c>
      <c r="D27" s="190">
        <f>D26/$D$23</f>
        <v>6.938656634633537E-4</v>
      </c>
      <c r="E27" s="100">
        <v>0</v>
      </c>
      <c r="F27" s="154">
        <f>F26/$F$23</f>
        <v>0</v>
      </c>
      <c r="G27" s="221" t="s">
        <v>96</v>
      </c>
      <c r="H27" s="235">
        <f>F27/D27-1</f>
        <v>-1</v>
      </c>
      <c r="I27" s="241" t="s">
        <v>96</v>
      </c>
      <c r="J27" s="167">
        <f t="shared" si="2"/>
        <v>-1</v>
      </c>
      <c r="K27" s="35"/>
      <c r="L27" s="35"/>
    </row>
    <row r="28" spans="1:12" ht="18" customHeight="1" collapsed="1">
      <c r="A28" s="49" t="s">
        <v>77</v>
      </c>
      <c r="B28" s="121">
        <v>636.66999999999996</v>
      </c>
      <c r="C28" s="98" t="s">
        <v>100</v>
      </c>
      <c r="D28" s="197">
        <v>213.5</v>
      </c>
      <c r="E28" s="98">
        <v>136.4</v>
      </c>
      <c r="F28" s="161">
        <v>27.599999999999998</v>
      </c>
      <c r="G28" s="178">
        <f t="shared" si="0"/>
        <v>-0.79765395894428148</v>
      </c>
      <c r="H28" s="206">
        <f t="shared" si="1"/>
        <v>-0.87072599531615924</v>
      </c>
      <c r="I28" s="241" t="s">
        <v>96</v>
      </c>
      <c r="J28" s="169">
        <f t="shared" si="2"/>
        <v>-0.95664944162596011</v>
      </c>
      <c r="K28" s="35"/>
      <c r="L28" s="35"/>
    </row>
    <row r="29" spans="1:12" s="31" customFormat="1" ht="18" hidden="1" customHeight="1" outlineLevel="1">
      <c r="A29" s="29" t="s">
        <v>48</v>
      </c>
      <c r="B29" s="123">
        <v>5.6192354778900871E-3</v>
      </c>
      <c r="C29" s="100" t="s">
        <v>100</v>
      </c>
      <c r="D29" s="190">
        <f>D28/$D$23</f>
        <v>6.1443516859985906E-3</v>
      </c>
      <c r="E29" s="100">
        <v>1.2487720560702318E-3</v>
      </c>
      <c r="F29" s="154">
        <f>F28/$F$23</f>
        <v>2.6088288060071121E-4</v>
      </c>
      <c r="G29" s="177">
        <f t="shared" si="0"/>
        <v>-0.79108847020353334</v>
      </c>
      <c r="H29" s="205">
        <f t="shared" si="1"/>
        <v>-0.95754102402777552</v>
      </c>
      <c r="I29" s="241" t="s">
        <v>96</v>
      </c>
      <c r="J29" s="169">
        <f t="shared" si="2"/>
        <v>-0.95357324290338019</v>
      </c>
      <c r="K29" s="35"/>
      <c r="L29" s="35"/>
    </row>
    <row r="30" spans="1:12" ht="18" customHeight="1" collapsed="1">
      <c r="A30" s="49" t="s">
        <v>83</v>
      </c>
      <c r="B30" s="130" t="s">
        <v>65</v>
      </c>
      <c r="C30" s="98" t="s">
        <v>100</v>
      </c>
      <c r="D30" s="197">
        <v>2295.64</v>
      </c>
      <c r="E30" s="98">
        <v>9239</v>
      </c>
      <c r="F30" s="161">
        <v>3759.1</v>
      </c>
      <c r="G30" s="178">
        <f t="shared" si="0"/>
        <v>-0.59312696179240176</v>
      </c>
      <c r="H30" s="206">
        <f t="shared" si="1"/>
        <v>0.63749542611210819</v>
      </c>
      <c r="I30" s="241" t="s">
        <v>96</v>
      </c>
      <c r="J30" s="167" t="s">
        <v>96</v>
      </c>
      <c r="K30" s="35"/>
      <c r="L30" s="35"/>
    </row>
    <row r="31" spans="1:12" s="31" customFormat="1" ht="18" hidden="1" customHeight="1" outlineLevel="1">
      <c r="A31" s="29" t="s">
        <v>48</v>
      </c>
      <c r="B31" s="123" t="s">
        <v>65</v>
      </c>
      <c r="C31" s="100" t="s">
        <v>100</v>
      </c>
      <c r="D31" s="190">
        <f>D30/$D$23</f>
        <v>6.6066601894359742E-2</v>
      </c>
      <c r="E31" s="100">
        <v>8.4585080836018109E-2</v>
      </c>
      <c r="F31" s="154">
        <f>F30/$F$23</f>
        <v>3.5532059292251214E-2</v>
      </c>
      <c r="G31" s="223">
        <f t="shared" si="0"/>
        <v>-0.57992521918686979</v>
      </c>
      <c r="H31" s="236">
        <f>F31/D31-1</f>
        <v>-0.46217819180307096</v>
      </c>
      <c r="I31" s="247" t="s">
        <v>96</v>
      </c>
      <c r="J31" s="219" t="s">
        <v>96</v>
      </c>
      <c r="K31" s="35"/>
      <c r="L31" s="35"/>
    </row>
    <row r="32" spans="1:12" ht="18" customHeight="1" collapsed="1">
      <c r="A32" s="49" t="s">
        <v>25</v>
      </c>
      <c r="B32" s="121">
        <v>183.99</v>
      </c>
      <c r="C32" s="98" t="s">
        <v>100</v>
      </c>
      <c r="D32" s="197">
        <v>75.16</v>
      </c>
      <c r="E32" s="98">
        <v>44.6</v>
      </c>
      <c r="F32" s="161">
        <v>9.1999999999999993</v>
      </c>
      <c r="G32" s="178">
        <f>F32/E32-1</f>
        <v>-0.79372197309417047</v>
      </c>
      <c r="H32" s="206">
        <f t="shared" si="1"/>
        <v>-0.87759446514103245</v>
      </c>
      <c r="I32" s="241" t="s">
        <v>96</v>
      </c>
      <c r="J32" s="169">
        <f t="shared" si="2"/>
        <v>-0.94999728246100335</v>
      </c>
      <c r="K32" s="35"/>
      <c r="L32" s="35"/>
    </row>
    <row r="33" spans="1:12" s="31" customFormat="1" ht="18" hidden="1" customHeight="1" outlineLevel="1">
      <c r="A33" s="29" t="s">
        <v>48</v>
      </c>
      <c r="B33" s="123">
        <v>1.6238917108973207E-3</v>
      </c>
      <c r="C33" s="100" t="s">
        <v>100</v>
      </c>
      <c r="D33" s="190">
        <f>D32/$D$23</f>
        <v>2.1630420267899487E-3</v>
      </c>
      <c r="E33" s="100">
        <v>4.0832282771797898E-4</v>
      </c>
      <c r="F33" s="154">
        <f>F32/$F$23</f>
        <v>8.6960960200237064E-5</v>
      </c>
      <c r="G33" s="177">
        <f t="shared" si="0"/>
        <v>-0.78702890385472302</v>
      </c>
      <c r="H33" s="205">
        <f t="shared" si="1"/>
        <v>-0.95979691604545891</v>
      </c>
      <c r="I33" s="241" t="s">
        <v>96</v>
      </c>
      <c r="J33" s="169">
        <f t="shared" si="2"/>
        <v>-0.94644903991031237</v>
      </c>
      <c r="K33" s="35"/>
      <c r="L33" s="35"/>
    </row>
    <row r="34" spans="1:12" ht="18" customHeight="1" collapsed="1">
      <c r="A34" s="56" t="s">
        <v>59</v>
      </c>
      <c r="B34" s="120">
        <v>2.2599999999999998</v>
      </c>
      <c r="C34" s="97" t="s">
        <v>100</v>
      </c>
      <c r="D34" s="196">
        <v>0.39</v>
      </c>
      <c r="E34" s="97">
        <v>1.8</v>
      </c>
      <c r="F34" s="160">
        <v>3.9000000000000004</v>
      </c>
      <c r="G34" s="178">
        <f>F34/E34-1</f>
        <v>1.166666666666667</v>
      </c>
      <c r="H34" s="206">
        <f t="shared" si="1"/>
        <v>9</v>
      </c>
      <c r="I34" s="241" t="s">
        <v>96</v>
      </c>
      <c r="J34" s="169">
        <f t="shared" si="2"/>
        <v>0.72566371681415953</v>
      </c>
      <c r="K34" s="35"/>
      <c r="L34" s="35"/>
    </row>
    <row r="35" spans="1:12" s="31" customFormat="1" ht="18" hidden="1" customHeight="1" outlineLevel="1">
      <c r="A35" s="29" t="s">
        <v>48</v>
      </c>
      <c r="B35" s="123">
        <v>1.9946710509418687E-5</v>
      </c>
      <c r="C35" s="100" t="s">
        <v>100</v>
      </c>
      <c r="D35" s="190">
        <f>D34/$D$23</f>
        <v>1.1223874274189464E-5</v>
      </c>
      <c r="E35" s="100">
        <v>1.6479396634357895E-5</v>
      </c>
      <c r="F35" s="154">
        <f>F34/$F$23</f>
        <v>3.6863885302274411E-5</v>
      </c>
      <c r="G35" s="177">
        <f t="shared" si="0"/>
        <v>1.2369681439317319</v>
      </c>
      <c r="H35" s="205">
        <f t="shared" si="1"/>
        <v>2.2844171630688148</v>
      </c>
      <c r="I35" s="241" t="s">
        <v>96</v>
      </c>
      <c r="J35" s="167">
        <f t="shared" si="2"/>
        <v>0.84811852986323544</v>
      </c>
      <c r="K35" s="35"/>
      <c r="L35" s="35"/>
    </row>
    <row r="36" spans="1:12" ht="18" customHeight="1" collapsed="1" thickBot="1">
      <c r="A36" s="52" t="s">
        <v>26</v>
      </c>
      <c r="B36" s="122">
        <v>11.93</v>
      </c>
      <c r="C36" s="99" t="s">
        <v>100</v>
      </c>
      <c r="D36" s="198">
        <v>0</v>
      </c>
      <c r="E36" s="99">
        <v>0</v>
      </c>
      <c r="F36" s="162">
        <v>0</v>
      </c>
      <c r="G36" s="183" t="s">
        <v>96</v>
      </c>
      <c r="H36" s="211" t="s">
        <v>96</v>
      </c>
      <c r="I36" s="183" t="s">
        <v>96</v>
      </c>
      <c r="J36" s="171">
        <f t="shared" si="2"/>
        <v>-1</v>
      </c>
      <c r="K36" s="35"/>
      <c r="L36" s="35"/>
    </row>
    <row r="37" spans="1:12" s="31" customFormat="1" ht="18" hidden="1" customHeight="1" outlineLevel="1">
      <c r="A37" s="32" t="s">
        <v>48</v>
      </c>
      <c r="B37" s="123">
        <v>1.0529391875104644E-4</v>
      </c>
      <c r="C37" s="100" t="s">
        <v>100</v>
      </c>
      <c r="D37" s="199">
        <f>D36/$D$23</f>
        <v>0</v>
      </c>
      <c r="E37" s="100">
        <v>0</v>
      </c>
      <c r="F37" s="163">
        <f>F36/$F$23</f>
        <v>0</v>
      </c>
      <c r="G37" s="221" t="s">
        <v>96</v>
      </c>
      <c r="H37" s="220" t="s">
        <v>96</v>
      </c>
      <c r="I37" s="237" t="s">
        <v>96</v>
      </c>
      <c r="J37" s="226">
        <f t="shared" si="2"/>
        <v>-1</v>
      </c>
      <c r="K37" s="35"/>
      <c r="L37" s="35"/>
    </row>
    <row r="38" spans="1:12" ht="18" hidden="1" customHeight="1" outlineLevel="1" thickBot="1">
      <c r="A38" s="34" t="s">
        <v>24</v>
      </c>
      <c r="B38" s="124">
        <v>0.99999744046635075</v>
      </c>
      <c r="C38" s="83" t="s">
        <v>100</v>
      </c>
      <c r="D38" s="200">
        <f>SUM(D25,D31,D33,D29,D27,D35,D37)</f>
        <v>0.99999999999999989</v>
      </c>
      <c r="E38" s="83">
        <v>1</v>
      </c>
      <c r="F38" s="164">
        <f>SUM(F25,F31,F33,F29,F27,F35,F37)</f>
        <v>1</v>
      </c>
      <c r="G38" s="184">
        <f t="shared" si="0"/>
        <v>0</v>
      </c>
      <c r="H38" s="212">
        <f t="shared" si="1"/>
        <v>0</v>
      </c>
      <c r="I38" s="172" t="s">
        <v>96</v>
      </c>
      <c r="J38" s="172">
        <f t="shared" si="2"/>
        <v>2.5595402004530143E-6</v>
      </c>
      <c r="K38" s="35"/>
      <c r="L38" s="35"/>
    </row>
    <row r="39" spans="1:12" s="256" customFormat="1" collapsed="1"/>
    <row r="40" spans="1:12" s="19" customFormat="1" ht="21" customHeight="1">
      <c r="A40" s="257" t="s">
        <v>29</v>
      </c>
      <c r="B40" s="257"/>
      <c r="C40" s="257"/>
      <c r="D40" s="257"/>
      <c r="E40" s="257"/>
      <c r="F40" s="257"/>
      <c r="G40" s="257"/>
      <c r="H40" s="257"/>
      <c r="I40" s="257"/>
      <c r="J40" s="257"/>
    </row>
    <row r="41" spans="1:12" ht="45" customHeight="1">
      <c r="A41" s="258" t="s">
        <v>104</v>
      </c>
      <c r="B41" s="258"/>
      <c r="C41" s="258"/>
      <c r="D41" s="258"/>
      <c r="E41" s="258"/>
      <c r="F41" s="258"/>
      <c r="G41" s="258"/>
      <c r="H41" s="258"/>
      <c r="I41" s="258"/>
      <c r="J41" s="258"/>
    </row>
    <row r="42" spans="1:12" s="35" customFormat="1" ht="21.6" customHeight="1" collapsed="1">
      <c r="A42" s="259" t="s">
        <v>60</v>
      </c>
      <c r="B42" s="259"/>
      <c r="C42" s="259"/>
      <c r="D42" s="259"/>
      <c r="E42" s="259"/>
      <c r="F42" s="259"/>
      <c r="G42" s="259"/>
      <c r="H42" s="259"/>
      <c r="I42" s="259"/>
      <c r="J42" s="259"/>
    </row>
    <row r="44" spans="1:12">
      <c r="E44" s="227"/>
    </row>
    <row r="122" spans="1:1">
      <c r="A122" s="28" t="s">
        <v>49</v>
      </c>
    </row>
  </sheetData>
  <mergeCells count="5">
    <mergeCell ref="A1:XFD1"/>
    <mergeCell ref="A39:XFD39"/>
    <mergeCell ref="A40:J40"/>
    <mergeCell ref="A41:J41"/>
    <mergeCell ref="A42:J42"/>
  </mergeCells>
  <conditionalFormatting sqref="J14:J15">
    <cfRule type="cellIs" dxfId="28" priority="20" operator="lessThan">
      <formula>0</formula>
    </cfRule>
  </conditionalFormatting>
  <conditionalFormatting sqref="H3:H13 H16 H32:H38 H18:H29">
    <cfRule type="cellIs" dxfId="27" priority="25" operator="lessThan">
      <formula>0</formula>
    </cfRule>
  </conditionalFormatting>
  <conditionalFormatting sqref="J3:J13 J16 J32:J38 J18:J29">
    <cfRule type="cellIs" dxfId="26" priority="23" operator="lessThan">
      <formula>0</formula>
    </cfRule>
  </conditionalFormatting>
  <conditionalFormatting sqref="H30:H31">
    <cfRule type="cellIs" dxfId="25" priority="19" operator="lessThan">
      <formula>0</formula>
    </cfRule>
  </conditionalFormatting>
  <conditionalFormatting sqref="H14:H15">
    <cfRule type="cellIs" dxfId="24" priority="22" operator="lessThan">
      <formula>0</formula>
    </cfRule>
  </conditionalFormatting>
  <conditionalFormatting sqref="H17">
    <cfRule type="cellIs" dxfId="23" priority="16" operator="lessThan">
      <formula>0</formula>
    </cfRule>
  </conditionalFormatting>
  <conditionalFormatting sqref="J30:J31">
    <cfRule type="cellIs" dxfId="22" priority="17" operator="lessThan">
      <formula>0</formula>
    </cfRule>
  </conditionalFormatting>
  <conditionalFormatting sqref="J17">
    <cfRule type="cellIs" dxfId="21" priority="14" operator="lessThan">
      <formula>0</formula>
    </cfRule>
  </conditionalFormatting>
  <conditionalFormatting sqref="I14:I15">
    <cfRule type="cellIs" dxfId="20" priority="7" operator="lessThan">
      <formula>0</formula>
    </cfRule>
  </conditionalFormatting>
  <conditionalFormatting sqref="I3:I13 I16 I32:I38 I18:I29">
    <cfRule type="cellIs" dxfId="19" priority="8" operator="lessThan">
      <formula>0</formula>
    </cfRule>
  </conditionalFormatting>
  <conditionalFormatting sqref="I30:I31">
    <cfRule type="cellIs" dxfId="18" priority="6" operator="lessThan">
      <formula>0</formula>
    </cfRule>
  </conditionalFormatting>
  <conditionalFormatting sqref="I17">
    <cfRule type="cellIs" dxfId="17" priority="5" operator="lessThan">
      <formula>0</formula>
    </cfRule>
  </conditionalFormatting>
  <conditionalFormatting sqref="G3:G13 G16 G32:G38 G18:G29">
    <cfRule type="cellIs" dxfId="16" priority="4" operator="lessThan">
      <formula>0</formula>
    </cfRule>
  </conditionalFormatting>
  <conditionalFormatting sqref="G30:G31">
    <cfRule type="cellIs" dxfId="15" priority="2" operator="lessThan">
      <formula>0</formula>
    </cfRule>
  </conditionalFormatting>
  <conditionalFormatting sqref="G14:G15">
    <cfRule type="cellIs" dxfId="14" priority="3" operator="lessThan">
      <formula>0</formula>
    </cfRule>
  </conditionalFormatting>
  <conditionalFormatting sqref="G17">
    <cfRule type="cellIs" dxfId="1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6"/>
  <sheetViews>
    <sheetView zoomScaleNormal="100" workbookViewId="0">
      <selection sqref="A1:XFD1"/>
    </sheetView>
  </sheetViews>
  <sheetFormatPr defaultColWidth="9.140625" defaultRowHeight="12.75" outlineLevelRow="1" outlineLevelCol="1"/>
  <cols>
    <col min="1" max="1" width="16.7109375" style="2" customWidth="1"/>
    <col min="2" max="2" width="17.140625" style="1" customWidth="1"/>
    <col min="3" max="3" width="27" style="1" hidden="1" customWidth="1" outlineLevel="1"/>
    <col min="4" max="4" width="26" style="1" hidden="1" customWidth="1" outlineLevel="1"/>
    <col min="5" max="5" width="17.7109375" style="1" customWidth="1" collapsed="1"/>
    <col min="6" max="6" width="20.5703125" style="1" hidden="1" customWidth="1" outlineLevel="1"/>
    <col min="7" max="7" width="18" style="1" hidden="1" customWidth="1" outlineLevel="1"/>
    <col min="8" max="8" width="17.140625" style="1" hidden="1" customWidth="1" outlineLevel="1"/>
    <col min="9" max="9" width="17.140625" style="1" customWidth="1" collapsed="1"/>
    <col min="10" max="10" width="14.42578125" style="1" customWidth="1"/>
    <col min="11" max="11" width="15.140625" style="1" customWidth="1"/>
    <col min="12" max="17" width="12.85546875" style="1" customWidth="1"/>
    <col min="18" max="20" width="11.7109375" style="1" customWidth="1"/>
    <col min="21" max="245" width="9.140625" style="1"/>
    <col min="246" max="246" width="10.28515625" style="1" customWidth="1"/>
    <col min="247" max="247" width="10.7109375" style="1" customWidth="1"/>
    <col min="248" max="248" width="17.7109375" style="1" customWidth="1"/>
    <col min="249" max="249" width="16" style="1" customWidth="1"/>
    <col min="250" max="250" width="14.42578125" style="1" customWidth="1"/>
    <col min="251" max="263" width="11.7109375" style="1" customWidth="1"/>
    <col min="264" max="501" width="9.140625" style="1"/>
    <col min="502" max="502" width="10.28515625" style="1" customWidth="1"/>
    <col min="503" max="503" width="10.7109375" style="1" customWidth="1"/>
    <col min="504" max="504" width="17.7109375" style="1" customWidth="1"/>
    <col min="505" max="505" width="16" style="1" customWidth="1"/>
    <col min="506" max="506" width="14.42578125" style="1" customWidth="1"/>
    <col min="507" max="519" width="11.7109375" style="1" customWidth="1"/>
    <col min="520" max="757" width="9.140625" style="1"/>
    <col min="758" max="758" width="10.28515625" style="1" customWidth="1"/>
    <col min="759" max="759" width="10.7109375" style="1" customWidth="1"/>
    <col min="760" max="760" width="17.7109375" style="1" customWidth="1"/>
    <col min="761" max="761" width="16" style="1" customWidth="1"/>
    <col min="762" max="762" width="14.42578125" style="1" customWidth="1"/>
    <col min="763" max="775" width="11.7109375" style="1" customWidth="1"/>
    <col min="776" max="1013" width="9.140625" style="1"/>
    <col min="1014" max="1014" width="10.28515625" style="1" customWidth="1"/>
    <col min="1015" max="1015" width="10.7109375" style="1" customWidth="1"/>
    <col min="1016" max="1016" width="17.7109375" style="1" customWidth="1"/>
    <col min="1017" max="1017" width="16" style="1" customWidth="1"/>
    <col min="1018" max="1018" width="14.42578125" style="1" customWidth="1"/>
    <col min="1019" max="1031" width="11.7109375" style="1" customWidth="1"/>
    <col min="1032" max="1269" width="9.140625" style="1"/>
    <col min="1270" max="1270" width="10.28515625" style="1" customWidth="1"/>
    <col min="1271" max="1271" width="10.7109375" style="1" customWidth="1"/>
    <col min="1272" max="1272" width="17.7109375" style="1" customWidth="1"/>
    <col min="1273" max="1273" width="16" style="1" customWidth="1"/>
    <col min="1274" max="1274" width="14.42578125" style="1" customWidth="1"/>
    <col min="1275" max="1287" width="11.7109375" style="1" customWidth="1"/>
    <col min="1288" max="1525" width="9.140625" style="1"/>
    <col min="1526" max="1526" width="10.28515625" style="1" customWidth="1"/>
    <col min="1527" max="1527" width="10.7109375" style="1" customWidth="1"/>
    <col min="1528" max="1528" width="17.7109375" style="1" customWidth="1"/>
    <col min="1529" max="1529" width="16" style="1" customWidth="1"/>
    <col min="1530" max="1530" width="14.42578125" style="1" customWidth="1"/>
    <col min="1531" max="1543" width="11.7109375" style="1" customWidth="1"/>
    <col min="1544" max="1781" width="9.140625" style="1"/>
    <col min="1782" max="1782" width="10.28515625" style="1" customWidth="1"/>
    <col min="1783" max="1783" width="10.7109375" style="1" customWidth="1"/>
    <col min="1784" max="1784" width="17.7109375" style="1" customWidth="1"/>
    <col min="1785" max="1785" width="16" style="1" customWidth="1"/>
    <col min="1786" max="1786" width="14.42578125" style="1" customWidth="1"/>
    <col min="1787" max="1799" width="11.7109375" style="1" customWidth="1"/>
    <col min="1800" max="2037" width="9.140625" style="1"/>
    <col min="2038" max="2038" width="10.28515625" style="1" customWidth="1"/>
    <col min="2039" max="2039" width="10.7109375" style="1" customWidth="1"/>
    <col min="2040" max="2040" width="17.7109375" style="1" customWidth="1"/>
    <col min="2041" max="2041" width="16" style="1" customWidth="1"/>
    <col min="2042" max="2042" width="14.42578125" style="1" customWidth="1"/>
    <col min="2043" max="2055" width="11.7109375" style="1" customWidth="1"/>
    <col min="2056" max="2293" width="9.140625" style="1"/>
    <col min="2294" max="2294" width="10.28515625" style="1" customWidth="1"/>
    <col min="2295" max="2295" width="10.7109375" style="1" customWidth="1"/>
    <col min="2296" max="2296" width="17.7109375" style="1" customWidth="1"/>
    <col min="2297" max="2297" width="16" style="1" customWidth="1"/>
    <col min="2298" max="2298" width="14.42578125" style="1" customWidth="1"/>
    <col min="2299" max="2311" width="11.7109375" style="1" customWidth="1"/>
    <col min="2312" max="2549" width="9.140625" style="1"/>
    <col min="2550" max="2550" width="10.28515625" style="1" customWidth="1"/>
    <col min="2551" max="2551" width="10.7109375" style="1" customWidth="1"/>
    <col min="2552" max="2552" width="17.7109375" style="1" customWidth="1"/>
    <col min="2553" max="2553" width="16" style="1" customWidth="1"/>
    <col min="2554" max="2554" width="14.42578125" style="1" customWidth="1"/>
    <col min="2555" max="2567" width="11.7109375" style="1" customWidth="1"/>
    <col min="2568" max="2805" width="9.140625" style="1"/>
    <col min="2806" max="2806" width="10.28515625" style="1" customWidth="1"/>
    <col min="2807" max="2807" width="10.7109375" style="1" customWidth="1"/>
    <col min="2808" max="2808" width="17.7109375" style="1" customWidth="1"/>
    <col min="2809" max="2809" width="16" style="1" customWidth="1"/>
    <col min="2810" max="2810" width="14.42578125" style="1" customWidth="1"/>
    <col min="2811" max="2823" width="11.7109375" style="1" customWidth="1"/>
    <col min="2824" max="3061" width="9.140625" style="1"/>
    <col min="3062" max="3062" width="10.28515625" style="1" customWidth="1"/>
    <col min="3063" max="3063" width="10.7109375" style="1" customWidth="1"/>
    <col min="3064" max="3064" width="17.7109375" style="1" customWidth="1"/>
    <col min="3065" max="3065" width="16" style="1" customWidth="1"/>
    <col min="3066" max="3066" width="14.42578125" style="1" customWidth="1"/>
    <col min="3067" max="3079" width="11.7109375" style="1" customWidth="1"/>
    <col min="3080" max="3317" width="9.140625" style="1"/>
    <col min="3318" max="3318" width="10.28515625" style="1" customWidth="1"/>
    <col min="3319" max="3319" width="10.7109375" style="1" customWidth="1"/>
    <col min="3320" max="3320" width="17.7109375" style="1" customWidth="1"/>
    <col min="3321" max="3321" width="16" style="1" customWidth="1"/>
    <col min="3322" max="3322" width="14.42578125" style="1" customWidth="1"/>
    <col min="3323" max="3335" width="11.7109375" style="1" customWidth="1"/>
    <col min="3336" max="3573" width="9.140625" style="1"/>
    <col min="3574" max="3574" width="10.28515625" style="1" customWidth="1"/>
    <col min="3575" max="3575" width="10.7109375" style="1" customWidth="1"/>
    <col min="3576" max="3576" width="17.7109375" style="1" customWidth="1"/>
    <col min="3577" max="3577" width="16" style="1" customWidth="1"/>
    <col min="3578" max="3578" width="14.42578125" style="1" customWidth="1"/>
    <col min="3579" max="3591" width="11.7109375" style="1" customWidth="1"/>
    <col min="3592" max="3829" width="9.140625" style="1"/>
    <col min="3830" max="3830" width="10.28515625" style="1" customWidth="1"/>
    <col min="3831" max="3831" width="10.7109375" style="1" customWidth="1"/>
    <col min="3832" max="3832" width="17.7109375" style="1" customWidth="1"/>
    <col min="3833" max="3833" width="16" style="1" customWidth="1"/>
    <col min="3834" max="3834" width="14.42578125" style="1" customWidth="1"/>
    <col min="3835" max="3847" width="11.7109375" style="1" customWidth="1"/>
    <col min="3848" max="4085" width="9.140625" style="1"/>
    <col min="4086" max="4086" width="10.28515625" style="1" customWidth="1"/>
    <col min="4087" max="4087" width="10.7109375" style="1" customWidth="1"/>
    <col min="4088" max="4088" width="17.7109375" style="1" customWidth="1"/>
    <col min="4089" max="4089" width="16" style="1" customWidth="1"/>
    <col min="4090" max="4090" width="14.42578125" style="1" customWidth="1"/>
    <col min="4091" max="4103" width="11.7109375" style="1" customWidth="1"/>
    <col min="4104" max="4341" width="9.140625" style="1"/>
    <col min="4342" max="4342" width="10.28515625" style="1" customWidth="1"/>
    <col min="4343" max="4343" width="10.7109375" style="1" customWidth="1"/>
    <col min="4344" max="4344" width="17.7109375" style="1" customWidth="1"/>
    <col min="4345" max="4345" width="16" style="1" customWidth="1"/>
    <col min="4346" max="4346" width="14.42578125" style="1" customWidth="1"/>
    <col min="4347" max="4359" width="11.7109375" style="1" customWidth="1"/>
    <col min="4360" max="4597" width="9.140625" style="1"/>
    <col min="4598" max="4598" width="10.28515625" style="1" customWidth="1"/>
    <col min="4599" max="4599" width="10.7109375" style="1" customWidth="1"/>
    <col min="4600" max="4600" width="17.7109375" style="1" customWidth="1"/>
    <col min="4601" max="4601" width="16" style="1" customWidth="1"/>
    <col min="4602" max="4602" width="14.42578125" style="1" customWidth="1"/>
    <col min="4603" max="4615" width="11.7109375" style="1" customWidth="1"/>
    <col min="4616" max="4853" width="9.140625" style="1"/>
    <col min="4854" max="4854" width="10.28515625" style="1" customWidth="1"/>
    <col min="4855" max="4855" width="10.7109375" style="1" customWidth="1"/>
    <col min="4856" max="4856" width="17.7109375" style="1" customWidth="1"/>
    <col min="4857" max="4857" width="16" style="1" customWidth="1"/>
    <col min="4858" max="4858" width="14.42578125" style="1" customWidth="1"/>
    <col min="4859" max="4871" width="11.7109375" style="1" customWidth="1"/>
    <col min="4872" max="5109" width="9.140625" style="1"/>
    <col min="5110" max="5110" width="10.28515625" style="1" customWidth="1"/>
    <col min="5111" max="5111" width="10.7109375" style="1" customWidth="1"/>
    <col min="5112" max="5112" width="17.7109375" style="1" customWidth="1"/>
    <col min="5113" max="5113" width="16" style="1" customWidth="1"/>
    <col min="5114" max="5114" width="14.42578125" style="1" customWidth="1"/>
    <col min="5115" max="5127" width="11.7109375" style="1" customWidth="1"/>
    <col min="5128" max="5365" width="9.140625" style="1"/>
    <col min="5366" max="5366" width="10.28515625" style="1" customWidth="1"/>
    <col min="5367" max="5367" width="10.7109375" style="1" customWidth="1"/>
    <col min="5368" max="5368" width="17.7109375" style="1" customWidth="1"/>
    <col min="5369" max="5369" width="16" style="1" customWidth="1"/>
    <col min="5370" max="5370" width="14.42578125" style="1" customWidth="1"/>
    <col min="5371" max="5383" width="11.7109375" style="1" customWidth="1"/>
    <col min="5384" max="5621" width="9.140625" style="1"/>
    <col min="5622" max="5622" width="10.28515625" style="1" customWidth="1"/>
    <col min="5623" max="5623" width="10.7109375" style="1" customWidth="1"/>
    <col min="5624" max="5624" width="17.7109375" style="1" customWidth="1"/>
    <col min="5625" max="5625" width="16" style="1" customWidth="1"/>
    <col min="5626" max="5626" width="14.42578125" style="1" customWidth="1"/>
    <col min="5627" max="5639" width="11.7109375" style="1" customWidth="1"/>
    <col min="5640" max="5877" width="9.140625" style="1"/>
    <col min="5878" max="5878" width="10.28515625" style="1" customWidth="1"/>
    <col min="5879" max="5879" width="10.7109375" style="1" customWidth="1"/>
    <col min="5880" max="5880" width="17.7109375" style="1" customWidth="1"/>
    <col min="5881" max="5881" width="16" style="1" customWidth="1"/>
    <col min="5882" max="5882" width="14.42578125" style="1" customWidth="1"/>
    <col min="5883" max="5895" width="11.7109375" style="1" customWidth="1"/>
    <col min="5896" max="6133" width="9.140625" style="1"/>
    <col min="6134" max="6134" width="10.28515625" style="1" customWidth="1"/>
    <col min="6135" max="6135" width="10.7109375" style="1" customWidth="1"/>
    <col min="6136" max="6136" width="17.7109375" style="1" customWidth="1"/>
    <col min="6137" max="6137" width="16" style="1" customWidth="1"/>
    <col min="6138" max="6138" width="14.42578125" style="1" customWidth="1"/>
    <col min="6139" max="6151" width="11.7109375" style="1" customWidth="1"/>
    <col min="6152" max="6389" width="9.140625" style="1"/>
    <col min="6390" max="6390" width="10.28515625" style="1" customWidth="1"/>
    <col min="6391" max="6391" width="10.7109375" style="1" customWidth="1"/>
    <col min="6392" max="6392" width="17.7109375" style="1" customWidth="1"/>
    <col min="6393" max="6393" width="16" style="1" customWidth="1"/>
    <col min="6394" max="6394" width="14.42578125" style="1" customWidth="1"/>
    <col min="6395" max="6407" width="11.7109375" style="1" customWidth="1"/>
    <col min="6408" max="6645" width="9.140625" style="1"/>
    <col min="6646" max="6646" width="10.28515625" style="1" customWidth="1"/>
    <col min="6647" max="6647" width="10.7109375" style="1" customWidth="1"/>
    <col min="6648" max="6648" width="17.7109375" style="1" customWidth="1"/>
    <col min="6649" max="6649" width="16" style="1" customWidth="1"/>
    <col min="6650" max="6650" width="14.42578125" style="1" customWidth="1"/>
    <col min="6651" max="6663" width="11.7109375" style="1" customWidth="1"/>
    <col min="6664" max="6901" width="9.140625" style="1"/>
    <col min="6902" max="6902" width="10.28515625" style="1" customWidth="1"/>
    <col min="6903" max="6903" width="10.7109375" style="1" customWidth="1"/>
    <col min="6904" max="6904" width="17.7109375" style="1" customWidth="1"/>
    <col min="6905" max="6905" width="16" style="1" customWidth="1"/>
    <col min="6906" max="6906" width="14.42578125" style="1" customWidth="1"/>
    <col min="6907" max="6919" width="11.7109375" style="1" customWidth="1"/>
    <col min="6920" max="7157" width="9.140625" style="1"/>
    <col min="7158" max="7158" width="10.28515625" style="1" customWidth="1"/>
    <col min="7159" max="7159" width="10.7109375" style="1" customWidth="1"/>
    <col min="7160" max="7160" width="17.7109375" style="1" customWidth="1"/>
    <col min="7161" max="7161" width="16" style="1" customWidth="1"/>
    <col min="7162" max="7162" width="14.42578125" style="1" customWidth="1"/>
    <col min="7163" max="7175" width="11.7109375" style="1" customWidth="1"/>
    <col min="7176" max="7413" width="9.140625" style="1"/>
    <col min="7414" max="7414" width="10.28515625" style="1" customWidth="1"/>
    <col min="7415" max="7415" width="10.7109375" style="1" customWidth="1"/>
    <col min="7416" max="7416" width="17.7109375" style="1" customWidth="1"/>
    <col min="7417" max="7417" width="16" style="1" customWidth="1"/>
    <col min="7418" max="7418" width="14.42578125" style="1" customWidth="1"/>
    <col min="7419" max="7431" width="11.7109375" style="1" customWidth="1"/>
    <col min="7432" max="7669" width="9.140625" style="1"/>
    <col min="7670" max="7670" width="10.28515625" style="1" customWidth="1"/>
    <col min="7671" max="7671" width="10.7109375" style="1" customWidth="1"/>
    <col min="7672" max="7672" width="17.7109375" style="1" customWidth="1"/>
    <col min="7673" max="7673" width="16" style="1" customWidth="1"/>
    <col min="7674" max="7674" width="14.42578125" style="1" customWidth="1"/>
    <col min="7675" max="7687" width="11.7109375" style="1" customWidth="1"/>
    <col min="7688" max="7925" width="9.140625" style="1"/>
    <col min="7926" max="7926" width="10.28515625" style="1" customWidth="1"/>
    <col min="7927" max="7927" width="10.7109375" style="1" customWidth="1"/>
    <col min="7928" max="7928" width="17.7109375" style="1" customWidth="1"/>
    <col min="7929" max="7929" width="16" style="1" customWidth="1"/>
    <col min="7930" max="7930" width="14.42578125" style="1" customWidth="1"/>
    <col min="7931" max="7943" width="11.7109375" style="1" customWidth="1"/>
    <col min="7944" max="8181" width="9.140625" style="1"/>
    <col min="8182" max="8182" width="10.28515625" style="1" customWidth="1"/>
    <col min="8183" max="8183" width="10.7109375" style="1" customWidth="1"/>
    <col min="8184" max="8184" width="17.7109375" style="1" customWidth="1"/>
    <col min="8185" max="8185" width="16" style="1" customWidth="1"/>
    <col min="8186" max="8186" width="14.42578125" style="1" customWidth="1"/>
    <col min="8187" max="8199" width="11.7109375" style="1" customWidth="1"/>
    <col min="8200" max="8437" width="9.140625" style="1"/>
    <col min="8438" max="8438" width="10.28515625" style="1" customWidth="1"/>
    <col min="8439" max="8439" width="10.7109375" style="1" customWidth="1"/>
    <col min="8440" max="8440" width="17.7109375" style="1" customWidth="1"/>
    <col min="8441" max="8441" width="16" style="1" customWidth="1"/>
    <col min="8442" max="8442" width="14.42578125" style="1" customWidth="1"/>
    <col min="8443" max="8455" width="11.7109375" style="1" customWidth="1"/>
    <col min="8456" max="8693" width="9.140625" style="1"/>
    <col min="8694" max="8694" width="10.28515625" style="1" customWidth="1"/>
    <col min="8695" max="8695" width="10.7109375" style="1" customWidth="1"/>
    <col min="8696" max="8696" width="17.7109375" style="1" customWidth="1"/>
    <col min="8697" max="8697" width="16" style="1" customWidth="1"/>
    <col min="8698" max="8698" width="14.42578125" style="1" customWidth="1"/>
    <col min="8699" max="8711" width="11.7109375" style="1" customWidth="1"/>
    <col min="8712" max="8949" width="9.140625" style="1"/>
    <col min="8950" max="8950" width="10.28515625" style="1" customWidth="1"/>
    <col min="8951" max="8951" width="10.7109375" style="1" customWidth="1"/>
    <col min="8952" max="8952" width="17.7109375" style="1" customWidth="1"/>
    <col min="8953" max="8953" width="16" style="1" customWidth="1"/>
    <col min="8954" max="8954" width="14.42578125" style="1" customWidth="1"/>
    <col min="8955" max="8967" width="11.7109375" style="1" customWidth="1"/>
    <col min="8968" max="9205" width="9.140625" style="1"/>
    <col min="9206" max="9206" width="10.28515625" style="1" customWidth="1"/>
    <col min="9207" max="9207" width="10.7109375" style="1" customWidth="1"/>
    <col min="9208" max="9208" width="17.7109375" style="1" customWidth="1"/>
    <col min="9209" max="9209" width="16" style="1" customWidth="1"/>
    <col min="9210" max="9210" width="14.42578125" style="1" customWidth="1"/>
    <col min="9211" max="9223" width="11.7109375" style="1" customWidth="1"/>
    <col min="9224" max="9461" width="9.140625" style="1"/>
    <col min="9462" max="9462" width="10.28515625" style="1" customWidth="1"/>
    <col min="9463" max="9463" width="10.7109375" style="1" customWidth="1"/>
    <col min="9464" max="9464" width="17.7109375" style="1" customWidth="1"/>
    <col min="9465" max="9465" width="16" style="1" customWidth="1"/>
    <col min="9466" max="9466" width="14.42578125" style="1" customWidth="1"/>
    <col min="9467" max="9479" width="11.7109375" style="1" customWidth="1"/>
    <col min="9480" max="9717" width="9.140625" style="1"/>
    <col min="9718" max="9718" width="10.28515625" style="1" customWidth="1"/>
    <col min="9719" max="9719" width="10.7109375" style="1" customWidth="1"/>
    <col min="9720" max="9720" width="17.7109375" style="1" customWidth="1"/>
    <col min="9721" max="9721" width="16" style="1" customWidth="1"/>
    <col min="9722" max="9722" width="14.42578125" style="1" customWidth="1"/>
    <col min="9723" max="9735" width="11.7109375" style="1" customWidth="1"/>
    <col min="9736" max="9973" width="9.140625" style="1"/>
    <col min="9974" max="9974" width="10.28515625" style="1" customWidth="1"/>
    <col min="9975" max="9975" width="10.7109375" style="1" customWidth="1"/>
    <col min="9976" max="9976" width="17.7109375" style="1" customWidth="1"/>
    <col min="9977" max="9977" width="16" style="1" customWidth="1"/>
    <col min="9978" max="9978" width="14.42578125" style="1" customWidth="1"/>
    <col min="9979" max="9991" width="11.7109375" style="1" customWidth="1"/>
    <col min="9992" max="10229" width="9.140625" style="1"/>
    <col min="10230" max="10230" width="10.28515625" style="1" customWidth="1"/>
    <col min="10231" max="10231" width="10.7109375" style="1" customWidth="1"/>
    <col min="10232" max="10232" width="17.7109375" style="1" customWidth="1"/>
    <col min="10233" max="10233" width="16" style="1" customWidth="1"/>
    <col min="10234" max="10234" width="14.42578125" style="1" customWidth="1"/>
    <col min="10235" max="10247" width="11.7109375" style="1" customWidth="1"/>
    <col min="10248" max="10485" width="9.140625" style="1"/>
    <col min="10486" max="10486" width="10.28515625" style="1" customWidth="1"/>
    <col min="10487" max="10487" width="10.7109375" style="1" customWidth="1"/>
    <col min="10488" max="10488" width="17.7109375" style="1" customWidth="1"/>
    <col min="10489" max="10489" width="16" style="1" customWidth="1"/>
    <col min="10490" max="10490" width="14.42578125" style="1" customWidth="1"/>
    <col min="10491" max="10503" width="11.7109375" style="1" customWidth="1"/>
    <col min="10504" max="10741" width="9.140625" style="1"/>
    <col min="10742" max="10742" width="10.28515625" style="1" customWidth="1"/>
    <col min="10743" max="10743" width="10.7109375" style="1" customWidth="1"/>
    <col min="10744" max="10744" width="17.7109375" style="1" customWidth="1"/>
    <col min="10745" max="10745" width="16" style="1" customWidth="1"/>
    <col min="10746" max="10746" width="14.42578125" style="1" customWidth="1"/>
    <col min="10747" max="10759" width="11.7109375" style="1" customWidth="1"/>
    <col min="10760" max="10997" width="9.140625" style="1"/>
    <col min="10998" max="10998" width="10.28515625" style="1" customWidth="1"/>
    <col min="10999" max="10999" width="10.7109375" style="1" customWidth="1"/>
    <col min="11000" max="11000" width="17.7109375" style="1" customWidth="1"/>
    <col min="11001" max="11001" width="16" style="1" customWidth="1"/>
    <col min="11002" max="11002" width="14.42578125" style="1" customWidth="1"/>
    <col min="11003" max="11015" width="11.7109375" style="1" customWidth="1"/>
    <col min="11016" max="11253" width="9.140625" style="1"/>
    <col min="11254" max="11254" width="10.28515625" style="1" customWidth="1"/>
    <col min="11255" max="11255" width="10.7109375" style="1" customWidth="1"/>
    <col min="11256" max="11256" width="17.7109375" style="1" customWidth="1"/>
    <col min="11257" max="11257" width="16" style="1" customWidth="1"/>
    <col min="11258" max="11258" width="14.42578125" style="1" customWidth="1"/>
    <col min="11259" max="11271" width="11.7109375" style="1" customWidth="1"/>
    <col min="11272" max="11509" width="9.140625" style="1"/>
    <col min="11510" max="11510" width="10.28515625" style="1" customWidth="1"/>
    <col min="11511" max="11511" width="10.7109375" style="1" customWidth="1"/>
    <col min="11512" max="11512" width="17.7109375" style="1" customWidth="1"/>
    <col min="11513" max="11513" width="16" style="1" customWidth="1"/>
    <col min="11514" max="11514" width="14.42578125" style="1" customWidth="1"/>
    <col min="11515" max="11527" width="11.7109375" style="1" customWidth="1"/>
    <col min="11528" max="11765" width="9.140625" style="1"/>
    <col min="11766" max="11766" width="10.28515625" style="1" customWidth="1"/>
    <col min="11767" max="11767" width="10.7109375" style="1" customWidth="1"/>
    <col min="11768" max="11768" width="17.7109375" style="1" customWidth="1"/>
    <col min="11769" max="11769" width="16" style="1" customWidth="1"/>
    <col min="11770" max="11770" width="14.42578125" style="1" customWidth="1"/>
    <col min="11771" max="11783" width="11.7109375" style="1" customWidth="1"/>
    <col min="11784" max="12021" width="9.140625" style="1"/>
    <col min="12022" max="12022" width="10.28515625" style="1" customWidth="1"/>
    <col min="12023" max="12023" width="10.7109375" style="1" customWidth="1"/>
    <col min="12024" max="12024" width="17.7109375" style="1" customWidth="1"/>
    <col min="12025" max="12025" width="16" style="1" customWidth="1"/>
    <col min="12026" max="12026" width="14.42578125" style="1" customWidth="1"/>
    <col min="12027" max="12039" width="11.7109375" style="1" customWidth="1"/>
    <col min="12040" max="12277" width="9.140625" style="1"/>
    <col min="12278" max="12278" width="10.28515625" style="1" customWidth="1"/>
    <col min="12279" max="12279" width="10.7109375" style="1" customWidth="1"/>
    <col min="12280" max="12280" width="17.7109375" style="1" customWidth="1"/>
    <col min="12281" max="12281" width="16" style="1" customWidth="1"/>
    <col min="12282" max="12282" width="14.42578125" style="1" customWidth="1"/>
    <col min="12283" max="12295" width="11.7109375" style="1" customWidth="1"/>
    <col min="12296" max="12533" width="9.140625" style="1"/>
    <col min="12534" max="12534" width="10.28515625" style="1" customWidth="1"/>
    <col min="12535" max="12535" width="10.7109375" style="1" customWidth="1"/>
    <col min="12536" max="12536" width="17.7109375" style="1" customWidth="1"/>
    <col min="12537" max="12537" width="16" style="1" customWidth="1"/>
    <col min="12538" max="12538" width="14.42578125" style="1" customWidth="1"/>
    <col min="12539" max="12551" width="11.7109375" style="1" customWidth="1"/>
    <col min="12552" max="12789" width="9.140625" style="1"/>
    <col min="12790" max="12790" width="10.28515625" style="1" customWidth="1"/>
    <col min="12791" max="12791" width="10.7109375" style="1" customWidth="1"/>
    <col min="12792" max="12792" width="17.7109375" style="1" customWidth="1"/>
    <col min="12793" max="12793" width="16" style="1" customWidth="1"/>
    <col min="12794" max="12794" width="14.42578125" style="1" customWidth="1"/>
    <col min="12795" max="12807" width="11.7109375" style="1" customWidth="1"/>
    <col min="12808" max="13045" width="9.140625" style="1"/>
    <col min="13046" max="13046" width="10.28515625" style="1" customWidth="1"/>
    <col min="13047" max="13047" width="10.7109375" style="1" customWidth="1"/>
    <col min="13048" max="13048" width="17.7109375" style="1" customWidth="1"/>
    <col min="13049" max="13049" width="16" style="1" customWidth="1"/>
    <col min="13050" max="13050" width="14.42578125" style="1" customWidth="1"/>
    <col min="13051" max="13063" width="11.7109375" style="1" customWidth="1"/>
    <col min="13064" max="13301" width="9.140625" style="1"/>
    <col min="13302" max="13302" width="10.28515625" style="1" customWidth="1"/>
    <col min="13303" max="13303" width="10.7109375" style="1" customWidth="1"/>
    <col min="13304" max="13304" width="17.7109375" style="1" customWidth="1"/>
    <col min="13305" max="13305" width="16" style="1" customWidth="1"/>
    <col min="13306" max="13306" width="14.42578125" style="1" customWidth="1"/>
    <col min="13307" max="13319" width="11.7109375" style="1" customWidth="1"/>
    <col min="13320" max="13557" width="9.140625" style="1"/>
    <col min="13558" max="13558" width="10.28515625" style="1" customWidth="1"/>
    <col min="13559" max="13559" width="10.7109375" style="1" customWidth="1"/>
    <col min="13560" max="13560" width="17.7109375" style="1" customWidth="1"/>
    <col min="13561" max="13561" width="16" style="1" customWidth="1"/>
    <col min="13562" max="13562" width="14.42578125" style="1" customWidth="1"/>
    <col min="13563" max="13575" width="11.7109375" style="1" customWidth="1"/>
    <col min="13576" max="13813" width="9.140625" style="1"/>
    <col min="13814" max="13814" width="10.28515625" style="1" customWidth="1"/>
    <col min="13815" max="13815" width="10.7109375" style="1" customWidth="1"/>
    <col min="13816" max="13816" width="17.7109375" style="1" customWidth="1"/>
    <col min="13817" max="13817" width="16" style="1" customWidth="1"/>
    <col min="13818" max="13818" width="14.42578125" style="1" customWidth="1"/>
    <col min="13819" max="13831" width="11.7109375" style="1" customWidth="1"/>
    <col min="13832" max="14069" width="9.140625" style="1"/>
    <col min="14070" max="14070" width="10.28515625" style="1" customWidth="1"/>
    <col min="14071" max="14071" width="10.7109375" style="1" customWidth="1"/>
    <col min="14072" max="14072" width="17.7109375" style="1" customWidth="1"/>
    <col min="14073" max="14073" width="16" style="1" customWidth="1"/>
    <col min="14074" max="14074" width="14.42578125" style="1" customWidth="1"/>
    <col min="14075" max="14087" width="11.7109375" style="1" customWidth="1"/>
    <col min="14088" max="14325" width="9.140625" style="1"/>
    <col min="14326" max="14326" width="10.28515625" style="1" customWidth="1"/>
    <col min="14327" max="14327" width="10.7109375" style="1" customWidth="1"/>
    <col min="14328" max="14328" width="17.7109375" style="1" customWidth="1"/>
    <col min="14329" max="14329" width="16" style="1" customWidth="1"/>
    <col min="14330" max="14330" width="14.42578125" style="1" customWidth="1"/>
    <col min="14331" max="14343" width="11.7109375" style="1" customWidth="1"/>
    <col min="14344" max="14581" width="9.140625" style="1"/>
    <col min="14582" max="14582" width="10.28515625" style="1" customWidth="1"/>
    <col min="14583" max="14583" width="10.7109375" style="1" customWidth="1"/>
    <col min="14584" max="14584" width="17.7109375" style="1" customWidth="1"/>
    <col min="14585" max="14585" width="16" style="1" customWidth="1"/>
    <col min="14586" max="14586" width="14.42578125" style="1" customWidth="1"/>
    <col min="14587" max="14599" width="11.7109375" style="1" customWidth="1"/>
    <col min="14600" max="14837" width="9.140625" style="1"/>
    <col min="14838" max="14838" width="10.28515625" style="1" customWidth="1"/>
    <col min="14839" max="14839" width="10.7109375" style="1" customWidth="1"/>
    <col min="14840" max="14840" width="17.7109375" style="1" customWidth="1"/>
    <col min="14841" max="14841" width="16" style="1" customWidth="1"/>
    <col min="14842" max="14842" width="14.42578125" style="1" customWidth="1"/>
    <col min="14843" max="14855" width="11.7109375" style="1" customWidth="1"/>
    <col min="14856" max="15093" width="9.140625" style="1"/>
    <col min="15094" max="15094" width="10.28515625" style="1" customWidth="1"/>
    <col min="15095" max="15095" width="10.7109375" style="1" customWidth="1"/>
    <col min="15096" max="15096" width="17.7109375" style="1" customWidth="1"/>
    <col min="15097" max="15097" width="16" style="1" customWidth="1"/>
    <col min="15098" max="15098" width="14.42578125" style="1" customWidth="1"/>
    <col min="15099" max="15111" width="11.7109375" style="1" customWidth="1"/>
    <col min="15112" max="15349" width="9.140625" style="1"/>
    <col min="15350" max="15350" width="10.28515625" style="1" customWidth="1"/>
    <col min="15351" max="15351" width="10.7109375" style="1" customWidth="1"/>
    <col min="15352" max="15352" width="17.7109375" style="1" customWidth="1"/>
    <col min="15353" max="15353" width="16" style="1" customWidth="1"/>
    <col min="15354" max="15354" width="14.42578125" style="1" customWidth="1"/>
    <col min="15355" max="15367" width="11.7109375" style="1" customWidth="1"/>
    <col min="15368" max="15605" width="9.140625" style="1"/>
    <col min="15606" max="15606" width="10.28515625" style="1" customWidth="1"/>
    <col min="15607" max="15607" width="10.7109375" style="1" customWidth="1"/>
    <col min="15608" max="15608" width="17.7109375" style="1" customWidth="1"/>
    <col min="15609" max="15609" width="16" style="1" customWidth="1"/>
    <col min="15610" max="15610" width="14.42578125" style="1" customWidth="1"/>
    <col min="15611" max="15623" width="11.7109375" style="1" customWidth="1"/>
    <col min="15624" max="15861" width="9.140625" style="1"/>
    <col min="15862" max="15862" width="10.28515625" style="1" customWidth="1"/>
    <col min="15863" max="15863" width="10.7109375" style="1" customWidth="1"/>
    <col min="15864" max="15864" width="17.7109375" style="1" customWidth="1"/>
    <col min="15865" max="15865" width="16" style="1" customWidth="1"/>
    <col min="15866" max="15866" width="14.42578125" style="1" customWidth="1"/>
    <col min="15867" max="15879" width="11.7109375" style="1" customWidth="1"/>
    <col min="15880" max="16117" width="9.140625" style="1"/>
    <col min="16118" max="16118" width="10.28515625" style="1" customWidth="1"/>
    <col min="16119" max="16119" width="10.7109375" style="1" customWidth="1"/>
    <col min="16120" max="16120" width="17.7109375" style="1" customWidth="1"/>
    <col min="16121" max="16121" width="16" style="1" customWidth="1"/>
    <col min="16122" max="16122" width="14.42578125" style="1" customWidth="1"/>
    <col min="16123" max="16135" width="11.7109375" style="1" customWidth="1"/>
    <col min="16136" max="16384" width="9.140625" style="1"/>
  </cols>
  <sheetData>
    <row r="1" spans="1:11" s="261" customFormat="1" ht="26.45" customHeight="1" thickBot="1">
      <c r="A1" s="260" t="s">
        <v>78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1" ht="79.5" customHeight="1" thickBot="1">
      <c r="A2" s="8" t="s">
        <v>28</v>
      </c>
      <c r="B2" s="20" t="s">
        <v>50</v>
      </c>
      <c r="C2" s="20" t="s">
        <v>34</v>
      </c>
      <c r="D2" s="20" t="s">
        <v>32</v>
      </c>
      <c r="E2" s="20" t="s">
        <v>68</v>
      </c>
      <c r="F2" s="20" t="s">
        <v>69</v>
      </c>
      <c r="G2" s="20" t="s">
        <v>61</v>
      </c>
      <c r="H2" s="20" t="s">
        <v>62</v>
      </c>
      <c r="I2" s="20" t="s">
        <v>51</v>
      </c>
      <c r="J2" s="20" t="s">
        <v>39</v>
      </c>
      <c r="K2" s="20" t="s">
        <v>40</v>
      </c>
    </row>
    <row r="3" spans="1:11" ht="19.899999999999999" hidden="1" customHeight="1" outlineLevel="1">
      <c r="A3" s="93">
        <v>41547</v>
      </c>
      <c r="B3" s="36">
        <v>347</v>
      </c>
      <c r="C3" s="36">
        <v>325</v>
      </c>
      <c r="D3" s="36">
        <v>18</v>
      </c>
      <c r="E3" s="36" t="s">
        <v>65</v>
      </c>
      <c r="F3" s="36" t="s">
        <v>65</v>
      </c>
      <c r="G3" s="36">
        <v>1335</v>
      </c>
      <c r="H3" s="37">
        <v>4.1076923076923073</v>
      </c>
      <c r="I3" s="38">
        <v>1239</v>
      </c>
      <c r="J3" s="36">
        <v>77</v>
      </c>
      <c r="K3" s="38">
        <v>5</v>
      </c>
    </row>
    <row r="4" spans="1:11" ht="19.899999999999999" hidden="1" customHeight="1" outlineLevel="1">
      <c r="A4" s="93">
        <v>41912</v>
      </c>
      <c r="B4" s="36">
        <v>337</v>
      </c>
      <c r="C4" s="36">
        <v>322</v>
      </c>
      <c r="D4" s="36">
        <v>19</v>
      </c>
      <c r="E4" s="36" t="s">
        <v>65</v>
      </c>
      <c r="F4" s="36" t="s">
        <v>65</v>
      </c>
      <c r="G4" s="36">
        <v>1262</v>
      </c>
      <c r="H4" s="37">
        <v>3.9192546583850931</v>
      </c>
      <c r="I4" s="38">
        <v>1207</v>
      </c>
      <c r="J4" s="36">
        <v>73</v>
      </c>
      <c r="K4" s="38">
        <v>7</v>
      </c>
    </row>
    <row r="5" spans="1:11" ht="19.899999999999999" hidden="1" customHeight="1" outlineLevel="1">
      <c r="A5" s="93">
        <v>42277</v>
      </c>
      <c r="B5" s="36">
        <v>320</v>
      </c>
      <c r="C5" s="36">
        <v>309</v>
      </c>
      <c r="D5" s="36">
        <v>16</v>
      </c>
      <c r="E5" s="36" t="s">
        <v>65</v>
      </c>
      <c r="F5" s="36" t="s">
        <v>65</v>
      </c>
      <c r="G5" s="39">
        <v>1197</v>
      </c>
      <c r="H5" s="37">
        <v>3.8737864077669903</v>
      </c>
      <c r="I5" s="38">
        <v>1151</v>
      </c>
      <c r="J5" s="36">
        <v>71</v>
      </c>
      <c r="K5" s="38">
        <v>5</v>
      </c>
    </row>
    <row r="6" spans="1:11" ht="19.899999999999999" hidden="1" customHeight="1" outlineLevel="1">
      <c r="A6" s="93">
        <v>42643</v>
      </c>
      <c r="B6" s="36">
        <v>300</v>
      </c>
      <c r="C6" s="36">
        <v>291</v>
      </c>
      <c r="D6" s="36">
        <v>15</v>
      </c>
      <c r="E6" s="36" t="s">
        <v>65</v>
      </c>
      <c r="F6" s="36" t="s">
        <v>65</v>
      </c>
      <c r="G6" s="39">
        <v>1172</v>
      </c>
      <c r="H6" s="37">
        <v>4.0274914089347078</v>
      </c>
      <c r="I6" s="38">
        <v>1129</v>
      </c>
      <c r="J6" s="36">
        <v>63</v>
      </c>
      <c r="K6" s="38">
        <v>7</v>
      </c>
    </row>
    <row r="7" spans="1:11" ht="19.899999999999999" hidden="1" customHeight="1" outlineLevel="1">
      <c r="A7" s="93" t="s">
        <v>107</v>
      </c>
      <c r="B7" s="36">
        <v>300</v>
      </c>
      <c r="C7" s="36">
        <v>287</v>
      </c>
      <c r="D7" s="36">
        <v>13</v>
      </c>
      <c r="E7" s="36" t="s">
        <v>65</v>
      </c>
      <c r="F7" s="36" t="s">
        <v>65</v>
      </c>
      <c r="G7" s="39">
        <v>1215</v>
      </c>
      <c r="H7" s="37">
        <v>4.2334494773519165</v>
      </c>
      <c r="I7" s="38">
        <v>1160</v>
      </c>
      <c r="J7" s="36">
        <v>58</v>
      </c>
      <c r="K7" s="38">
        <v>6</v>
      </c>
    </row>
    <row r="8" spans="1:11" ht="18.600000000000001" hidden="1" customHeight="1" outlineLevel="1">
      <c r="A8" s="93" t="s">
        <v>108</v>
      </c>
      <c r="B8" s="40">
        <v>292</v>
      </c>
      <c r="C8" s="40">
        <v>277</v>
      </c>
      <c r="D8" s="36">
        <v>15</v>
      </c>
      <c r="E8" s="40" t="s">
        <v>65</v>
      </c>
      <c r="F8" s="40" t="s">
        <v>65</v>
      </c>
      <c r="G8" s="80">
        <v>1258</v>
      </c>
      <c r="H8" s="37">
        <v>4.5415162454873643</v>
      </c>
      <c r="I8" s="41">
        <v>1210</v>
      </c>
      <c r="J8" s="36">
        <v>58</v>
      </c>
      <c r="K8" s="41">
        <v>3</v>
      </c>
    </row>
    <row r="9" spans="1:11" s="54" customFormat="1" ht="18.600000000000001" hidden="1" customHeight="1" outlineLevel="1">
      <c r="A9" s="248" t="s">
        <v>109</v>
      </c>
      <c r="B9" s="40">
        <v>294</v>
      </c>
      <c r="C9" s="40">
        <v>282</v>
      </c>
      <c r="D9" s="40">
        <v>12</v>
      </c>
      <c r="E9" s="40" t="s">
        <v>65</v>
      </c>
      <c r="F9" s="40" t="s">
        <v>65</v>
      </c>
      <c r="G9" s="80">
        <v>1332</v>
      </c>
      <c r="H9" s="37">
        <v>4.7234042553191493</v>
      </c>
      <c r="I9" s="41">
        <v>1284</v>
      </c>
      <c r="J9" s="40">
        <v>60</v>
      </c>
      <c r="K9" s="41">
        <v>2</v>
      </c>
    </row>
    <row r="10" spans="1:11" s="54" customFormat="1" ht="18.600000000000001" hidden="1" customHeight="1" outlineLevel="1">
      <c r="A10" s="248" t="s">
        <v>110</v>
      </c>
      <c r="B10" s="40">
        <v>300</v>
      </c>
      <c r="C10" s="40">
        <v>281</v>
      </c>
      <c r="D10" s="40">
        <v>19</v>
      </c>
      <c r="E10" s="40">
        <v>17</v>
      </c>
      <c r="F10" s="40">
        <v>2</v>
      </c>
      <c r="G10" s="80">
        <v>1501</v>
      </c>
      <c r="H10" s="37">
        <v>5.3416370106761564</v>
      </c>
      <c r="I10" s="41">
        <v>1443</v>
      </c>
      <c r="J10" s="40">
        <v>60</v>
      </c>
      <c r="K10" s="41">
        <v>2</v>
      </c>
    </row>
    <row r="11" spans="1:11" s="54" customFormat="1" ht="18.600000000000001" customHeight="1" collapsed="1">
      <c r="A11" s="248" t="s">
        <v>111</v>
      </c>
      <c r="B11" s="40">
        <v>313</v>
      </c>
      <c r="C11" s="40">
        <v>286</v>
      </c>
      <c r="D11" s="40">
        <v>27</v>
      </c>
      <c r="E11" s="40">
        <v>19</v>
      </c>
      <c r="F11" s="40">
        <v>6</v>
      </c>
      <c r="G11" s="80">
        <v>1676</v>
      </c>
      <c r="H11" s="37">
        <v>5.86013986013986</v>
      </c>
      <c r="I11" s="41">
        <v>1624</v>
      </c>
      <c r="J11" s="40">
        <v>54</v>
      </c>
      <c r="K11" s="41">
        <v>2</v>
      </c>
    </row>
    <row r="12" spans="1:11" s="54" customFormat="1" ht="18.600000000000001" customHeight="1">
      <c r="A12" s="131">
        <v>44834</v>
      </c>
      <c r="B12" s="132">
        <v>308</v>
      </c>
      <c r="C12" s="132">
        <v>268</v>
      </c>
      <c r="D12" s="132">
        <v>40</v>
      </c>
      <c r="E12" s="132">
        <v>19</v>
      </c>
      <c r="F12" s="132">
        <v>6</v>
      </c>
      <c r="G12" s="133">
        <v>1807</v>
      </c>
      <c r="H12" s="134">
        <v>6.7425373134328357</v>
      </c>
      <c r="I12" s="135">
        <v>1757</v>
      </c>
      <c r="J12" s="132">
        <v>55</v>
      </c>
      <c r="K12" s="135">
        <v>1</v>
      </c>
    </row>
    <row r="13" spans="1:11" s="54" customFormat="1" ht="18.600000000000001" customHeight="1">
      <c r="A13" s="93">
        <v>44926</v>
      </c>
      <c r="B13" s="40">
        <v>300</v>
      </c>
      <c r="C13" s="40">
        <v>258</v>
      </c>
      <c r="D13" s="40">
        <v>42</v>
      </c>
      <c r="E13" s="40">
        <v>18</v>
      </c>
      <c r="F13" s="40">
        <v>6</v>
      </c>
      <c r="G13" s="80">
        <v>1795</v>
      </c>
      <c r="H13" s="37">
        <v>6.9573643410852712</v>
      </c>
      <c r="I13" s="41">
        <v>1742</v>
      </c>
      <c r="J13" s="40">
        <v>55</v>
      </c>
      <c r="K13" s="41">
        <v>1</v>
      </c>
    </row>
    <row r="14" spans="1:11" s="54" customFormat="1" ht="18.600000000000001" customHeight="1">
      <c r="A14" s="93">
        <v>45016</v>
      </c>
      <c r="B14" s="40">
        <v>299</v>
      </c>
      <c r="C14" s="40">
        <v>261</v>
      </c>
      <c r="D14" s="40">
        <v>38</v>
      </c>
      <c r="E14" s="40">
        <v>18</v>
      </c>
      <c r="F14" s="40">
        <v>6</v>
      </c>
      <c r="G14" s="80">
        <v>1828</v>
      </c>
      <c r="H14" s="37">
        <v>7.0038314176245207</v>
      </c>
      <c r="I14" s="41">
        <v>1775</v>
      </c>
      <c r="J14" s="40">
        <v>54</v>
      </c>
      <c r="K14" s="41">
        <v>1</v>
      </c>
    </row>
    <row r="15" spans="1:11" s="54" customFormat="1" ht="18.600000000000001" customHeight="1">
      <c r="A15" s="93">
        <v>45107</v>
      </c>
      <c r="B15" s="40">
        <v>294</v>
      </c>
      <c r="C15" s="40">
        <v>262</v>
      </c>
      <c r="D15" s="40">
        <v>32</v>
      </c>
      <c r="E15" s="40">
        <v>18</v>
      </c>
      <c r="F15" s="40">
        <v>6</v>
      </c>
      <c r="G15" s="80">
        <v>1819</v>
      </c>
      <c r="H15" s="37">
        <v>6.9427480916030531</v>
      </c>
      <c r="I15" s="41">
        <v>1764</v>
      </c>
      <c r="J15" s="40">
        <v>54</v>
      </c>
      <c r="K15" s="41">
        <v>1</v>
      </c>
    </row>
    <row r="16" spans="1:11" s="44" customFormat="1" ht="18.600000000000001" customHeight="1" thickBot="1">
      <c r="A16" s="101">
        <v>45199</v>
      </c>
      <c r="B16" s="102">
        <v>285</v>
      </c>
      <c r="C16" s="102">
        <v>257</v>
      </c>
      <c r="D16" s="102">
        <v>28</v>
      </c>
      <c r="E16" s="102">
        <v>18</v>
      </c>
      <c r="F16" s="102">
        <v>6</v>
      </c>
      <c r="G16" s="104">
        <v>1811</v>
      </c>
      <c r="H16" s="103">
        <v>6.9122137404580153</v>
      </c>
      <c r="I16" s="104">
        <v>1762</v>
      </c>
      <c r="J16" s="102">
        <v>54</v>
      </c>
      <c r="K16" s="104">
        <v>1</v>
      </c>
    </row>
    <row r="17" spans="1:11" ht="24" customHeight="1">
      <c r="A17" s="263" t="s">
        <v>66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</row>
    <row r="18" spans="1:11" ht="24" customHeight="1">
      <c r="A18" s="263" t="s">
        <v>67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</row>
    <row r="19" spans="1:11" ht="15" customHeight="1">
      <c r="A19" s="262" t="s">
        <v>18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</row>
    <row r="20" spans="1:11" ht="18.600000000000001" customHeight="1">
      <c r="A20" s="42" t="s">
        <v>19</v>
      </c>
      <c r="B20" s="43" t="s">
        <v>52</v>
      </c>
    </row>
    <row r="21" spans="1:11" ht="18.600000000000001" customHeight="1">
      <c r="A21" s="42" t="s">
        <v>20</v>
      </c>
      <c r="B21" s="43" t="s">
        <v>53</v>
      </c>
    </row>
    <row r="23" spans="1:11">
      <c r="B23" s="106"/>
      <c r="E23" s="106"/>
    </row>
    <row r="24" spans="1:11">
      <c r="B24" s="107"/>
      <c r="E24" s="105"/>
      <c r="I24" s="57"/>
    </row>
    <row r="25" spans="1:11">
      <c r="B25" s="222"/>
      <c r="E25" s="105"/>
      <c r="I25" s="57"/>
    </row>
    <row r="26" spans="1:11">
      <c r="B26" s="57"/>
      <c r="I26" s="57"/>
      <c r="J26" s="57"/>
    </row>
  </sheetData>
  <mergeCells count="4">
    <mergeCell ref="A1:XFD1"/>
    <mergeCell ref="A19:K19"/>
    <mergeCell ref="A17:K17"/>
    <mergeCell ref="A18:K18"/>
  </mergeCells>
  <hyperlinks>
    <hyperlink ref="B20" r:id="rId1"/>
    <hyperlink ref="B21" r:id="rId2"/>
  </hyperlinks>
  <pageMargins left="0.75" right="0.75" top="1" bottom="1" header="0.5" footer="0.5"/>
  <pageSetup paperSize="9" orientation="portrait" verticalDpi="12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J55"/>
  <sheetViews>
    <sheetView zoomScaleNormal="100" workbookViewId="0">
      <selection sqref="A1:XFD1"/>
    </sheetView>
  </sheetViews>
  <sheetFormatPr defaultColWidth="9.140625" defaultRowHeight="12.75" outlineLevelRow="1"/>
  <cols>
    <col min="1" max="1" width="20.42578125" style="4" customWidth="1"/>
    <col min="2" max="7" width="13.5703125" style="4" customWidth="1"/>
    <col min="8" max="15" width="12.7109375" style="4" customWidth="1"/>
    <col min="16" max="16" width="11.7109375" style="4" bestFit="1" customWidth="1"/>
    <col min="17" max="18" width="11.5703125" style="4" bestFit="1" customWidth="1"/>
    <col min="19" max="16384" width="9.140625" style="4"/>
  </cols>
  <sheetData>
    <row r="1" spans="1:36" s="265" customFormat="1" ht="25.9" customHeight="1">
      <c r="A1" s="265" t="s">
        <v>36</v>
      </c>
    </row>
    <row r="2" spans="1:36" s="58" customFormat="1" ht="13.5" outlineLevel="1" thickBot="1">
      <c r="F2" s="59" t="s">
        <v>63</v>
      </c>
      <c r="G2" s="78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6" s="58" customFormat="1" ht="44.45" customHeight="1" outlineLevel="1" thickBot="1">
      <c r="A3" s="61" t="s">
        <v>0</v>
      </c>
      <c r="B3" s="62">
        <v>44469</v>
      </c>
      <c r="C3" s="62">
        <v>44834</v>
      </c>
      <c r="D3" s="62" t="s">
        <v>84</v>
      </c>
      <c r="E3" s="62">
        <v>45107</v>
      </c>
      <c r="F3" s="62">
        <v>45199</v>
      </c>
      <c r="G3" s="63" t="s">
        <v>113</v>
      </c>
      <c r="H3" s="63" t="s">
        <v>93</v>
      </c>
      <c r="I3" s="63" t="s">
        <v>103</v>
      </c>
      <c r="J3" s="63" t="s">
        <v>87</v>
      </c>
      <c r="K3" s="78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6" s="58" customFormat="1" ht="18.600000000000001" customHeight="1" outlineLevel="1">
      <c r="A4" s="64" t="s">
        <v>37</v>
      </c>
      <c r="B4" s="65">
        <v>496066.4</v>
      </c>
      <c r="C4" s="65">
        <v>545163.27</v>
      </c>
      <c r="D4" s="65">
        <v>534918.43000000005</v>
      </c>
      <c r="E4" s="65">
        <v>571955.24</v>
      </c>
      <c r="F4" s="65">
        <v>598280.24</v>
      </c>
      <c r="G4" s="66">
        <f>F4/E4-1</f>
        <v>4.6026328913430392E-2</v>
      </c>
      <c r="H4" s="66">
        <f>F4/D4-1</f>
        <v>0.11845134967587478</v>
      </c>
      <c r="I4" s="66">
        <f>F4/C4-1</f>
        <v>9.7433141451367389E-2</v>
      </c>
      <c r="J4" s="66">
        <f t="shared" ref="J4:J9" si="0">F4/B4-1</f>
        <v>0.20604870638285511</v>
      </c>
      <c r="K4" s="78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6" s="58" customFormat="1" ht="18.600000000000001" customHeight="1" outlineLevel="1">
      <c r="A5" s="67" t="s">
        <v>41</v>
      </c>
      <c r="B5" s="68">
        <v>180.04</v>
      </c>
      <c r="C5" s="68">
        <v>176.32</v>
      </c>
      <c r="D5" s="68">
        <v>146.13999999999999</v>
      </c>
      <c r="E5" s="68">
        <v>144.81</v>
      </c>
      <c r="F5" s="68">
        <v>151.94999999999999</v>
      </c>
      <c r="G5" s="69">
        <f t="shared" ref="G5:G9" si="1">F5/E5-1</f>
        <v>4.9305987155582987E-2</v>
      </c>
      <c r="H5" s="69">
        <f t="shared" ref="H5:H9" si="2">F5/D5-1</f>
        <v>3.9756397974544999E-2</v>
      </c>
      <c r="I5" s="69">
        <f t="shared" ref="I5:I9" si="3">F5/C5-1</f>
        <v>-0.13821460980036304</v>
      </c>
      <c r="J5" s="69">
        <f t="shared" si="0"/>
        <v>-0.15602088424794491</v>
      </c>
      <c r="K5" s="78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1:36" s="58" customFormat="1" ht="18.600000000000001" customHeight="1" outlineLevel="1">
      <c r="A6" s="67" t="s">
        <v>11</v>
      </c>
      <c r="B6" s="68">
        <v>471598.28</v>
      </c>
      <c r="C6" s="68">
        <v>526635.61</v>
      </c>
      <c r="D6" s="68">
        <v>517991.01</v>
      </c>
      <c r="E6" s="68">
        <v>554061.37</v>
      </c>
      <c r="F6" s="68">
        <v>579945.34</v>
      </c>
      <c r="G6" s="69">
        <f>F6/E6-1</f>
        <v>4.6716792401534812E-2</v>
      </c>
      <c r="H6" s="69">
        <f t="shared" si="2"/>
        <v>0.11960502943863816</v>
      </c>
      <c r="I6" s="69">
        <f t="shared" si="3"/>
        <v>0.1012269755172841</v>
      </c>
      <c r="J6" s="69">
        <f t="shared" si="0"/>
        <v>0.22974439177343897</v>
      </c>
      <c r="K6" s="78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6" s="58" customFormat="1" ht="18.600000000000001" customHeight="1" outlineLevel="1">
      <c r="A7" s="70" t="s">
        <v>42</v>
      </c>
      <c r="B7" s="71">
        <v>2119.69</v>
      </c>
      <c r="C7" s="71">
        <v>2303.37</v>
      </c>
      <c r="D7" s="71">
        <v>2367.2399999999998</v>
      </c>
      <c r="E7" s="71">
        <v>2455.94</v>
      </c>
      <c r="F7" s="71">
        <v>2647.62</v>
      </c>
      <c r="G7" s="72">
        <f t="shared" si="1"/>
        <v>7.8047509303973195E-2</v>
      </c>
      <c r="H7" s="72">
        <f>F7/D7-1</f>
        <v>0.1184417296091651</v>
      </c>
      <c r="I7" s="72">
        <f t="shared" si="3"/>
        <v>0.14945492908217095</v>
      </c>
      <c r="J7" s="72">
        <f t="shared" si="0"/>
        <v>0.24906000405719686</v>
      </c>
      <c r="K7" s="78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6" s="58" customFormat="1" ht="18.600000000000001" customHeight="1" outlineLevel="1">
      <c r="A8" s="73" t="s">
        <v>43</v>
      </c>
      <c r="B8" s="71">
        <v>187.51</v>
      </c>
      <c r="C8" s="71">
        <v>135</v>
      </c>
      <c r="D8" s="71">
        <v>140.81</v>
      </c>
      <c r="E8" s="71">
        <v>168.65</v>
      </c>
      <c r="F8" s="71">
        <v>181.72</v>
      </c>
      <c r="G8" s="72">
        <f t="shared" si="1"/>
        <v>7.7497776460124568E-2</v>
      </c>
      <c r="H8" s="72">
        <f>F8/D8-1</f>
        <v>0.29053334280235776</v>
      </c>
      <c r="I8" s="72">
        <f t="shared" si="3"/>
        <v>0.34607407407407398</v>
      </c>
      <c r="J8" s="72">
        <f t="shared" si="0"/>
        <v>-3.0878353154498384E-2</v>
      </c>
      <c r="K8" s="78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</row>
    <row r="9" spans="1:36" s="58" customFormat="1" ht="18.600000000000001" customHeight="1" outlineLevel="1" thickBot="1">
      <c r="A9" s="74" t="s">
        <v>33</v>
      </c>
      <c r="B9" s="75">
        <f>SUM(B4,B7:B8)</f>
        <v>498373.60000000003</v>
      </c>
      <c r="C9" s="75">
        <f>SUM(C4,C7:C8)</f>
        <v>547601.64</v>
      </c>
      <c r="D9" s="75">
        <f>SUM(D4,D7,D8)</f>
        <v>537426.4800000001</v>
      </c>
      <c r="E9" s="75">
        <f>SUM(E4,E7,E8)</f>
        <v>574579.82999999996</v>
      </c>
      <c r="F9" s="75">
        <f>SUM(F4,F7,F8)</f>
        <v>601109.57999999996</v>
      </c>
      <c r="G9" s="76">
        <f t="shared" si="1"/>
        <v>4.6172435255863453E-2</v>
      </c>
      <c r="H9" s="76">
        <f t="shared" si="2"/>
        <v>0.11849639414864677</v>
      </c>
      <c r="I9" s="76">
        <f t="shared" si="3"/>
        <v>9.7713257396380149E-2</v>
      </c>
      <c r="J9" s="77">
        <f t="shared" si="0"/>
        <v>0.20614250032505721</v>
      </c>
      <c r="K9" s="78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6" ht="27" customHeight="1" outlineLevel="1">
      <c r="A10" s="268" t="s">
        <v>73</v>
      </c>
      <c r="B10" s="268"/>
      <c r="C10" s="268"/>
      <c r="D10" s="268"/>
      <c r="E10" s="268"/>
      <c r="F10" s="268"/>
      <c r="G10" s="268"/>
      <c r="H10" s="268"/>
      <c r="I10" s="268"/>
      <c r="J10" s="26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36" s="25" customFormat="1" ht="42.75" customHeight="1" outlineLevel="1">
      <c r="A11" s="269" t="s">
        <v>112</v>
      </c>
      <c r="B11" s="269"/>
      <c r="C11" s="269"/>
      <c r="D11" s="269"/>
      <c r="E11" s="269"/>
      <c r="F11" s="269"/>
      <c r="G11" s="269"/>
      <c r="H11" s="269"/>
      <c r="I11" s="269"/>
      <c r="J11" s="269"/>
    </row>
    <row r="12" spans="1:36" s="267" customFormat="1" ht="27.6" customHeight="1"/>
    <row r="13" spans="1:36" s="266" customFormat="1" ht="25.9" customHeight="1">
      <c r="A13" s="266" t="s">
        <v>17</v>
      </c>
    </row>
    <row r="14" spans="1:36" ht="16.5" outlineLevel="1" thickBot="1">
      <c r="B14" s="25"/>
      <c r="C14" s="15"/>
      <c r="F14" s="59" t="s">
        <v>63</v>
      </c>
      <c r="G14" s="78"/>
      <c r="H14" s="6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6" s="58" customFormat="1" ht="46.9" customHeight="1" outlineLevel="1" thickBot="1">
      <c r="A15" s="61" t="s">
        <v>0</v>
      </c>
      <c r="B15" s="62">
        <v>44469</v>
      </c>
      <c r="C15" s="62">
        <v>44834</v>
      </c>
      <c r="D15" s="62" t="s">
        <v>84</v>
      </c>
      <c r="E15" s="62">
        <v>45107</v>
      </c>
      <c r="F15" s="62">
        <v>45199</v>
      </c>
      <c r="G15" s="63" t="s">
        <v>113</v>
      </c>
      <c r="H15" s="63" t="s">
        <v>93</v>
      </c>
      <c r="I15" s="63" t="s">
        <v>103</v>
      </c>
      <c r="J15" s="63" t="s">
        <v>87</v>
      </c>
      <c r="K15" s="78"/>
      <c r="L15" s="78"/>
      <c r="M15" s="78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</row>
    <row r="16" spans="1:36" s="58" customFormat="1" ht="18.600000000000001" customHeight="1" outlineLevel="1">
      <c r="A16" s="64" t="s">
        <v>37</v>
      </c>
      <c r="B16" s="65">
        <v>373066.18</v>
      </c>
      <c r="C16" s="65">
        <v>418311.6846008448</v>
      </c>
      <c r="D16" s="65">
        <v>412613.78</v>
      </c>
      <c r="E16" s="65">
        <v>456579.88407374098</v>
      </c>
      <c r="F16" s="65">
        <v>486008.37</v>
      </c>
      <c r="G16" s="66">
        <f>F16/E16-1</f>
        <v>6.4454188528170198E-2</v>
      </c>
      <c r="H16" s="66">
        <f>F16/D16-1</f>
        <v>0.17787721486180108</v>
      </c>
      <c r="I16" s="66">
        <f>F16/C16-1</f>
        <v>0.16183312083130486</v>
      </c>
      <c r="J16" s="66">
        <f>F16/B16-1</f>
        <v>0.30274036097295132</v>
      </c>
      <c r="K16" s="78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:36" s="58" customFormat="1" ht="18.600000000000001" customHeight="1" outlineLevel="1">
      <c r="A17" s="67" t="s">
        <v>4</v>
      </c>
      <c r="B17" s="68">
        <v>178.81</v>
      </c>
      <c r="C17" s="68">
        <v>176.03647032020007</v>
      </c>
      <c r="D17" s="68">
        <v>145.91999999999999</v>
      </c>
      <c r="E17" s="68">
        <v>144.57047136879999</v>
      </c>
      <c r="F17" s="68">
        <v>151.77000000000001</v>
      </c>
      <c r="G17" s="69">
        <f>F17/E17-1</f>
        <v>4.9799440805819772E-2</v>
      </c>
      <c r="H17" s="69">
        <f>F17/D17-1</f>
        <v>4.009046052631593E-2</v>
      </c>
      <c r="I17" s="69">
        <f t="shared" ref="I17" si="4">F17/C17-1</f>
        <v>-0.13784910749494561</v>
      </c>
      <c r="J17" s="69">
        <f>F17/B17-1</f>
        <v>-0.15122196745148475</v>
      </c>
      <c r="K17" s="78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</row>
    <row r="18" spans="1:36" s="58" customFormat="1" ht="18.600000000000001" customHeight="1" outlineLevel="1" thickBot="1">
      <c r="A18" s="79" t="s">
        <v>11</v>
      </c>
      <c r="B18" s="68">
        <v>349344.19</v>
      </c>
      <c r="C18" s="68">
        <v>400375.18979605229</v>
      </c>
      <c r="D18" s="68">
        <v>396139.64</v>
      </c>
      <c r="E18" s="68">
        <v>439431.24028959923</v>
      </c>
      <c r="F18" s="68">
        <v>468738.34</v>
      </c>
      <c r="G18" s="84">
        <f t="shared" ref="G18" si="5">F18/E18-1</f>
        <v>6.669325487893496E-2</v>
      </c>
      <c r="H18" s="84">
        <f>F18/D18-1</f>
        <v>0.1832654263027047</v>
      </c>
      <c r="I18" s="84">
        <f>F18/C18-1</f>
        <v>0.17074771850566295</v>
      </c>
      <c r="J18" s="85">
        <f>F18/B18-1</f>
        <v>0.34176652544300223</v>
      </c>
      <c r="K18" s="108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36" ht="30" customHeight="1" outlineLevel="1">
      <c r="A19" s="268" t="s">
        <v>73</v>
      </c>
      <c r="B19" s="268"/>
      <c r="C19" s="268"/>
      <c r="D19" s="268"/>
      <c r="E19" s="268"/>
      <c r="F19" s="268"/>
      <c r="G19" s="268"/>
      <c r="H19" s="268"/>
      <c r="I19" s="268"/>
      <c r="J19" s="268"/>
    </row>
    <row r="20" spans="1:36" s="25" customFormat="1" ht="30" customHeight="1" outlineLevel="1">
      <c r="A20" s="269" t="s">
        <v>114</v>
      </c>
      <c r="B20" s="269"/>
      <c r="C20" s="269"/>
      <c r="D20" s="269"/>
      <c r="E20" s="269"/>
      <c r="F20" s="269"/>
      <c r="G20" s="269"/>
      <c r="H20" s="269"/>
      <c r="I20" s="269"/>
      <c r="J20" s="269"/>
    </row>
    <row r="21" spans="1:36" s="264" customFormat="1" ht="13.9" customHeight="1"/>
    <row r="22" spans="1:36" s="253" customFormat="1" ht="24.6" customHeight="1" thickBot="1">
      <c r="A22" s="252" t="s">
        <v>38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</row>
    <row r="23" spans="1:36" ht="13.5" outlineLevel="1" thickBot="1">
      <c r="B23" s="25"/>
    </row>
    <row r="24" spans="1:36" ht="77.25" outlineLevel="1" thickBot="1">
      <c r="A24" s="128" t="s">
        <v>54</v>
      </c>
      <c r="B24" s="129" t="s">
        <v>64</v>
      </c>
      <c r="C24" s="136"/>
      <c r="D24" s="136"/>
      <c r="E24" s="136"/>
      <c r="F24" s="136"/>
      <c r="G24" s="136"/>
      <c r="H24" s="137"/>
      <c r="I24" s="137"/>
      <c r="J24" s="137"/>
    </row>
    <row r="25" spans="1:36" ht="18.75" customHeight="1" outlineLevel="1">
      <c r="A25" s="138" t="s">
        <v>88</v>
      </c>
      <c r="B25" s="139">
        <v>-2E-3</v>
      </c>
      <c r="C25" s="136"/>
      <c r="D25" s="136"/>
      <c r="E25" s="136"/>
      <c r="F25" s="136"/>
      <c r="G25" s="136"/>
      <c r="H25" s="136"/>
      <c r="I25" s="136"/>
      <c r="J25" s="136"/>
    </row>
    <row r="26" spans="1:36" ht="18.75" customHeight="1" outlineLevel="1">
      <c r="A26" s="140" t="s">
        <v>91</v>
      </c>
      <c r="B26" s="141">
        <v>-27.72</v>
      </c>
      <c r="C26" s="136"/>
      <c r="D26" s="136"/>
      <c r="E26" s="136"/>
      <c r="F26" s="136"/>
      <c r="G26" s="136"/>
      <c r="H26" s="136"/>
      <c r="I26" s="136"/>
      <c r="J26" s="136"/>
    </row>
    <row r="27" spans="1:36" ht="18.75" customHeight="1" outlineLevel="1">
      <c r="A27" s="140" t="s">
        <v>92</v>
      </c>
      <c r="B27" s="141">
        <v>-8.74</v>
      </c>
      <c r="C27" s="136"/>
      <c r="D27" s="136"/>
      <c r="E27" s="136"/>
      <c r="F27" s="136"/>
      <c r="G27" s="136"/>
      <c r="H27" s="136"/>
      <c r="I27" s="136"/>
      <c r="J27" s="136"/>
    </row>
    <row r="28" spans="1:36" ht="18.75" customHeight="1" outlineLevel="1">
      <c r="A28" s="140" t="s">
        <v>97</v>
      </c>
      <c r="B28" s="141">
        <v>-2.52</v>
      </c>
      <c r="C28" s="136"/>
      <c r="D28" s="136"/>
      <c r="E28" s="136"/>
      <c r="F28" s="136"/>
      <c r="G28" s="136"/>
      <c r="H28" s="136"/>
      <c r="I28" s="136"/>
      <c r="J28" s="136"/>
    </row>
    <row r="29" spans="1:36" ht="18.75" customHeight="1" outlineLevel="1" thickBot="1">
      <c r="A29" s="142" t="s">
        <v>115</v>
      </c>
      <c r="B29" s="249">
        <v>0.68</v>
      </c>
      <c r="C29" s="136"/>
      <c r="D29" s="136"/>
      <c r="E29" s="136"/>
      <c r="F29" s="136"/>
      <c r="G29" s="136"/>
      <c r="H29" s="136"/>
      <c r="I29" s="136"/>
      <c r="J29" s="136"/>
    </row>
    <row r="30" spans="1:36" ht="18.75" customHeight="1" outlineLevel="1">
      <c r="A30" s="143" t="s">
        <v>89</v>
      </c>
      <c r="B30" s="144">
        <f>SUM(B26:B29)</f>
        <v>-38.300000000000004</v>
      </c>
      <c r="C30" s="145"/>
      <c r="D30" s="145"/>
      <c r="E30" s="145"/>
      <c r="F30" s="145"/>
      <c r="G30" s="145"/>
      <c r="H30" s="145"/>
      <c r="I30" s="145"/>
      <c r="J30" s="145"/>
    </row>
    <row r="31" spans="1:36" ht="29.25" customHeight="1" outlineLevel="1">
      <c r="A31" s="146" t="s">
        <v>90</v>
      </c>
      <c r="B31" s="147">
        <f>SUM(B25:B28)</f>
        <v>-38.981999999999999</v>
      </c>
      <c r="C31" s="145"/>
      <c r="D31" s="145"/>
      <c r="E31" s="145"/>
      <c r="F31" s="145"/>
      <c r="G31" s="145"/>
      <c r="H31" s="145"/>
      <c r="I31" s="145"/>
      <c r="J31" s="145"/>
    </row>
    <row r="32" spans="1:36" ht="18" customHeight="1" outlineLevel="1">
      <c r="A32" s="148" t="s">
        <v>79</v>
      </c>
      <c r="B32" s="25"/>
      <c r="C32" s="25"/>
      <c r="D32" s="25"/>
      <c r="E32" s="25"/>
      <c r="F32" s="25"/>
      <c r="G32" s="25"/>
      <c r="H32" s="25"/>
      <c r="I32" s="25"/>
      <c r="J32" s="25"/>
    </row>
    <row r="33" outlineLevel="1"/>
    <row r="34" outlineLevel="1"/>
    <row r="35" outlineLevel="1"/>
    <row r="36" outlineLevel="1"/>
    <row r="37" outlineLevel="1"/>
    <row r="38" outlineLevel="1"/>
    <row r="39" outlineLevel="1"/>
    <row r="40" outlineLevel="1"/>
    <row r="41" outlineLevel="1"/>
    <row r="42" outlineLevel="1"/>
    <row r="43" outlineLevel="1"/>
    <row r="44" outlineLevel="1"/>
    <row r="45" outlineLevel="1"/>
    <row r="46" outlineLevel="1"/>
    <row r="47" outlineLevel="1"/>
    <row r="48" outlineLevel="1"/>
    <row r="49" outlineLevel="1"/>
    <row r="50" outlineLevel="1"/>
    <row r="51" outlineLevel="1"/>
    <row r="52" outlineLevel="1"/>
    <row r="53" outlineLevel="1"/>
    <row r="54" outlineLevel="1"/>
    <row r="55" outlineLevel="1"/>
  </sheetData>
  <mergeCells count="9">
    <mergeCell ref="A21:XFD21"/>
    <mergeCell ref="A1:XFD1"/>
    <mergeCell ref="A13:XFD13"/>
    <mergeCell ref="A22:XFD22"/>
    <mergeCell ref="A12:XFD12"/>
    <mergeCell ref="A10:J10"/>
    <mergeCell ref="A11:J11"/>
    <mergeCell ref="A19:J19"/>
    <mergeCell ref="A20:J20"/>
  </mergeCells>
  <phoneticPr fontId="22" type="noConversion"/>
  <conditionalFormatting sqref="H4 H6:H9 J4:J9 H16 J16 H18 J18">
    <cfRule type="cellIs" dxfId="12" priority="18" operator="lessThan">
      <formula>0</formula>
    </cfRule>
  </conditionalFormatting>
  <conditionalFormatting sqref="J17">
    <cfRule type="cellIs" dxfId="11" priority="17" operator="lessThan">
      <formula>0</formula>
    </cfRule>
  </conditionalFormatting>
  <conditionalFormatting sqref="H5">
    <cfRule type="cellIs" dxfId="10" priority="16" operator="lessThan">
      <formula>0</formula>
    </cfRule>
  </conditionalFormatting>
  <conditionalFormatting sqref="H17">
    <cfRule type="cellIs" dxfId="9" priority="15" operator="lessThan">
      <formula>0</formula>
    </cfRule>
  </conditionalFormatting>
  <conditionalFormatting sqref="G4 G6:G9">
    <cfRule type="cellIs" dxfId="8" priority="9" operator="lessThan">
      <formula>0</formula>
    </cfRule>
  </conditionalFormatting>
  <conditionalFormatting sqref="G5">
    <cfRule type="cellIs" dxfId="7" priority="8" operator="lessThan">
      <formula>0</formula>
    </cfRule>
  </conditionalFormatting>
  <conditionalFormatting sqref="G16">
    <cfRule type="cellIs" dxfId="6" priority="7" operator="lessThan">
      <formula>0</formula>
    </cfRule>
  </conditionalFormatting>
  <conditionalFormatting sqref="G17">
    <cfRule type="cellIs" dxfId="5" priority="6" operator="lessThan">
      <formula>0</formula>
    </cfRule>
  </conditionalFormatting>
  <conditionalFormatting sqref="G18">
    <cfRule type="cellIs" dxfId="4" priority="5" operator="lessThan">
      <formula>0</formula>
    </cfRule>
  </conditionalFormatting>
  <conditionalFormatting sqref="I4 I6:I9">
    <cfRule type="cellIs" dxfId="3" priority="4" operator="lessThan">
      <formula>0</formula>
    </cfRule>
  </conditionalFormatting>
  <conditionalFormatting sqref="I5">
    <cfRule type="cellIs" dxfId="2" priority="3" operator="lessThan">
      <formula>0</formula>
    </cfRule>
  </conditionalFormatting>
  <conditionalFormatting sqref="I16 I18">
    <cfRule type="cellIs" dxfId="1" priority="2" operator="lessThan">
      <formula>0</formula>
    </cfRule>
  </conditionalFormatting>
  <conditionalFormatting sqref="I17">
    <cfRule type="cellIs" dxfId="0" priority="1" operator="lessThan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Індекси світу та України</vt:lpstr>
      <vt:lpstr>Біржові ринки капіталу України</vt:lpstr>
      <vt:lpstr>КУА-АНПФ &amp; ІСІ-НПФ-СК в упр-ні</vt:lpstr>
      <vt:lpstr>Активи-ВЧА-Чистий притік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2023-11-30T13:58:42Z</dcterms:modified>
</cp:coreProperties>
</file>