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<sst xmlns="http://schemas.openxmlformats.org/spreadsheetml/2006/main" count="367" uniqueCount="134">
  <si>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</si>
  <si>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</si>
  <si>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</si>
  <si>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</si>
  <si>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</si>
  <si>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</si>
  <si>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</si>
  <si>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</si>
  <si>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</si>
  <si>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</si>
  <si>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</si>
  <si>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</si>
  <si>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</si>
  <si>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</si>
  <si>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</si>
  <si>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</si>
  <si>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</si>
  <si>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</si>
  <si>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</si>
  <si>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</si>
  <si>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</si>
  <si>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</si>
  <si>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</si>
  <si>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</si>
  <si>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</si>
  <si>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</si>
  <si>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</si>
  <si>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</si>
  <si>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</si>
  <si>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</si>
  <si>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</si>
  <si>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</si>
  <si>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</si>
  <si>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</si>
  <si>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</si>
  <si>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</si>
  <si>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</si>
  <si>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</si>
  <si>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</si>
  <si>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</si>
  <si>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</si>
  <si>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</si>
  <si>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</si>
  <si>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</si>
  <si>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</si>
  <si>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</si>
  <si>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</si>
  <si>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</si>
  <si>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</si>
  <si>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</si>
  <si>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</si>
  <si>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</si>
  <si>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</si>
  <si>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</si>
  <si>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</si>
  <si>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</si>
  <si>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</si>
  <si>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</si>
  <si>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</si>
  <si>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</si>
  <si>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</si>
  <si>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</si>
  <si>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</si>
  <si>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</si>
  <si>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</si>
  <si>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</si>
  <si>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</si>
  <si>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</si>
  <si>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</si>
  <si>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</si>
  <si>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</si>
  <si>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</si>
  <si>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</si>
  <si>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</si>
  <si>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</si>
  <si>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</si>
  <si>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</si>
  <si>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</si>
  <si>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</si>
  <si>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</si>
  <si>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</si>
  <si>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</si>
  <si>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</si>
  <si>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</si>
  <si>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</si>
  <si>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</si>
  <si>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</si>
  <si>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</si>
  <si>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</si>
  <si>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</si>
  <si>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</si>
  <si>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</si>
  <si>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</si>
  <si>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</si>
  <si>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</si>
  <si>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</si>
  <si>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</si>
  <si>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</si>
  <si>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</si>
  <si>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</si>
  <si>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</si>
  <si>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</si>
  <si>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</si>
  <si>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</si>
  <si>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</si>
  <si>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</si>
  <si>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</si>
  <si>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</si>
  <si>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</si>
  <si>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</si>
  <si>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</si>
  <si>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</si>
  <si>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</si>
  <si>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</si>
  <si>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</si>
  <si>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</si>
  <si>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</si>
  <si>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</si>
  <si>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</si>
  <si>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</si>
  <si>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</si>
  <si>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липень</t>
  </si>
  <si>
    <t>серпень</t>
  </si>
  <si>
    <t>Бонум Оптімум</t>
  </si>
  <si>
    <t>ТОВ КУА "Бонум Груп"</t>
  </si>
  <si>
    <t>http://bonum-group.com/</t>
  </si>
  <si>
    <t>н.д.</t>
  </si>
  <si>
    <t>з початку 2019 року</t>
  </si>
  <si>
    <t>Аргентум</t>
  </si>
  <si>
    <t>ТОВ КУА "ОЗОН"</t>
  </si>
  <si>
    <t>http://ozoncap.com/</t>
  </si>
  <si>
    <t>становив -766,78 тис. грн.</t>
  </si>
  <si>
    <t>** За наявними даними чистий притік/відтік становив -737,23 тис. грн. 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</si>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</sst>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1308598"/>
        <c:axId val="14906471"/>
      </c:barChart>
      <c:catAx>
        <c:axId val="613085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4906471"/>
        <c:crosses val="autoZero"/>
        <c:auto val="1"/>
        <c:lblOffset val="0"/>
        <c:noMultiLvlLbl val="0"/>
      </c:catAx>
      <c:valAx>
        <c:axId val="14906471"/>
        <c:scaling>
          <c:orientation val="minMax"/>
          <c:max val="0.07"/>
          <c:min val="-0.1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308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67049376"/>
        <c:axId val="66573473"/>
      </c:barChart>
      <c:catAx>
        <c:axId val="6704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3473"/>
        <c:crosses val="autoZero"/>
        <c:auto val="0"/>
        <c:lblOffset val="100"/>
        <c:tickLblSkip val="1"/>
        <c:noMultiLvlLbl val="0"/>
      </c:catAx>
      <c:valAx>
        <c:axId val="66573473"/>
        <c:scaling>
          <c:orientation val="minMax"/>
          <c:max val="0.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49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62290346"/>
        <c:axId val="23742203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12353236"/>
        <c:axId val="44070261"/>
      </c:lineChart>
      <c:catAx>
        <c:axId val="62290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3742203"/>
        <c:crosses val="autoZero"/>
        <c:auto val="0"/>
        <c:lblOffset val="40"/>
        <c:noMultiLvlLbl val="0"/>
      </c:catAx>
      <c:valAx>
        <c:axId val="23742203"/>
        <c:scaling>
          <c:orientation val="minMax"/>
          <c:max val="300"/>
          <c:min val="-850"/>
        </c:scaling>
        <c:axPos val="l"/>
        <c:delete val="0"/>
        <c:numFmt formatCode="#,##0" sourceLinked="0"/>
        <c:majorTickMark val="in"/>
        <c:minorTickMark val="none"/>
        <c:tickLblPos val="nextTo"/>
        <c:crossAx val="62290346"/>
        <c:crossesAt val="1"/>
        <c:crossBetween val="between"/>
        <c:dispUnits/>
      </c:valAx>
      <c:catAx>
        <c:axId val="12353236"/>
        <c:scaling>
          <c:orientation val="minMax"/>
        </c:scaling>
        <c:axPos val="b"/>
        <c:delete val="1"/>
        <c:majorTickMark val="in"/>
        <c:minorTickMark val="none"/>
        <c:tickLblPos val="nextTo"/>
        <c:crossAx val="44070261"/>
        <c:crosses val="autoZero"/>
        <c:auto val="0"/>
        <c:lblOffset val="100"/>
        <c:noMultiLvlLbl val="0"/>
      </c:catAx>
      <c:valAx>
        <c:axId val="4407026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23532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61088030"/>
        <c:axId val="12921359"/>
      </c:barChart>
      <c:catAx>
        <c:axId val="61088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21359"/>
        <c:crosses val="autoZero"/>
        <c:auto val="0"/>
        <c:lblOffset val="0"/>
        <c:tickLblSkip val="1"/>
        <c:noMultiLvlLbl val="0"/>
      </c:catAx>
      <c:valAx>
        <c:axId val="12921359"/>
        <c:scaling>
          <c:orientation val="minMax"/>
          <c:max val="0.085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88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49183368"/>
        <c:axId val="39997129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4429842"/>
        <c:axId val="18541987"/>
      </c:lineChart>
      <c:catAx>
        <c:axId val="491833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997129"/>
        <c:crosses val="autoZero"/>
        <c:auto val="0"/>
        <c:lblOffset val="100"/>
        <c:noMultiLvlLbl val="0"/>
      </c:catAx>
      <c:valAx>
        <c:axId val="39997129"/>
        <c:scaling>
          <c:orientation val="minMax"/>
          <c:max val="37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183368"/>
        <c:crossesAt val="1"/>
        <c:crossBetween val="between"/>
        <c:dispUnits/>
      </c:valAx>
      <c:catAx>
        <c:axId val="24429842"/>
        <c:scaling>
          <c:orientation val="minMax"/>
        </c:scaling>
        <c:axPos val="b"/>
        <c:delete val="1"/>
        <c:majorTickMark val="in"/>
        <c:minorTickMark val="none"/>
        <c:tickLblPos val="nextTo"/>
        <c:crossAx val="18541987"/>
        <c:crosses val="autoZero"/>
        <c:auto val="0"/>
        <c:lblOffset val="100"/>
        <c:noMultiLvlLbl val="0"/>
      </c:catAx>
      <c:valAx>
        <c:axId val="1854198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4298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32660156"/>
        <c:axId val="25505949"/>
      </c:barChart>
      <c:catAx>
        <c:axId val="3266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05949"/>
        <c:crosses val="autoZero"/>
        <c:auto val="0"/>
        <c:lblOffset val="100"/>
        <c:tickLblSkip val="1"/>
        <c:noMultiLvlLbl val="0"/>
      </c:catAx>
      <c:valAx>
        <c:axId val="25505949"/>
        <c:scaling>
          <c:orientation val="minMax"/>
          <c:max val="0.14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60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28226950"/>
        <c:axId val="52715959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4681584"/>
        <c:axId val="42134257"/>
      </c:lineChart>
      <c:catAx>
        <c:axId val="28226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2715959"/>
        <c:crosses val="autoZero"/>
        <c:auto val="0"/>
        <c:lblOffset val="100"/>
        <c:noMultiLvlLbl val="0"/>
      </c:catAx>
      <c:valAx>
        <c:axId val="5271595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226950"/>
        <c:crossesAt val="1"/>
        <c:crossBetween val="between"/>
        <c:dispUnits/>
      </c:valAx>
      <c:catAx>
        <c:axId val="4681584"/>
        <c:scaling>
          <c:orientation val="minMax"/>
        </c:scaling>
        <c:axPos val="b"/>
        <c:delete val="1"/>
        <c:majorTickMark val="in"/>
        <c:minorTickMark val="none"/>
        <c:tickLblPos val="nextTo"/>
        <c:crossAx val="42134257"/>
        <c:crosses val="autoZero"/>
        <c:auto val="0"/>
        <c:lblOffset val="100"/>
        <c:noMultiLvlLbl val="0"/>
      </c:catAx>
      <c:valAx>
        <c:axId val="4213425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81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43663994"/>
        <c:axId val="57431627"/>
      </c:barChart>
      <c:catAx>
        <c:axId val="4366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31627"/>
        <c:crosses val="autoZero"/>
        <c:auto val="0"/>
        <c:lblOffset val="100"/>
        <c:tickLblSkip val="1"/>
        <c:noMultiLvlLbl val="0"/>
      </c:catAx>
      <c:valAx>
        <c:axId val="57431627"/>
        <c:scaling>
          <c:orientation val="minMax"/>
          <c:max val="0.09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63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4197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-0.0019378056657748388</v>
      </c>
      <c r="C3" s="87">
        <v>-0.03050275069448216</v>
      </c>
      <c r="D3" s="87">
        <v>-0.002871089629837139</v>
      </c>
      <c r="E3" s="87">
        <v>-0.021029794775560107</v>
      </c>
      <c r="F3" s="87">
        <v>-0.021050753963190727</v>
      </c>
      <c r="G3" s="59"/>
      <c r="H3" s="59"/>
      <c r="I3" s="2"/>
      <c r="J3" s="2"/>
      <c r="K3" s="2"/>
      <c r="L3" s="2"/>
    </row>
    <row r="4" spans="1:12" ht="14.25">
      <c r="A4" s="86" t="s">
        <v>122</v>
      </c>
      <c r="B4" s="87">
        <v>-0.02479659763313602</v>
      </c>
      <c r="C4" s="87">
        <v>-0.04007715789276556</v>
      </c>
      <c r="D4" s="87">
        <v>0.0030219882970773976</v>
      </c>
      <c r="E4" s="87">
        <v>0.060740958274080915</v>
      </c>
      <c r="F4" s="87">
        <v>-0.010461985275647623</v>
      </c>
      <c r="G4" s="59"/>
      <c r="H4" s="59"/>
      <c r="I4" s="2"/>
      <c r="J4" s="2"/>
      <c r="K4" s="2"/>
      <c r="L4" s="2"/>
    </row>
    <row r="5" spans="1:12" ht="15" thickBot="1">
      <c r="A5" s="76" t="s">
        <v>127</v>
      </c>
      <c r="B5" s="78">
        <v>-0.057154605263157965</v>
      </c>
      <c r="C5" s="78">
        <v>-0.09813846009477778</v>
      </c>
      <c r="D5" s="78">
        <v>0.0036513839211223345</v>
      </c>
      <c r="E5" s="78">
        <v>-0.14349008031647248</v>
      </c>
      <c r="F5" s="78">
        <v>-0.07348099614950543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8</v>
      </c>
      <c r="B28" s="28">
        <v>-0.0739087939087939</v>
      </c>
      <c r="C28" s="66">
        <v>0.08914414096501755</v>
      </c>
      <c r="D28" s="75"/>
      <c r="E28" s="71"/>
      <c r="F28" s="71"/>
    </row>
    <row r="29" spans="1:6" ht="14.25">
      <c r="A29" s="27" t="s">
        <v>106</v>
      </c>
      <c r="B29" s="28">
        <v>-0.062405318415540645</v>
      </c>
      <c r="C29" s="66">
        <v>0.00032504183815551535</v>
      </c>
      <c r="D29" s="75"/>
      <c r="E29" s="71"/>
      <c r="F29" s="71"/>
    </row>
    <row r="30" spans="1:6" ht="14.25">
      <c r="A30" s="27" t="s">
        <v>7</v>
      </c>
      <c r="B30" s="28">
        <v>-0.05003440194654374</v>
      </c>
      <c r="C30" s="66">
        <v>0.126642975837433</v>
      </c>
      <c r="D30" s="75"/>
      <c r="E30" s="71"/>
      <c r="F30" s="71"/>
    </row>
    <row r="31" spans="1:6" ht="14.25">
      <c r="A31" s="27" t="s">
        <v>55</v>
      </c>
      <c r="B31" s="28">
        <v>-0.04905738066527454</v>
      </c>
      <c r="C31" s="66">
        <v>0.2756793261609747</v>
      </c>
      <c r="D31" s="75"/>
      <c r="E31" s="71"/>
      <c r="F31" s="71"/>
    </row>
    <row r="32" spans="1:6" ht="14.25">
      <c r="A32" s="27" t="s">
        <v>1</v>
      </c>
      <c r="B32" s="28">
        <v>-0.04007715789276556</v>
      </c>
      <c r="C32" s="66">
        <v>-0.09813846009477778</v>
      </c>
      <c r="D32" s="75"/>
      <c r="E32" s="71"/>
      <c r="F32" s="71"/>
    </row>
    <row r="33" spans="1:6" ht="14.25">
      <c r="A33" s="27" t="s">
        <v>9</v>
      </c>
      <c r="B33" s="28">
        <v>-0.03796941946041943</v>
      </c>
      <c r="C33" s="66">
        <v>0.07528240394468666</v>
      </c>
      <c r="D33" s="75"/>
      <c r="E33" s="71"/>
      <c r="F33" s="71"/>
    </row>
    <row r="34" spans="1:6" ht="14.25">
      <c r="A34" s="27" t="s">
        <v>0</v>
      </c>
      <c r="B34" s="28">
        <v>-0.02479659763313602</v>
      </c>
      <c r="C34" s="66">
        <v>-0.057154605263157965</v>
      </c>
      <c r="D34" s="75"/>
      <c r="E34" s="71"/>
      <c r="F34" s="71"/>
    </row>
    <row r="35" spans="1:6" ht="14.25">
      <c r="A35" s="27" t="s">
        <v>10</v>
      </c>
      <c r="B35" s="28">
        <v>-0.020490539041630895</v>
      </c>
      <c r="C35" s="66">
        <v>0.15437884034033678</v>
      </c>
      <c r="D35" s="75"/>
      <c r="E35" s="71"/>
      <c r="F35" s="71"/>
    </row>
    <row r="36" spans="1:6" ht="14.25">
      <c r="A36" s="27" t="s">
        <v>12</v>
      </c>
      <c r="B36" s="28">
        <v>-0.01809165274226776</v>
      </c>
      <c r="C36" s="66">
        <v>0.198991044920225</v>
      </c>
      <c r="D36" s="75"/>
      <c r="E36" s="71"/>
      <c r="F36" s="71"/>
    </row>
    <row r="37" spans="1:6" ht="14.25">
      <c r="A37" s="27" t="s">
        <v>11</v>
      </c>
      <c r="B37" s="28">
        <v>-0.017159967495859796</v>
      </c>
      <c r="C37" s="66">
        <v>0.164851446510337</v>
      </c>
      <c r="D37" s="75"/>
      <c r="E37" s="71"/>
      <c r="F37" s="71"/>
    </row>
    <row r="38" spans="1:6" ht="28.5">
      <c r="A38" s="27" t="s">
        <v>5</v>
      </c>
      <c r="B38" s="28">
        <v>-0.01577829231613892</v>
      </c>
      <c r="C38" s="66">
        <v>0.17587313043826946</v>
      </c>
      <c r="D38" s="75"/>
      <c r="E38" s="71"/>
      <c r="F38" s="71"/>
    </row>
    <row r="39" spans="1:6" ht="14.25">
      <c r="A39" s="27" t="s">
        <v>6</v>
      </c>
      <c r="B39" s="28">
        <v>-0.006961532189385555</v>
      </c>
      <c r="C39" s="66">
        <v>0.17956971321338644</v>
      </c>
      <c r="D39" s="75"/>
      <c r="E39" s="71"/>
      <c r="F39" s="71"/>
    </row>
    <row r="40" spans="1:6" ht="15" thickBot="1">
      <c r="A40" s="76" t="s">
        <v>76</v>
      </c>
      <c r="B40" s="77">
        <v>0.00019711626209151234</v>
      </c>
      <c r="C40" s="78">
        <v>0.1615433538265847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11605288.35</v>
      </c>
      <c r="F3" s="113">
        <v>172950</v>
      </c>
      <c r="G3" s="112">
        <v>67.10198525585429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933767.3401</v>
      </c>
      <c r="F4" s="113">
        <v>648</v>
      </c>
      <c r="G4" s="112">
        <v>1440.9989816358025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12539055.6901</v>
      </c>
      <c r="F5" s="98">
        <f>SUM(F3:F4)</f>
        <v>173598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-0.01219598733880034</v>
      </c>
      <c r="F4" s="99">
        <v>-0.017408731591912807</v>
      </c>
      <c r="G4" s="99">
        <v>-0.10158573738336918</v>
      </c>
      <c r="H4" s="99">
        <v>-0.12241784763010422</v>
      </c>
      <c r="I4" s="99">
        <v>-0.12026843810613108</v>
      </c>
      <c r="J4" s="106">
        <v>-0.7118002036728384</v>
      </c>
      <c r="K4" s="123">
        <v>-0.09226404647812492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-0.008727983212494905</v>
      </c>
      <c r="F5" s="99">
        <v>-0.04523098461380404</v>
      </c>
      <c r="G5" s="99">
        <v>-0.013660170081919443</v>
      </c>
      <c r="H5" s="99">
        <v>0.03972851196254479</v>
      </c>
      <c r="I5" s="99">
        <v>-0.026693554192879776</v>
      </c>
      <c r="J5" s="106">
        <v>-0.3289801474414289</v>
      </c>
      <c r="K5" s="124">
        <v>-0.04616406401342843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-0.010461985275647623</v>
      </c>
      <c r="F6" s="174">
        <f>AVERAGE(F4:F5)</f>
        <v>-0.03131985810285842</v>
      </c>
      <c r="G6" s="174">
        <f>AVERAGE(G4:G5)</f>
        <v>-0.05762295373264431</v>
      </c>
      <c r="H6" s="174">
        <f>AVERAGE(H4:H5)</f>
        <v>-0.041344667833779714</v>
      </c>
      <c r="I6" s="174">
        <f>AVERAGE(I4:I5)</f>
        <v>-0.07348099614950543</v>
      </c>
      <c r="J6" s="173" t="s">
        <v>51</v>
      </c>
      <c r="K6" s="174">
        <f>AVERAGE(K4:K5)</f>
        <v>-0.06921405524577667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109</v>
      </c>
      <c r="C4" s="38">
        <v>-11.528819999999948</v>
      </c>
      <c r="D4" s="99">
        <v>-0.012195987338804328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85</v>
      </c>
      <c r="C5" s="38">
        <v>-102.18261000000128</v>
      </c>
      <c r="D5" s="99">
        <v>-0.008727983212524772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-113.71143000000123</v>
      </c>
      <c r="D6" s="96">
        <v>-0.0089870799739419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-11.528819999999948</v>
      </c>
      <c r="D36" s="159">
        <f t="shared" si="0"/>
        <v>-0.012195987338804328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-102.18261000000128</v>
      </c>
      <c r="D37" s="160">
        <f t="shared" si="0"/>
        <v>-0.008727983212524772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-0.01219598733880034</v>
      </c>
      <c r="C2" s="10"/>
      <c r="D2" s="10"/>
    </row>
    <row r="3" spans="1:4" ht="14.25">
      <c r="A3" s="27" t="s">
        <v>85</v>
      </c>
      <c r="B3" s="144">
        <v>-0.008727983212494905</v>
      </c>
      <c r="C3" s="10"/>
      <c r="D3" s="10"/>
    </row>
    <row r="4" spans="1:4" ht="14.25">
      <c r="A4" s="27" t="s">
        <v>30</v>
      </c>
      <c r="B4" s="144">
        <v>-0.010461985275647623</v>
      </c>
      <c r="C4" s="10"/>
      <c r="D4" s="10"/>
    </row>
    <row r="5" spans="1:4" ht="14.25">
      <c r="A5" s="27" t="s">
        <v>1</v>
      </c>
      <c r="B5" s="144">
        <v>-0.04007715789276556</v>
      </c>
      <c r="C5" s="10"/>
      <c r="D5" s="10"/>
    </row>
    <row r="6" spans="1:4" ht="14.25">
      <c r="A6" s="27" t="s">
        <v>0</v>
      </c>
      <c r="B6" s="144">
        <v>-0.02479659763313602</v>
      </c>
      <c r="C6" s="10"/>
      <c r="D6" s="10"/>
    </row>
    <row r="7" spans="1:4" ht="14.25">
      <c r="A7" s="27" t="s">
        <v>31</v>
      </c>
      <c r="B7" s="144">
        <v>0.0005082563207852164</v>
      </c>
      <c r="C7" s="10"/>
      <c r="D7" s="10"/>
    </row>
    <row r="8" spans="1:4" ht="14.25">
      <c r="A8" s="27" t="s">
        <v>32</v>
      </c>
      <c r="B8" s="144">
        <v>0.00957157674200726</v>
      </c>
      <c r="C8" s="10"/>
      <c r="D8" s="10"/>
    </row>
    <row r="9" spans="1:4" ht="14.25">
      <c r="A9" s="27" t="s">
        <v>33</v>
      </c>
      <c r="B9" s="144">
        <v>0.01397260273972603</v>
      </c>
      <c r="C9" s="10"/>
      <c r="D9" s="10"/>
    </row>
    <row r="10" spans="1:4" ht="15" thickBot="1">
      <c r="A10" s="76" t="s">
        <v>107</v>
      </c>
      <c r="B10" s="145">
        <v>0.08409758045026772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7">
      <selection activeCell="C20" sqref="C20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30343158.78</v>
      </c>
      <c r="D3" s="84">
        <v>47455</v>
      </c>
      <c r="E3" s="83">
        <v>639.409098725108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11355413.91</v>
      </c>
      <c r="D4" s="84">
        <v>7788964</v>
      </c>
      <c r="E4" s="83">
        <v>1.4578850165439203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7521745.15</v>
      </c>
      <c r="D5" s="84">
        <v>2094</v>
      </c>
      <c r="E5" s="83">
        <v>3592.046394460363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20</v>
      </c>
      <c r="C6" s="83">
        <v>5940214.13</v>
      </c>
      <c r="D6" s="84">
        <v>1562</v>
      </c>
      <c r="E6" s="83">
        <v>3802.953988476312</v>
      </c>
      <c r="F6" s="84">
        <v>1000</v>
      </c>
      <c r="G6" s="82" t="s">
        <v>21</v>
      </c>
      <c r="H6" s="85" t="s">
        <v>49</v>
      </c>
      <c r="I6" s="19"/>
    </row>
    <row r="7" spans="1:9" ht="14.25" customHeight="1">
      <c r="A7" s="21">
        <v>5</v>
      </c>
      <c r="B7" s="82" t="s">
        <v>79</v>
      </c>
      <c r="C7" s="83">
        <v>5336915.44</v>
      </c>
      <c r="D7" s="84">
        <v>4233</v>
      </c>
      <c r="E7" s="83">
        <v>1260.787961256792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61</v>
      </c>
      <c r="C8" s="83">
        <v>5062148.2801</v>
      </c>
      <c r="D8" s="84">
        <v>3571</v>
      </c>
      <c r="E8" s="83">
        <v>1417.5716270232429</v>
      </c>
      <c r="F8" s="84">
        <v>1000</v>
      </c>
      <c r="G8" s="82" t="s">
        <v>80</v>
      </c>
      <c r="H8" s="85" t="s">
        <v>87</v>
      </c>
      <c r="I8" s="19"/>
    </row>
    <row r="9" spans="1:9" ht="14.25">
      <c r="A9" s="21">
        <v>7</v>
      </c>
      <c r="B9" s="82" t="s">
        <v>64</v>
      </c>
      <c r="C9" s="83">
        <v>4258374.79</v>
      </c>
      <c r="D9" s="84">
        <v>1256</v>
      </c>
      <c r="E9" s="83">
        <v>3390.4257882165607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3361329.71</v>
      </c>
      <c r="D10" s="84">
        <v>678</v>
      </c>
      <c r="E10" s="83">
        <v>4957.713436578171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2705941.65</v>
      </c>
      <c r="D11" s="84">
        <v>11221</v>
      </c>
      <c r="E11" s="83">
        <v>241.1497772034578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128</v>
      </c>
      <c r="C12" s="83">
        <v>1979625.26</v>
      </c>
      <c r="D12" s="84">
        <v>29116</v>
      </c>
      <c r="E12" s="83">
        <v>67.99097609561753</v>
      </c>
      <c r="F12" s="84">
        <v>100</v>
      </c>
      <c r="G12" s="82" t="s">
        <v>129</v>
      </c>
      <c r="H12" s="85" t="s">
        <v>130</v>
      </c>
      <c r="I12" s="19"/>
    </row>
    <row r="13" spans="1:9" ht="14.25">
      <c r="A13" s="21">
        <v>11</v>
      </c>
      <c r="B13" s="82" t="s">
        <v>84</v>
      </c>
      <c r="C13" s="83">
        <v>1662247.42</v>
      </c>
      <c r="D13" s="84">
        <v>578</v>
      </c>
      <c r="E13" s="83">
        <v>2875.860588235294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73</v>
      </c>
      <c r="C14" s="83">
        <v>1658185.69</v>
      </c>
      <c r="D14" s="84">
        <v>1289</v>
      </c>
      <c r="E14" s="83">
        <v>1286.412482544608</v>
      </c>
      <c r="F14" s="84">
        <v>1000</v>
      </c>
      <c r="G14" s="82" t="s">
        <v>74</v>
      </c>
      <c r="H14" s="85" t="s">
        <v>75</v>
      </c>
      <c r="I14" s="19"/>
    </row>
    <row r="15" spans="1:9" ht="14.25">
      <c r="A15" s="21">
        <v>13</v>
      </c>
      <c r="B15" s="82" t="s">
        <v>83</v>
      </c>
      <c r="C15" s="83">
        <v>1181491.51</v>
      </c>
      <c r="D15" s="84">
        <v>379</v>
      </c>
      <c r="E15" s="83">
        <v>3117.391846965699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120</v>
      </c>
      <c r="C16" s="83">
        <v>1075191.28</v>
      </c>
      <c r="D16" s="84">
        <v>953</v>
      </c>
      <c r="E16" s="83">
        <v>1128.2175026232949</v>
      </c>
      <c r="F16" s="84">
        <v>1000</v>
      </c>
      <c r="G16" s="82" t="s">
        <v>22</v>
      </c>
      <c r="H16" s="85" t="s">
        <v>35</v>
      </c>
      <c r="I16" s="19"/>
    </row>
    <row r="17" spans="1:9" ht="14.25">
      <c r="A17" s="21">
        <v>15</v>
      </c>
      <c r="B17" s="82" t="s">
        <v>81</v>
      </c>
      <c r="C17" s="83">
        <v>1026563.1</v>
      </c>
      <c r="D17" s="84">
        <v>1311</v>
      </c>
      <c r="E17" s="83">
        <v>783.0382151029748</v>
      </c>
      <c r="F17" s="84">
        <v>1000</v>
      </c>
      <c r="G17" s="82" t="s">
        <v>19</v>
      </c>
      <c r="H17" s="85" t="s">
        <v>46</v>
      </c>
      <c r="I17" s="19"/>
    </row>
    <row r="18" spans="1:9" ht="14.25">
      <c r="A18" s="21">
        <v>16</v>
      </c>
      <c r="B18" s="82" t="s">
        <v>23</v>
      </c>
      <c r="C18" s="83">
        <v>806451.17</v>
      </c>
      <c r="D18" s="84">
        <v>7704</v>
      </c>
      <c r="E18" s="83">
        <v>104.67953920041538</v>
      </c>
      <c r="F18" s="84">
        <v>100</v>
      </c>
      <c r="G18" s="82" t="s">
        <v>47</v>
      </c>
      <c r="H18" s="85" t="s">
        <v>100</v>
      </c>
      <c r="I18" s="19"/>
    </row>
    <row r="19" spans="1:9" ht="14.25">
      <c r="A19" s="21">
        <v>17</v>
      </c>
      <c r="B19" s="82" t="s">
        <v>123</v>
      </c>
      <c r="C19" s="83">
        <v>438502.4499</v>
      </c>
      <c r="D19" s="84">
        <v>8840</v>
      </c>
      <c r="E19" s="83">
        <v>49.604349536199095</v>
      </c>
      <c r="F19" s="84">
        <v>100</v>
      </c>
      <c r="G19" s="82" t="s">
        <v>124</v>
      </c>
      <c r="H19" s="85" t="s">
        <v>125</v>
      </c>
      <c r="I19" s="19"/>
    </row>
    <row r="20" spans="1:8" ht="15" customHeight="1" thickBot="1">
      <c r="A20" s="180" t="s">
        <v>50</v>
      </c>
      <c r="B20" s="181"/>
      <c r="C20" s="97">
        <f>SUM(C3:C19)</f>
        <v>85713499.72000001</v>
      </c>
      <c r="D20" s="98">
        <f>SUM(D3:D19)</f>
        <v>7911204</v>
      </c>
      <c r="E20" s="57" t="s">
        <v>51</v>
      </c>
      <c r="F20" s="57" t="s">
        <v>51</v>
      </c>
      <c r="G20" s="57" t="s">
        <v>51</v>
      </c>
      <c r="H20" s="57" t="s">
        <v>51</v>
      </c>
    </row>
    <row r="21" spans="1:8" ht="15" customHeight="1">
      <c r="A21" s="183" t="s">
        <v>98</v>
      </c>
      <c r="B21" s="183"/>
      <c r="C21" s="183"/>
      <c r="D21" s="183"/>
      <c r="E21" s="183"/>
      <c r="F21" s="183"/>
      <c r="G21" s="183"/>
      <c r="H21" s="183"/>
    </row>
    <row r="22" spans="1:8" ht="15" customHeight="1" thickBot="1">
      <c r="A22" s="182"/>
      <c r="B22" s="182"/>
      <c r="C22" s="182"/>
      <c r="D22" s="182"/>
      <c r="E22" s="182"/>
      <c r="F22" s="182"/>
      <c r="G22" s="182"/>
      <c r="H22" s="182"/>
    </row>
    <row r="24" spans="2:4" ht="14.25">
      <c r="B24" s="20" t="s">
        <v>56</v>
      </c>
      <c r="C24" s="23">
        <f>C20-SUM(C3:C13)</f>
        <v>6186385.199900001</v>
      </c>
      <c r="D24" s="130">
        <f>C24/$C$20</f>
        <v>0.07217515584020072</v>
      </c>
    </row>
    <row r="25" spans="2:8" ht="14.25">
      <c r="B25" s="82" t="str">
        <f aca="true" t="shared" si="0" ref="B25:C33">B3</f>
        <v>КІНТО-Класичний</v>
      </c>
      <c r="C25" s="83">
        <f t="shared" si="0"/>
        <v>30343158.78</v>
      </c>
      <c r="D25" s="130">
        <f>C25/$C$20</f>
        <v>0.3540067653184375</v>
      </c>
      <c r="H25" s="19"/>
    </row>
    <row r="26" spans="2:8" ht="14.25">
      <c r="B26" s="82" t="str">
        <f t="shared" si="0"/>
        <v>ОТП Фонд Акцій</v>
      </c>
      <c r="C26" s="83">
        <f t="shared" si="0"/>
        <v>11355413.91</v>
      </c>
      <c r="D26" s="130">
        <f aca="true" t="shared" si="1" ref="D26:D34">C26/$C$20</f>
        <v>0.1324810437923395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7521745.15</v>
      </c>
      <c r="D27" s="130">
        <f t="shared" si="1"/>
        <v>0.08775449811956411</v>
      </c>
      <c r="H27" s="19"/>
    </row>
    <row r="28" spans="2:8" ht="14.25">
      <c r="B28" s="82" t="str">
        <f t="shared" si="0"/>
        <v>ОТП Класичний</v>
      </c>
      <c r="C28" s="83">
        <f t="shared" si="0"/>
        <v>5940214.13</v>
      </c>
      <c r="D28" s="130">
        <f t="shared" si="1"/>
        <v>0.06930313368844904</v>
      </c>
      <c r="H28" s="19"/>
    </row>
    <row r="29" spans="2:8" ht="14.25">
      <c r="B29" s="82" t="str">
        <f t="shared" si="0"/>
        <v>КІНТО-Еквіті</v>
      </c>
      <c r="C29" s="83">
        <f t="shared" si="0"/>
        <v>5336915.44</v>
      </c>
      <c r="D29" s="130">
        <f t="shared" si="1"/>
        <v>0.0622645844287549</v>
      </c>
      <c r="H29" s="19"/>
    </row>
    <row r="30" spans="2:8" ht="14.25">
      <c r="B30" s="82" t="str">
        <f t="shared" si="0"/>
        <v>Софіївський</v>
      </c>
      <c r="C30" s="83">
        <f t="shared" si="0"/>
        <v>5062148.2801</v>
      </c>
      <c r="D30" s="130">
        <f t="shared" si="1"/>
        <v>0.05905893816769239</v>
      </c>
      <c r="H30" s="19"/>
    </row>
    <row r="31" spans="2:8" ht="14.25">
      <c r="B31" s="82" t="str">
        <f t="shared" si="0"/>
        <v>Альтус-Депозит</v>
      </c>
      <c r="C31" s="83">
        <f t="shared" si="0"/>
        <v>4258374.79</v>
      </c>
      <c r="D31" s="130">
        <f t="shared" si="1"/>
        <v>0.04968149479266181</v>
      </c>
      <c r="H31" s="19"/>
    </row>
    <row r="32" spans="2:8" ht="14.25">
      <c r="B32" s="82" t="str">
        <f t="shared" si="0"/>
        <v>Альтус-Збалансований</v>
      </c>
      <c r="C32" s="83">
        <f t="shared" si="0"/>
        <v>3361329.71</v>
      </c>
      <c r="D32" s="130">
        <f t="shared" si="1"/>
        <v>0.03921587289027334</v>
      </c>
      <c r="H32" s="19"/>
    </row>
    <row r="33" spans="2:4" ht="14.25">
      <c r="B33" s="82" t="str">
        <f t="shared" si="0"/>
        <v>КІНТО-Казначейський</v>
      </c>
      <c r="C33" s="83">
        <f t="shared" si="0"/>
        <v>2705941.65</v>
      </c>
      <c r="D33" s="130">
        <f t="shared" si="1"/>
        <v>0.03156960874120751</v>
      </c>
    </row>
    <row r="34" spans="2:4" ht="14.25">
      <c r="B34" s="82" t="str">
        <f>B13</f>
        <v>УНІВЕР.УА/Володимир Великий: Фонд Збалансований</v>
      </c>
      <c r="C34" s="83">
        <f>C13</f>
        <v>1662247.42</v>
      </c>
      <c r="D34" s="130">
        <f t="shared" si="1"/>
        <v>0.019393064399774337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0.0010971033688391696</v>
      </c>
      <c r="F4" s="153">
        <v>-0.005840087961719531</v>
      </c>
      <c r="G4" s="153">
        <v>0.011116278794290446</v>
      </c>
      <c r="H4" s="153">
        <v>0.0378997626413109</v>
      </c>
      <c r="I4" s="153" t="s">
        <v>126</v>
      </c>
      <c r="J4" s="154">
        <v>5.394090987251158</v>
      </c>
      <c r="K4" s="123">
        <v>0.13040077450065235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0.010642424980883192</v>
      </c>
      <c r="F5" s="153">
        <v>0.020672691966056034</v>
      </c>
      <c r="G5" s="153">
        <v>0.06609230849921222</v>
      </c>
      <c r="H5" s="153">
        <v>0.10042687169237019</v>
      </c>
      <c r="I5" s="153">
        <v>0.07342249730541472</v>
      </c>
      <c r="J5" s="154">
        <v>3.9577134365783193</v>
      </c>
      <c r="K5" s="124">
        <v>0.1330200557370158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-0.008562685641267831</v>
      </c>
      <c r="F6" s="153">
        <v>-0.006323831307550543</v>
      </c>
      <c r="G6" s="153">
        <v>0.0022371752012286805</v>
      </c>
      <c r="H6" s="153">
        <v>0.09496510822143</v>
      </c>
      <c r="I6" s="153">
        <v>0.026600700822273726</v>
      </c>
      <c r="J6" s="154">
        <v>1.8758605882352728</v>
      </c>
      <c r="K6" s="124">
        <v>0.08713608854763066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-0.012812587143657628</v>
      </c>
      <c r="F7" s="153">
        <v>-0.024540933492323114</v>
      </c>
      <c r="G7" s="153">
        <v>-0.09154076533753197</v>
      </c>
      <c r="H7" s="153">
        <v>-0.01530912787871308</v>
      </c>
      <c r="I7" s="153">
        <v>-0.09884480621795089</v>
      </c>
      <c r="J7" s="154">
        <v>-0.216961784897042</v>
      </c>
      <c r="K7" s="124">
        <v>-0.019157439974843427</v>
      </c>
    </row>
    <row r="8" spans="1:11" s="20" customFormat="1" ht="14.25" collapsed="1">
      <c r="A8" s="21">
        <v>5</v>
      </c>
      <c r="B8" s="151" t="s">
        <v>123</v>
      </c>
      <c r="C8" s="152">
        <v>38968</v>
      </c>
      <c r="D8" s="152">
        <v>39140</v>
      </c>
      <c r="E8" s="153" t="s">
        <v>126</v>
      </c>
      <c r="F8" s="153">
        <v>-0.003510491347339939</v>
      </c>
      <c r="G8" s="153">
        <v>-0.013293550574664081</v>
      </c>
      <c r="H8" s="153">
        <v>-0.055719772351999874</v>
      </c>
      <c r="I8" s="153">
        <v>-0.017875462605064008</v>
      </c>
      <c r="J8" s="154">
        <v>-0.5039565046380142</v>
      </c>
      <c r="K8" s="124">
        <v>-0.05449118574085732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0.015268731628029775</v>
      </c>
      <c r="F9" s="153">
        <v>0.03140964881432273</v>
      </c>
      <c r="G9" s="153">
        <v>0.08833912422525314</v>
      </c>
      <c r="H9" s="153">
        <v>0.17090390348543982</v>
      </c>
      <c r="I9" s="153">
        <v>0.11638126315365382</v>
      </c>
      <c r="J9" s="154">
        <v>2.8029539884767574</v>
      </c>
      <c r="K9" s="124">
        <v>0.12569096884580122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-0.037084856797102494</v>
      </c>
      <c r="F10" s="153">
        <v>-0.04235197981123584</v>
      </c>
      <c r="G10" s="153">
        <v>-0.08253546180232563</v>
      </c>
      <c r="H10" s="153">
        <v>-0.0928490862280138</v>
      </c>
      <c r="I10" s="153">
        <v>-0.08302524909430631</v>
      </c>
      <c r="J10" s="154">
        <v>0.12821750262331788</v>
      </c>
      <c r="K10" s="124">
        <v>0.010826892286928791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0.01949169983644161</v>
      </c>
      <c r="F11" s="153">
        <v>0.0036578918093248536</v>
      </c>
      <c r="G11" s="153">
        <v>-0.016036000879373957</v>
      </c>
      <c r="H11" s="153">
        <v>0.014950068084949697</v>
      </c>
      <c r="I11" s="153" t="s">
        <v>126</v>
      </c>
      <c r="J11" s="154">
        <v>0.046795392004216785</v>
      </c>
      <c r="K11" s="124">
        <v>0.004248961657262296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-0.0028948877641692405</v>
      </c>
      <c r="F12" s="153">
        <v>-0.005464009382339929</v>
      </c>
      <c r="G12" s="153">
        <v>-0.01278064535948531</v>
      </c>
      <c r="H12" s="153">
        <v>-0.023031016836535412</v>
      </c>
      <c r="I12" s="153">
        <v>-0.01942850096636739</v>
      </c>
      <c r="J12" s="154">
        <v>0.2607879612567867</v>
      </c>
      <c r="K12" s="124">
        <v>0.02308596948699715</v>
      </c>
    </row>
    <row r="13" spans="1:11" s="20" customFormat="1" ht="14.25">
      <c r="A13" s="21">
        <v>10</v>
      </c>
      <c r="B13" s="151" t="s">
        <v>128</v>
      </c>
      <c r="C13" s="152">
        <v>40031</v>
      </c>
      <c r="D13" s="152">
        <v>40129</v>
      </c>
      <c r="E13" s="153" t="s">
        <v>126</v>
      </c>
      <c r="F13" s="153" t="s">
        <v>126</v>
      </c>
      <c r="G13" s="153" t="s">
        <v>126</v>
      </c>
      <c r="H13" s="153" t="s">
        <v>126</v>
      </c>
      <c r="I13" s="153">
        <v>-0.05067171826361039</v>
      </c>
      <c r="J13" s="154">
        <v>-0.3200902390438364</v>
      </c>
      <c r="K13" s="124">
        <v>-0.03859147286591169</v>
      </c>
    </row>
    <row r="14" spans="1:11" s="20" customFormat="1" ht="14.25" collapsed="1">
      <c r="A14" s="21">
        <v>11</v>
      </c>
      <c r="B14" s="151" t="s">
        <v>60</v>
      </c>
      <c r="C14" s="152">
        <v>40253</v>
      </c>
      <c r="D14" s="152">
        <v>40366</v>
      </c>
      <c r="E14" s="153">
        <v>0.007058786249215743</v>
      </c>
      <c r="F14" s="153">
        <v>-0.006605707200196376</v>
      </c>
      <c r="G14" s="153">
        <v>0.032882536361940495</v>
      </c>
      <c r="H14" s="153">
        <v>0.08702591802716286</v>
      </c>
      <c r="I14" s="153">
        <v>0.041842833256432455</v>
      </c>
      <c r="J14" s="154">
        <v>0.45788501654395763</v>
      </c>
      <c r="K14" s="124">
        <v>0.042045204368480915</v>
      </c>
    </row>
    <row r="15" spans="1:11" s="20" customFormat="1" ht="14.25">
      <c r="A15" s="21">
        <v>12</v>
      </c>
      <c r="B15" s="151" t="s">
        <v>61</v>
      </c>
      <c r="C15" s="152">
        <v>40114</v>
      </c>
      <c r="D15" s="152">
        <v>40401</v>
      </c>
      <c r="E15" s="153">
        <v>-0.0031757708499556836</v>
      </c>
      <c r="F15" s="153">
        <v>-0.008329766369904124</v>
      </c>
      <c r="G15" s="153">
        <v>-0.01400954398311316</v>
      </c>
      <c r="H15" s="153">
        <v>-0.15495493576675046</v>
      </c>
      <c r="I15" s="153">
        <v>-0.1655418135886375</v>
      </c>
      <c r="J15" s="154">
        <v>0.41757162702325323</v>
      </c>
      <c r="K15" s="124">
        <v>0.03927714356235623</v>
      </c>
    </row>
    <row r="16" spans="1:11" s="20" customFormat="1" ht="14.25">
      <c r="A16" s="21">
        <v>13</v>
      </c>
      <c r="B16" s="151" t="s">
        <v>64</v>
      </c>
      <c r="C16" s="152">
        <v>40226</v>
      </c>
      <c r="D16" s="152">
        <v>40430</v>
      </c>
      <c r="E16" s="153">
        <v>0.009418699769428995</v>
      </c>
      <c r="F16" s="153">
        <v>0.007639382849211618</v>
      </c>
      <c r="G16" s="153">
        <v>0.031129717821082536</v>
      </c>
      <c r="H16" s="153">
        <v>0.040305365633879875</v>
      </c>
      <c r="I16" s="153">
        <v>0.028936688829850565</v>
      </c>
      <c r="J16" s="154">
        <v>2.390425788216539</v>
      </c>
      <c r="K16" s="124">
        <v>0.14567376962495748</v>
      </c>
    </row>
    <row r="17" spans="1:11" s="20" customFormat="1" ht="14.25">
      <c r="A17" s="21">
        <v>14</v>
      </c>
      <c r="B17" s="151" t="s">
        <v>83</v>
      </c>
      <c r="C17" s="152">
        <v>40427</v>
      </c>
      <c r="D17" s="152">
        <v>40543</v>
      </c>
      <c r="E17" s="153">
        <v>0.005718009761411125</v>
      </c>
      <c r="F17" s="153">
        <v>0.019505766284886317</v>
      </c>
      <c r="G17" s="153">
        <v>0.06435383247564563</v>
      </c>
      <c r="H17" s="153">
        <v>0.14820501969660138</v>
      </c>
      <c r="I17" s="153">
        <v>0.09942861396421265</v>
      </c>
      <c r="J17" s="154">
        <v>2.117391846965636</v>
      </c>
      <c r="K17" s="124">
        <v>0.14015507625091095</v>
      </c>
    </row>
    <row r="18" spans="1:11" s="20" customFormat="1" ht="14.25">
      <c r="A18" s="21">
        <v>15</v>
      </c>
      <c r="B18" s="151" t="s">
        <v>73</v>
      </c>
      <c r="C18" s="152">
        <v>40444</v>
      </c>
      <c r="D18" s="152">
        <v>40638</v>
      </c>
      <c r="E18" s="153">
        <v>0.00344819004136121</v>
      </c>
      <c r="F18" s="153">
        <v>-0.012908063167622053</v>
      </c>
      <c r="G18" s="153">
        <v>-0.04933220873940036</v>
      </c>
      <c r="H18" s="153">
        <v>-0.05813092154064625</v>
      </c>
      <c r="I18" s="153">
        <v>-0.05054615016439823</v>
      </c>
      <c r="J18" s="154">
        <v>0.2864124825446057</v>
      </c>
      <c r="K18" s="124">
        <v>0.03040683090412144</v>
      </c>
    </row>
    <row r="19" spans="1:11" s="20" customFormat="1" ht="14.25" collapsed="1">
      <c r="A19" s="21">
        <v>16</v>
      </c>
      <c r="B19" s="151" t="s">
        <v>82</v>
      </c>
      <c r="C19" s="152">
        <v>40427</v>
      </c>
      <c r="D19" s="152">
        <v>40708</v>
      </c>
      <c r="E19" s="153">
        <v>0.00955767561051446</v>
      </c>
      <c r="F19" s="153">
        <v>0.022629606263935065</v>
      </c>
      <c r="G19" s="153">
        <v>0.06520907502999562</v>
      </c>
      <c r="H19" s="153">
        <v>0.14386950396993692</v>
      </c>
      <c r="I19" s="153">
        <v>0.09412233002022341</v>
      </c>
      <c r="J19" s="154">
        <v>2.5920463944603687</v>
      </c>
      <c r="K19" s="124">
        <v>0.1683934995751899</v>
      </c>
    </row>
    <row r="20" spans="1:11" s="20" customFormat="1" ht="14.25" collapsed="1">
      <c r="A20" s="21">
        <v>17</v>
      </c>
      <c r="B20" s="151" t="s">
        <v>104</v>
      </c>
      <c r="C20" s="152">
        <v>41026</v>
      </c>
      <c r="D20" s="152">
        <v>41242</v>
      </c>
      <c r="E20" s="153">
        <v>0.028159291406188558</v>
      </c>
      <c r="F20" s="153">
        <v>0.00901989205132514</v>
      </c>
      <c r="G20" s="153">
        <v>0.04519758439507626</v>
      </c>
      <c r="H20" s="153">
        <v>0.08353637182947615</v>
      </c>
      <c r="I20" s="153">
        <v>0.05996953236510838</v>
      </c>
      <c r="J20" s="154">
        <v>1.4114977720345676</v>
      </c>
      <c r="K20" s="124">
        <v>0.13921677540562927</v>
      </c>
    </row>
    <row r="21" spans="1:12" s="20" customFormat="1" ht="15.75" thickBot="1">
      <c r="A21" s="150"/>
      <c r="B21" s="155" t="s">
        <v>105</v>
      </c>
      <c r="C21" s="156" t="s">
        <v>51</v>
      </c>
      <c r="D21" s="156" t="s">
        <v>51</v>
      </c>
      <c r="E21" s="157">
        <f>AVERAGE(E4:E20)</f>
        <v>0.0030219882970773976</v>
      </c>
      <c r="F21" s="157">
        <f>AVERAGE(F4:F20)</f>
        <v>-8.374937507310554E-05</v>
      </c>
      <c r="G21" s="157">
        <f>AVERAGE(G4:G20)</f>
        <v>0.00793934100798941</v>
      </c>
      <c r="H21" s="157">
        <f>AVERAGE(H4:H20)</f>
        <v>0.03263081454249368</v>
      </c>
      <c r="I21" s="157">
        <f>AVERAGE(I4:I20)</f>
        <v>0.0036513839211223345</v>
      </c>
      <c r="J21" s="156" t="s">
        <v>51</v>
      </c>
      <c r="K21" s="157">
        <f>AVERAGE(K4:K20)</f>
        <v>0.0651375242454307</v>
      </c>
      <c r="L21" s="158"/>
    </row>
    <row r="22" spans="1:11" s="20" customFormat="1" ht="14.25">
      <c r="A22" s="189" t="s">
        <v>94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20" customFormat="1" ht="15" collapsed="1" thickBot="1">
      <c r="A23" s="184"/>
      <c r="B23" s="184"/>
      <c r="C23" s="184"/>
      <c r="D23" s="184"/>
      <c r="E23" s="184"/>
      <c r="F23" s="184"/>
      <c r="G23" s="184"/>
      <c r="H23" s="184"/>
      <c r="I23" s="169"/>
      <c r="J23" s="169"/>
      <c r="K23" s="169"/>
    </row>
    <row r="24" spans="5:10" s="20" customFormat="1" ht="14.25" collapsed="1">
      <c r="E24" s="107"/>
      <c r="J24" s="19"/>
    </row>
    <row r="25" spans="5:10" s="20" customFormat="1" ht="14.25" collapsed="1">
      <c r="E25" s="108"/>
      <c r="J25" s="19"/>
    </row>
    <row r="26" spans="5:10" s="20" customFormat="1" ht="14.25">
      <c r="E26" s="107"/>
      <c r="F26" s="107"/>
      <c r="J26" s="19"/>
    </row>
    <row r="27" spans="5:10" s="20" customFormat="1" ht="14.25" collapsed="1">
      <c r="E27" s="108"/>
      <c r="I27" s="108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tabSelected="1" zoomScale="85" zoomScaleNormal="85" workbookViewId="0" topLeftCell="A1">
      <selection activeCell="G21" sqref="G2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20</v>
      </c>
      <c r="C4" s="38">
        <v>415.2167000000002</v>
      </c>
      <c r="D4" s="95">
        <v>0.07515237884916087</v>
      </c>
      <c r="E4" s="39">
        <v>87</v>
      </c>
      <c r="F4" s="95">
        <v>0.05898305084745763</v>
      </c>
      <c r="G4" s="40">
        <v>330.2960109743282</v>
      </c>
      <c r="H4" s="54"/>
    </row>
    <row r="5" spans="1:8" ht="14.25" customHeight="1">
      <c r="A5" s="21">
        <v>2</v>
      </c>
      <c r="B5" s="37" t="s">
        <v>73</v>
      </c>
      <c r="C5" s="38">
        <v>177.48501</v>
      </c>
      <c r="D5" s="95">
        <v>0.11986555581240091</v>
      </c>
      <c r="E5" s="39">
        <v>134</v>
      </c>
      <c r="F5" s="95">
        <v>0.11601731601731602</v>
      </c>
      <c r="G5" s="40">
        <v>171.63082670129853</v>
      </c>
      <c r="H5" s="54"/>
    </row>
    <row r="6" spans="1:7" ht="14.25">
      <c r="A6" s="21">
        <v>3</v>
      </c>
      <c r="B6" s="37" t="s">
        <v>104</v>
      </c>
      <c r="C6" s="38">
        <v>89.12139000000012</v>
      </c>
      <c r="D6" s="95">
        <v>0.03405713084780233</v>
      </c>
      <c r="E6" s="39">
        <v>64</v>
      </c>
      <c r="F6" s="95">
        <v>0.005736309043649726</v>
      </c>
      <c r="G6" s="40">
        <v>15.2720872078609</v>
      </c>
    </row>
    <row r="7" spans="1:7" ht="14.25">
      <c r="A7" s="21">
        <v>4</v>
      </c>
      <c r="B7" s="37" t="s">
        <v>82</v>
      </c>
      <c r="C7" s="38">
        <v>71.20980000000074</v>
      </c>
      <c r="D7" s="95">
        <v>0.009557675610518478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64</v>
      </c>
      <c r="C8" s="38">
        <v>39.734110000000335</v>
      </c>
      <c r="D8" s="95">
        <v>0.009418699769424386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62</v>
      </c>
      <c r="C9" s="38">
        <v>35.396</v>
      </c>
      <c r="D9" s="95">
        <v>0.010642424980863494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23</v>
      </c>
      <c r="C10" s="38">
        <v>15.418570000000065</v>
      </c>
      <c r="D10" s="95">
        <v>0.01949169983639115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83</v>
      </c>
      <c r="C11" s="38">
        <v>6.717370000000111</v>
      </c>
      <c r="D11" s="95">
        <v>0.005718009761433897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84</v>
      </c>
      <c r="C12" s="38">
        <v>-14.35622999999998</v>
      </c>
      <c r="D12" s="95">
        <v>-0.008562685641296308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61</v>
      </c>
      <c r="C13" s="38">
        <v>-16.127439999999478</v>
      </c>
      <c r="D13" s="95">
        <v>-0.0031757708499691117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120</v>
      </c>
      <c r="C14" s="38">
        <v>-41.408959999999965</v>
      </c>
      <c r="D14" s="95">
        <v>-0.03708485679709326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79</v>
      </c>
      <c r="C15" s="38">
        <v>-20.552419999999927</v>
      </c>
      <c r="D15" s="95">
        <v>-0.003836219000667962</v>
      </c>
      <c r="E15" s="39">
        <v>-4</v>
      </c>
      <c r="F15" s="95">
        <v>-0.0009440641963653528</v>
      </c>
      <c r="G15" s="40">
        <v>-5.050951852726187</v>
      </c>
    </row>
    <row r="16" spans="1:7" ht="14.25">
      <c r="A16" s="21">
        <v>13</v>
      </c>
      <c r="B16" s="37" t="s">
        <v>81</v>
      </c>
      <c r="C16" s="38">
        <v>-33.94686999999999</v>
      </c>
      <c r="D16" s="95">
        <v>-0.03200994894937196</v>
      </c>
      <c r="E16" s="39">
        <v>-26</v>
      </c>
      <c r="F16" s="95">
        <v>-0.01944652206432311</v>
      </c>
      <c r="G16" s="40">
        <v>-20.549684289216337</v>
      </c>
    </row>
    <row r="17" spans="1:7" ht="14.25">
      <c r="A17" s="21">
        <v>14</v>
      </c>
      <c r="B17" s="37" t="s">
        <v>60</v>
      </c>
      <c r="C17" s="38">
        <v>-450.799459999999</v>
      </c>
      <c r="D17" s="95">
        <v>-0.03818323842473457</v>
      </c>
      <c r="E17" s="39">
        <v>-366378</v>
      </c>
      <c r="F17" s="95">
        <v>-0.044924909341631535</v>
      </c>
      <c r="G17" s="40">
        <v>-532.7149920526141</v>
      </c>
    </row>
    <row r="18" spans="1:7" ht="14.25">
      <c r="A18" s="21">
        <v>15</v>
      </c>
      <c r="B18" s="37" t="s">
        <v>77</v>
      </c>
      <c r="C18" s="38">
        <v>-664.2164399999976</v>
      </c>
      <c r="D18" s="95">
        <v>-0.02142124043997032</v>
      </c>
      <c r="E18" s="39">
        <v>-1092</v>
      </c>
      <c r="F18" s="95">
        <v>-0.022493665931983438</v>
      </c>
      <c r="G18" s="40">
        <v>-696.1084432470216</v>
      </c>
    </row>
    <row r="19" spans="1:7" ht="14.25">
      <c r="A19" s="21">
        <v>16</v>
      </c>
      <c r="B19" s="37" t="s">
        <v>123</v>
      </c>
      <c r="C19" s="38" t="s">
        <v>126</v>
      </c>
      <c r="D19" s="95" t="s">
        <v>126</v>
      </c>
      <c r="E19" s="39" t="s">
        <v>126</v>
      </c>
      <c r="F19" s="95" t="s">
        <v>126</v>
      </c>
      <c r="G19" s="40" t="s">
        <v>126</v>
      </c>
    </row>
    <row r="20" spans="1:7" ht="14.25">
      <c r="A20" s="21">
        <v>17</v>
      </c>
      <c r="B20" s="37" t="s">
        <v>128</v>
      </c>
      <c r="C20" s="38" t="s">
        <v>126</v>
      </c>
      <c r="D20" s="95" t="s">
        <v>126</v>
      </c>
      <c r="E20" s="39" t="s">
        <v>126</v>
      </c>
      <c r="F20" s="95" t="s">
        <v>126</v>
      </c>
      <c r="G20" s="40" t="s">
        <v>133</v>
      </c>
    </row>
    <row r="21" spans="1:8" ht="15.75" thickBot="1">
      <c r="A21" s="88"/>
      <c r="B21" s="91" t="s">
        <v>50</v>
      </c>
      <c r="C21" s="92">
        <v>-391.1088699999945</v>
      </c>
      <c r="D21" s="96">
        <v>-0.004673501214136932</v>
      </c>
      <c r="E21" s="93">
        <v>-367215</v>
      </c>
      <c r="F21" s="96">
        <v>-0.04456242325218862</v>
      </c>
      <c r="G21" s="94">
        <v>-737.2251465580905</v>
      </c>
      <c r="H21" s="54"/>
    </row>
    <row r="22" spans="1:8" ht="15" customHeight="1" thickBot="1">
      <c r="A22" s="190"/>
      <c r="B22" s="190"/>
      <c r="C22" s="190"/>
      <c r="D22" s="190"/>
      <c r="E22" s="190"/>
      <c r="F22" s="190"/>
      <c r="G22" s="190"/>
      <c r="H22" s="168"/>
    </row>
    <row r="24" ht="14.25">
      <c r="A24" s="29" t="s">
        <v>132</v>
      </c>
    </row>
    <row r="25" ht="14.25">
      <c r="A25" s="29" t="s">
        <v>131</v>
      </c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">
      <c r="B49" s="61"/>
      <c r="C49" s="62"/>
      <c r="D49" s="63"/>
      <c r="E49" s="64"/>
    </row>
    <row r="50" spans="2:5" ht="15.75" thickBot="1">
      <c r="B50" s="79"/>
      <c r="C50" s="79"/>
      <c r="D50" s="79"/>
      <c r="E50" s="79"/>
    </row>
    <row r="53" ht="14.25" customHeight="1"/>
    <row r="54" ht="14.25">
      <c r="F54" s="54"/>
    </row>
    <row r="56" ht="14.25">
      <c r="F56"/>
    </row>
    <row r="57" ht="14.25">
      <c r="F57"/>
    </row>
    <row r="58" spans="2:6" ht="30.75" thickBot="1">
      <c r="B58" s="42" t="s">
        <v>25</v>
      </c>
      <c r="C58" s="35" t="s">
        <v>57</v>
      </c>
      <c r="D58" s="35" t="s">
        <v>58</v>
      </c>
      <c r="E58" s="60" t="s">
        <v>54</v>
      </c>
      <c r="F58"/>
    </row>
    <row r="59" spans="2:5" ht="14.25">
      <c r="B59" s="37" t="str">
        <f aca="true" t="shared" si="0" ref="B59:D63">B4</f>
        <v>ОТП Класичний</v>
      </c>
      <c r="C59" s="38">
        <f t="shared" si="0"/>
        <v>415.2167000000002</v>
      </c>
      <c r="D59" s="95">
        <f t="shared" si="0"/>
        <v>0.07515237884916087</v>
      </c>
      <c r="E59" s="40">
        <f>G4</f>
        <v>330.2960109743282</v>
      </c>
    </row>
    <row r="60" spans="2:5" ht="14.25">
      <c r="B60" s="37" t="str">
        <f t="shared" si="0"/>
        <v>ВСІ</v>
      </c>
      <c r="C60" s="38">
        <f t="shared" si="0"/>
        <v>177.48501</v>
      </c>
      <c r="D60" s="95">
        <f t="shared" si="0"/>
        <v>0.11986555581240091</v>
      </c>
      <c r="E60" s="40">
        <f>G5</f>
        <v>171.63082670129853</v>
      </c>
    </row>
    <row r="61" spans="2:5" ht="14.25">
      <c r="B61" s="37" t="str">
        <f t="shared" si="0"/>
        <v>КІНТО-Казначейський</v>
      </c>
      <c r="C61" s="38">
        <f t="shared" si="0"/>
        <v>89.12139000000012</v>
      </c>
      <c r="D61" s="95">
        <f t="shared" si="0"/>
        <v>0.03405713084780233</v>
      </c>
      <c r="E61" s="40">
        <f>G6</f>
        <v>15.2720872078609</v>
      </c>
    </row>
    <row r="62" spans="2:5" ht="14.25">
      <c r="B62" s="37" t="str">
        <f t="shared" si="0"/>
        <v>УНIВЕР.УА/Михайло Грушевський: Фонд Державних Паперiв</v>
      </c>
      <c r="C62" s="38">
        <f t="shared" si="0"/>
        <v>71.20980000000074</v>
      </c>
      <c r="D62" s="95">
        <f t="shared" si="0"/>
        <v>0.009557675610518478</v>
      </c>
      <c r="E62" s="40">
        <f>G7</f>
        <v>0</v>
      </c>
    </row>
    <row r="63" spans="2:5" ht="14.25">
      <c r="B63" s="126" t="str">
        <f t="shared" si="0"/>
        <v>Альтус-Депозит</v>
      </c>
      <c r="C63" s="127">
        <f t="shared" si="0"/>
        <v>39.734110000000335</v>
      </c>
      <c r="D63" s="128">
        <f t="shared" si="0"/>
        <v>0.009418699769424386</v>
      </c>
      <c r="E63" s="129">
        <f>G8</f>
        <v>0</v>
      </c>
    </row>
    <row r="64" spans="2:5" ht="14.25">
      <c r="B64" s="125" t="str">
        <f aca="true" t="shared" si="1" ref="B64:D67">B14</f>
        <v>ТАСК Ресурс</v>
      </c>
      <c r="C64" s="38">
        <f t="shared" si="1"/>
        <v>-41.408959999999965</v>
      </c>
      <c r="D64" s="95">
        <f t="shared" si="1"/>
        <v>-0.03708485679709326</v>
      </c>
      <c r="E64" s="40">
        <f>G14</f>
        <v>0</v>
      </c>
    </row>
    <row r="65" spans="2:5" ht="14.25">
      <c r="B65" s="125" t="str">
        <f t="shared" si="1"/>
        <v>КІНТО-Еквіті</v>
      </c>
      <c r="C65" s="38">
        <f t="shared" si="1"/>
        <v>-20.552419999999927</v>
      </c>
      <c r="D65" s="95">
        <f t="shared" si="1"/>
        <v>-0.003836219000667962</v>
      </c>
      <c r="E65" s="40">
        <f>G15</f>
        <v>-5.050951852726187</v>
      </c>
    </row>
    <row r="66" spans="2:5" ht="14.25">
      <c r="B66" s="125" t="str">
        <f t="shared" si="1"/>
        <v>УНІВЕР.УА/Ярослав Мудрий: Фонд Акцiй</v>
      </c>
      <c r="C66" s="38">
        <f t="shared" si="1"/>
        <v>-33.94686999999999</v>
      </c>
      <c r="D66" s="95">
        <f t="shared" si="1"/>
        <v>-0.03200994894937196</v>
      </c>
      <c r="E66" s="40">
        <f>G16</f>
        <v>-20.549684289216337</v>
      </c>
    </row>
    <row r="67" spans="2:5" ht="14.25">
      <c r="B67" s="125" t="str">
        <f t="shared" si="1"/>
        <v>ОТП Фонд Акцій</v>
      </c>
      <c r="C67" s="38">
        <f t="shared" si="1"/>
        <v>-450.799459999999</v>
      </c>
      <c r="D67" s="95">
        <f t="shared" si="1"/>
        <v>-0.03818323842473457</v>
      </c>
      <c r="E67" s="40">
        <f>G17</f>
        <v>-532.7149920526141</v>
      </c>
    </row>
    <row r="68" spans="2:5" ht="14.25">
      <c r="B68" s="125" t="str">
        <f>B18</f>
        <v>КІНТО-Класичний</v>
      </c>
      <c r="C68" s="38">
        <f>C18</f>
        <v>-664.2164399999976</v>
      </c>
      <c r="D68" s="95">
        <f>D18</f>
        <v>-0.02142124043997032</v>
      </c>
      <c r="E68" s="40">
        <f>G18</f>
        <v>-696.1084432470216</v>
      </c>
    </row>
    <row r="69" spans="2:5" ht="14.25">
      <c r="B69" s="136" t="s">
        <v>56</v>
      </c>
      <c r="C69" s="137">
        <f>C21-SUM(C59:C68)</f>
        <v>27.048270000000684</v>
      </c>
      <c r="D69" s="138"/>
      <c r="E69" s="137">
        <f>G21-SUM(E59:E68)</f>
        <v>0</v>
      </c>
    </row>
    <row r="70" spans="2:5" ht="15">
      <c r="B70" s="134" t="s">
        <v>50</v>
      </c>
      <c r="C70" s="135">
        <f>SUM(C59:C69)</f>
        <v>-391.1088699999945</v>
      </c>
      <c r="D70" s="135"/>
      <c r="E70" s="135">
        <f>SUM(E59:E69)</f>
        <v>-737.2251465580905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6" sqref="A1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120</v>
      </c>
      <c r="B2" s="177">
        <v>-0.037084856797102494</v>
      </c>
      <c r="C2" s="10"/>
    </row>
    <row r="3" spans="1:3" ht="14.25">
      <c r="A3" s="139" t="s">
        <v>81</v>
      </c>
      <c r="B3" s="146">
        <v>-0.012812587143657628</v>
      </c>
      <c r="C3" s="10"/>
    </row>
    <row r="4" spans="1:3" ht="14.25">
      <c r="A4" s="139" t="s">
        <v>84</v>
      </c>
      <c r="B4" s="146">
        <v>-0.008562685641267831</v>
      </c>
      <c r="C4" s="10"/>
    </row>
    <row r="5" spans="1:3" ht="14.25">
      <c r="A5" s="139" t="s">
        <v>61</v>
      </c>
      <c r="B5" s="147">
        <v>-0.0031757708499556836</v>
      </c>
      <c r="C5" s="10"/>
    </row>
    <row r="6" spans="1:3" ht="14.25">
      <c r="A6" s="139" t="s">
        <v>79</v>
      </c>
      <c r="B6" s="147">
        <v>-0.0028948877641692405</v>
      </c>
      <c r="C6" s="10"/>
    </row>
    <row r="7" spans="1:3" ht="14.25">
      <c r="A7" s="139" t="s">
        <v>77</v>
      </c>
      <c r="B7" s="147">
        <v>0.0010971033688391696</v>
      </c>
      <c r="C7" s="10"/>
    </row>
    <row r="8" spans="1:3" ht="14.25">
      <c r="A8" s="139" t="s">
        <v>73</v>
      </c>
      <c r="B8" s="147">
        <v>0.00344819004136121</v>
      </c>
      <c r="C8" s="10"/>
    </row>
    <row r="9" spans="1:3" ht="14.25">
      <c r="A9" s="140" t="s">
        <v>83</v>
      </c>
      <c r="B9" s="148">
        <v>0.005718009761411125</v>
      </c>
      <c r="C9" s="10"/>
    </row>
    <row r="10" spans="1:3" ht="14.25">
      <c r="A10" s="140" t="s">
        <v>60</v>
      </c>
      <c r="B10" s="148">
        <v>0.007058786249215743</v>
      </c>
      <c r="C10" s="10"/>
    </row>
    <row r="11" spans="1:3" ht="14.25">
      <c r="A11" s="139" t="s">
        <v>64</v>
      </c>
      <c r="B11" s="147">
        <v>0.009418699769428995</v>
      </c>
      <c r="C11" s="10"/>
    </row>
    <row r="12" spans="1:3" ht="14.25">
      <c r="A12" s="139" t="s">
        <v>82</v>
      </c>
      <c r="B12" s="147">
        <v>0.00955767561051446</v>
      </c>
      <c r="C12" s="10"/>
    </row>
    <row r="13" spans="1:3" ht="14.25">
      <c r="A13" s="139" t="s">
        <v>62</v>
      </c>
      <c r="B13" s="147">
        <v>0.010642424980883192</v>
      </c>
      <c r="C13" s="10"/>
    </row>
    <row r="14" spans="1:3" ht="14.25">
      <c r="A14" s="139" t="s">
        <v>20</v>
      </c>
      <c r="B14" s="147">
        <v>0.015268731628029775</v>
      </c>
      <c r="C14" s="10"/>
    </row>
    <row r="15" spans="1:3" ht="14.25">
      <c r="A15" s="139" t="s">
        <v>23</v>
      </c>
      <c r="B15" s="147">
        <v>0.01949169983644161</v>
      </c>
      <c r="C15" s="10"/>
    </row>
    <row r="16" spans="1:3" ht="14.25">
      <c r="A16" s="139" t="s">
        <v>104</v>
      </c>
      <c r="B16" s="147">
        <v>0.028159291406188558</v>
      </c>
      <c r="C16" s="10"/>
    </row>
    <row r="17" spans="1:3" ht="14.25">
      <c r="A17" s="141" t="s">
        <v>30</v>
      </c>
      <c r="B17" s="146">
        <v>0.0030219882970773976</v>
      </c>
      <c r="C17" s="10"/>
    </row>
    <row r="18" spans="1:3" ht="14.25">
      <c r="A18" s="141" t="s">
        <v>1</v>
      </c>
      <c r="B18" s="146">
        <v>-0.04007715789276556</v>
      </c>
      <c r="C18" s="10"/>
    </row>
    <row r="19" spans="1:3" ht="14.25">
      <c r="A19" s="141" t="s">
        <v>0</v>
      </c>
      <c r="B19" s="146">
        <v>-0.02479659763313602</v>
      </c>
      <c r="C19" s="58"/>
    </row>
    <row r="20" spans="1:3" ht="14.25">
      <c r="A20" s="141" t="s">
        <v>31</v>
      </c>
      <c r="B20" s="146">
        <v>0.0005082563207852164</v>
      </c>
      <c r="C20" s="9"/>
    </row>
    <row r="21" spans="1:3" ht="14.25">
      <c r="A21" s="141" t="s">
        <v>32</v>
      </c>
      <c r="B21" s="146">
        <v>0.00957157674200726</v>
      </c>
      <c r="C21" s="74"/>
    </row>
    <row r="22" spans="1:3" ht="14.25">
      <c r="A22" s="141" t="s">
        <v>33</v>
      </c>
      <c r="B22" s="146">
        <v>0.01397260273972603</v>
      </c>
      <c r="C22" s="10"/>
    </row>
    <row r="23" spans="1:3" ht="15" thickBot="1">
      <c r="A23" s="142" t="s">
        <v>107</v>
      </c>
      <c r="B23" s="149">
        <v>0.08409758045026772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1461460.22</v>
      </c>
      <c r="F3" s="113">
        <v>690</v>
      </c>
      <c r="G3" s="112">
        <v>2118.0582898550724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958897.2101</v>
      </c>
      <c r="F4" s="113">
        <v>1978</v>
      </c>
      <c r="G4" s="112">
        <v>484.7811982305359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248889.27</v>
      </c>
      <c r="F5" s="113">
        <v>671</v>
      </c>
      <c r="G5" s="112">
        <v>370.9229061102831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2669246.7001</v>
      </c>
      <c r="F6" s="98">
        <f>SUM(F3:F5)</f>
        <v>3339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0.13043718193160947</v>
      </c>
      <c r="F4" s="99">
        <v>0.08206087878695478</v>
      </c>
      <c r="G4" s="99">
        <v>0.044632018023031295</v>
      </c>
      <c r="H4" s="99">
        <v>-0.2188283260195939</v>
      </c>
      <c r="I4" s="99">
        <v>-0.23386192397123484</v>
      </c>
      <c r="J4" s="106">
        <v>-0.6290770938897179</v>
      </c>
      <c r="K4" s="166">
        <v>-0.06875267110834338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0.039804772909748154</v>
      </c>
      <c r="F5" s="99">
        <v>0.03008458384072532</v>
      </c>
      <c r="G5" s="99">
        <v>-0.04302056720923175</v>
      </c>
      <c r="H5" s="99">
        <v>-0.10747267217375422</v>
      </c>
      <c r="I5" s="99">
        <v>-0.053118236661710116</v>
      </c>
      <c r="J5" s="106">
        <v>-0.5152188017694581</v>
      </c>
      <c r="K5" s="167">
        <v>-0.05622504404372086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0.01198091998088513</v>
      </c>
      <c r="F6" s="99">
        <v>0.0009028026041673076</v>
      </c>
      <c r="G6" s="99">
        <v>-0.005750042195750815</v>
      </c>
      <c r="H6" s="99">
        <v>0.009995650012492918</v>
      </c>
      <c r="I6" s="99" t="s">
        <v>126</v>
      </c>
      <c r="J6" s="106">
        <v>1.1180582898549902</v>
      </c>
      <c r="K6" s="167">
        <v>0.06365425379521694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0.060740958274080915</v>
      </c>
      <c r="F7" s="157">
        <f>AVERAGE(F4:F6)</f>
        <v>0.03768275507728247</v>
      </c>
      <c r="G7" s="157">
        <f>AVERAGE(G4:G6)</f>
        <v>-0.0013795304606504244</v>
      </c>
      <c r="H7" s="157">
        <f>AVERAGE(H4:H6)</f>
        <v>-0.10543511606028506</v>
      </c>
      <c r="I7" s="157">
        <f>AVERAGE(I4:I6)</f>
        <v>-0.14349008031647248</v>
      </c>
      <c r="J7" s="156" t="s">
        <v>51</v>
      </c>
      <c r="K7" s="157">
        <f>AVERAGE(K4:K6)</f>
        <v>-0.020441153785615767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36.70755000000005</v>
      </c>
      <c r="D4" s="99">
        <v>0.03980477290975001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28.718459999999993</v>
      </c>
      <c r="D5" s="99">
        <v>0.13043718193161025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17.302340000000083</v>
      </c>
      <c r="D6" s="99">
        <v>0.011980919980854229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82.72835000000013</v>
      </c>
      <c r="D7" s="96">
        <v>0.0319844434882133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ТАСК Український Капітал</v>
      </c>
      <c r="C34" s="121">
        <f t="shared" si="0"/>
        <v>36.70755000000005</v>
      </c>
      <c r="D34" s="99">
        <f t="shared" si="0"/>
        <v>0.03980477290975001</v>
      </c>
      <c r="E34" s="122">
        <f>G4</f>
        <v>0</v>
      </c>
    </row>
    <row r="35" spans="1:5" ht="14.25">
      <c r="A35" s="22">
        <v>2</v>
      </c>
      <c r="B35" s="37" t="str">
        <f t="shared" si="0"/>
        <v>Оптімум</v>
      </c>
      <c r="C35" s="121">
        <f t="shared" si="0"/>
        <v>28.718459999999993</v>
      </c>
      <c r="D35" s="99">
        <f t="shared" si="0"/>
        <v>0.13043718193161025</v>
      </c>
      <c r="E35" s="122">
        <f>G5</f>
        <v>0</v>
      </c>
    </row>
    <row r="36" spans="1:5" ht="14.25">
      <c r="A36" s="22">
        <v>3</v>
      </c>
      <c r="B36" s="37" t="str">
        <f t="shared" si="0"/>
        <v>Збалансований фонд "Паритет"</v>
      </c>
      <c r="C36" s="121">
        <f t="shared" si="0"/>
        <v>17.302340000000083</v>
      </c>
      <c r="D36" s="99">
        <f t="shared" si="0"/>
        <v>0.011980919980854229</v>
      </c>
      <c r="E36" s="122">
        <f>G6</f>
        <v>0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34</v>
      </c>
      <c r="B2" s="143">
        <v>0.01198091998088513</v>
      </c>
      <c r="C2" s="10"/>
      <c r="D2" s="10"/>
    </row>
    <row r="3" spans="1:4" ht="14.25">
      <c r="A3" s="27" t="s">
        <v>108</v>
      </c>
      <c r="B3" s="143">
        <v>0.039804772909748154</v>
      </c>
      <c r="C3" s="10"/>
      <c r="D3" s="10"/>
    </row>
    <row r="4" spans="1:4" ht="14.25">
      <c r="A4" s="27" t="s">
        <v>70</v>
      </c>
      <c r="B4" s="143">
        <v>0.13043718193160947</v>
      </c>
      <c r="C4" s="10"/>
      <c r="D4" s="10"/>
    </row>
    <row r="5" spans="1:4" ht="14.25">
      <c r="A5" s="27" t="s">
        <v>30</v>
      </c>
      <c r="B5" s="144">
        <v>0.060740958274080915</v>
      </c>
      <c r="C5" s="10"/>
      <c r="D5" s="10"/>
    </row>
    <row r="6" spans="1:4" ht="14.25">
      <c r="A6" s="27" t="s">
        <v>1</v>
      </c>
      <c r="B6" s="144">
        <v>-0.04007715789276556</v>
      </c>
      <c r="C6" s="10"/>
      <c r="D6" s="10"/>
    </row>
    <row r="7" spans="1:4" ht="14.25">
      <c r="A7" s="27" t="s">
        <v>0</v>
      </c>
      <c r="B7" s="144">
        <v>-0.02479659763313602</v>
      </c>
      <c r="C7" s="10"/>
      <c r="D7" s="10"/>
    </row>
    <row r="8" spans="1:4" ht="14.25">
      <c r="A8" s="27" t="s">
        <v>31</v>
      </c>
      <c r="B8" s="144">
        <v>0.0005082563207852164</v>
      </c>
      <c r="C8" s="10"/>
      <c r="D8" s="10"/>
    </row>
    <row r="9" spans="1:4" ht="14.25">
      <c r="A9" s="27" t="s">
        <v>32</v>
      </c>
      <c r="B9" s="144">
        <v>0.00957157674200726</v>
      </c>
      <c r="C9" s="10"/>
      <c r="D9" s="10"/>
    </row>
    <row r="10" spans="1:4" ht="14.25">
      <c r="A10" s="27" t="s">
        <v>33</v>
      </c>
      <c r="B10" s="144">
        <v>0.01397260273972603</v>
      </c>
      <c r="C10" s="10"/>
      <c r="D10" s="10"/>
    </row>
    <row r="11" spans="1:4" ht="15" thickBot="1">
      <c r="A11" s="76" t="s">
        <v>107</v>
      </c>
      <c r="B11" s="145">
        <v>0.08409758045026772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2019-09-11T09:14:55Z</dcterms:modified>
  <cp:category/>
  <cp:version/>
  <cp:contentType/>
  <cp:contentStatus/>
</cp:coreProperties>
</file>