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8625" windowHeight="5010" tabRatio="844" activeTab="0"/>
  </bookViews>
  <sheets>
    <sheet name="Indexes" sheetId="1" r:id="rId1"/>
    <sheet name="AMC and CII" sheetId="2" r:id="rId2"/>
    <sheet name="Fund Dynamics" sheetId="3" r:id="rId3"/>
    <sheet name="Regional Breakdown" sheetId="4" r:id="rId4"/>
    <sheet name="Assets and NAV" sheetId="5" r:id="rId5"/>
    <sheet name="Net Inflows" sheetId="6" r:id="rId6"/>
    <sheet name="Investor Categories" sheetId="7" r:id="rId7"/>
    <sheet name="Asset Structure_Fund Types" sheetId="8" r:id="rId8"/>
    <sheet name="Securities Groups in Portfolios" sheetId="9" r:id="rId9"/>
    <sheet name="Rates of Return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1" hidden="1">{#N/A,#N/A,FALSE,"т02бд"}</definedName>
    <definedName name="a11" localSheetId="7" hidden="1">{#N/A,#N/A,FALSE,"т02бд"}</definedName>
    <definedName name="a11" localSheetId="4" hidden="1">{#N/A,#N/A,FALSE,"т02бд"}</definedName>
    <definedName name="a11" localSheetId="2" hidden="1">{#N/A,#N/A,FALSE,"т02бд"}</definedName>
    <definedName name="a11" localSheetId="0" hidden="1">{#N/A,#N/A,FALSE,"т02бд"}</definedName>
    <definedName name="a11" localSheetId="6" hidden="1">{#N/A,#N/A,FALSE,"т02бд"}</definedName>
    <definedName name="a11" localSheetId="5" hidden="1">{#N/A,#N/A,FALSE,"т02бд"}</definedName>
    <definedName name="a11" localSheetId="9" hidden="1">{#N/A,#N/A,FALSE,"т02бд"}</definedName>
    <definedName name="a11" localSheetId="3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1" hidden="1">{#N/A,#N/A,FALSE,"т02бд"}</definedName>
    <definedName name="ic" localSheetId="7" hidden="1">{#N/A,#N/A,FALSE,"т02бд"}</definedName>
    <definedName name="ic" localSheetId="4" hidden="1">{#N/A,#N/A,FALSE,"т02бд"}</definedName>
    <definedName name="ic" localSheetId="2" hidden="1">{#N/A,#N/A,FALSE,"т02бд"}</definedName>
    <definedName name="ic" localSheetId="0" hidden="1">{#N/A,#N/A,FALSE,"т02бд"}</definedName>
    <definedName name="ic" localSheetId="6" hidden="1">{#N/A,#N/A,FALSE,"т02бд"}</definedName>
    <definedName name="ic" localSheetId="5" hidden="1">{#N/A,#N/A,FALSE,"т02бд"}</definedName>
    <definedName name="ic" localSheetId="9" hidden="1">{#N/A,#N/A,FALSE,"т02бд"}</definedName>
    <definedName name="ic" localSheetId="3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7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0" hidden="1">{#N/A,#N/A,FALSE,"т02бд"}</definedName>
    <definedName name="ICC_2008" localSheetId="6" hidden="1">{#N/A,#N/A,FALSE,"т02бд"}</definedName>
    <definedName name="ICC_2008" localSheetId="5" hidden="1">{#N/A,#N/A,FALSE,"т02бд"}</definedName>
    <definedName name="ICC_2008" localSheetId="9" hidden="1">{#N/A,#N/A,FALSE,"т02бд"}</definedName>
    <definedName name="ICC_2008" localSheetId="3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7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0" hidden="1">{#N/A,#N/A,FALSE,"т02бд"}</definedName>
    <definedName name="q" localSheetId="6" hidden="1">{#N/A,#N/A,FALSE,"т02бд"}</definedName>
    <definedName name="q" localSheetId="5" hidden="1">{#N/A,#N/A,FALSE,"т02бд"}</definedName>
    <definedName name="q" localSheetId="9" hidden="1">{#N/A,#N/A,FALSE,"т02бд"}</definedName>
    <definedName name="q" localSheetId="3" hidden="1">{#N/A,#N/A,FALSE,"т02бд"}</definedName>
    <definedName name="q" localSheetId="8" hidden="1">{#N/A,#N/A,FALSE,"т02бд"}</definedName>
    <definedName name="q" hidden="1">{#N/A,#N/A,FALSE,"т02бд"}</definedName>
    <definedName name="t06" localSheetId="1" hidden="1">{#N/A,#N/A,FALSE,"т04"}</definedName>
    <definedName name="t06" localSheetId="7" hidden="1">{#N/A,#N/A,FALSE,"т04"}</definedName>
    <definedName name="t06" localSheetId="4" hidden="1">{#N/A,#N/A,FALSE,"т04"}</definedName>
    <definedName name="t06" localSheetId="2" hidden="1">{#N/A,#N/A,FALSE,"т04"}</definedName>
    <definedName name="t06" localSheetId="0" hidden="1">{#N/A,#N/A,FALSE,"т04"}</definedName>
    <definedName name="t06" localSheetId="6" hidden="1">{#N/A,#N/A,FALSE,"т04"}</definedName>
    <definedName name="t06" localSheetId="5" hidden="1">{#N/A,#N/A,FALSE,"т04"}</definedName>
    <definedName name="t06" localSheetId="9" hidden="1">{#N/A,#N/A,FALSE,"т04"}</definedName>
    <definedName name="t06" localSheetId="3" hidden="1">{#N/A,#N/A,FALSE,"т04"}</definedName>
    <definedName name="t06" localSheetId="8" hidden="1">{#N/A,#N/A,FALSE,"т04"}</definedName>
    <definedName name="t06" hidden="1">{#N/A,#N/A,FALSE,"т04"}</definedName>
    <definedName name="tt" localSheetId="1" hidden="1">{#N/A,#N/A,FALSE,"т02бд"}</definedName>
    <definedName name="tt" localSheetId="7" hidden="1">{#N/A,#N/A,FALSE,"т02бд"}</definedName>
    <definedName name="tt" localSheetId="4" hidden="1">{#N/A,#N/A,FALSE,"т02бд"}</definedName>
    <definedName name="tt" localSheetId="2" hidden="1">{#N/A,#N/A,FALSE,"т02бд"}</definedName>
    <definedName name="tt" localSheetId="0" hidden="1">{#N/A,#N/A,FALSE,"т02бд"}</definedName>
    <definedName name="tt" localSheetId="6" hidden="1">{#N/A,#N/A,FALSE,"т02бд"}</definedName>
    <definedName name="tt" localSheetId="5" hidden="1">{#N/A,#N/A,FALSE,"т02бд"}</definedName>
    <definedName name="tt" localSheetId="9" hidden="1">{#N/A,#N/A,FALSE,"т02бд"}</definedName>
    <definedName name="tt" localSheetId="3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1" hidden="1">{#N/A,#N/A,FALSE,"т02бд"}</definedName>
    <definedName name="wrn.04." localSheetId="7" hidden="1">{#N/A,#N/A,FALSE,"т02бд"}</definedName>
    <definedName name="wrn.04." localSheetId="4" hidden="1">{#N/A,#N/A,FALSE,"т02бд"}</definedName>
    <definedName name="wrn.04." localSheetId="2" hidden="1">{#N/A,#N/A,FALSE,"т02бд"}</definedName>
    <definedName name="wrn.04." localSheetId="0" hidden="1">{#N/A,#N/A,FALSE,"т02бд"}</definedName>
    <definedName name="wrn.04." localSheetId="6" hidden="1">{#N/A,#N/A,FALSE,"т02бд"}</definedName>
    <definedName name="wrn.04." localSheetId="5" hidden="1">{#N/A,#N/A,FALSE,"т02бд"}</definedName>
    <definedName name="wrn.04." localSheetId="9" hidden="1">{#N/A,#N/A,FALSE,"т02бд"}</definedName>
    <definedName name="wrn.04." localSheetId="3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7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0" hidden="1">{#N/A,#N/A,FALSE,"т02бд"}</definedName>
    <definedName name="wrn.д02." localSheetId="6" hidden="1">{#N/A,#N/A,FALSE,"т02бд"}</definedName>
    <definedName name="wrn.д02." localSheetId="5" hidden="1">{#N/A,#N/A,FALSE,"т02бд"}</definedName>
    <definedName name="wrn.д02." localSheetId="9" hidden="1">{#N/A,#N/A,FALSE,"т02бд"}</definedName>
    <definedName name="wrn.д02." localSheetId="3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7" hidden="1">{#N/A,#N/A,FALSE,"т17-1банки (2)"}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0" hidden="1">{#N/A,#N/A,FALSE,"т17-1банки (2)"}</definedName>
    <definedName name="wrn.т171банки." localSheetId="6" hidden="1">{#N/A,#N/A,FALSE,"т17-1банки (2)"}</definedName>
    <definedName name="wrn.т171банки." localSheetId="5" hidden="1">{#N/A,#N/A,FALSE,"т17-1банки (2)"}</definedName>
    <definedName name="wrn.т171банки." localSheetId="9" hidden="1">{#N/A,#N/A,FALSE,"т17-1банки (2)"}</definedName>
    <definedName name="wrn.т171банки." localSheetId="3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1" hidden="1">{#N/A,#N/A,FALSE,"т02бд"}</definedName>
    <definedName name="ГЦ" localSheetId="7" hidden="1">{#N/A,#N/A,FALSE,"т02бд"}</definedName>
    <definedName name="ГЦ" localSheetId="4" hidden="1">{#N/A,#N/A,FALSE,"т02бд"}</definedName>
    <definedName name="ГЦ" localSheetId="2" hidden="1">{#N/A,#N/A,FALSE,"т02бд"}</definedName>
    <definedName name="ГЦ" localSheetId="0" hidden="1">{#N/A,#N/A,FALSE,"т02бд"}</definedName>
    <definedName name="ГЦ" localSheetId="6" hidden="1">{#N/A,#N/A,FALSE,"т02бд"}</definedName>
    <definedName name="ГЦ" localSheetId="5" hidden="1">{#N/A,#N/A,FALSE,"т02бд"}</definedName>
    <definedName name="ГЦ" localSheetId="9" hidden="1">{#N/A,#N/A,FALSE,"т02бд"}</definedName>
    <definedName name="ГЦ" localSheetId="3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1" hidden="1">{#N/A,#N/A,FALSE,"т02бд"}</definedName>
    <definedName name="ее" localSheetId="7" hidden="1">{#N/A,#N/A,FALSE,"т02бд"}</definedName>
    <definedName name="ее" localSheetId="4" hidden="1">{#N/A,#N/A,FALSE,"т02бд"}</definedName>
    <definedName name="ее" localSheetId="2" hidden="1">{#N/A,#N/A,FALSE,"т02бд"}</definedName>
    <definedName name="ее" localSheetId="0" hidden="1">{#N/A,#N/A,FALSE,"т02бд"}</definedName>
    <definedName name="ее" localSheetId="6" hidden="1">{#N/A,#N/A,FALSE,"т02бд"}</definedName>
    <definedName name="ее" localSheetId="5" hidden="1">{#N/A,#N/A,FALSE,"т02бд"}</definedName>
    <definedName name="ее" localSheetId="9" hidden="1">{#N/A,#N/A,FALSE,"т02бд"}</definedName>
    <definedName name="ее" localSheetId="3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1" hidden="1">{#N/A,#N/A,FALSE,"т02бд"}</definedName>
    <definedName name="ии" localSheetId="7" hidden="1">{#N/A,#N/A,FALSE,"т02бд"}</definedName>
    <definedName name="ии" localSheetId="4" hidden="1">{#N/A,#N/A,FALSE,"т02бд"}</definedName>
    <definedName name="ии" localSheetId="2" hidden="1">{#N/A,#N/A,FALSE,"т02бд"}</definedName>
    <definedName name="ии" localSheetId="0" hidden="1">{#N/A,#N/A,FALSE,"т02бд"}</definedName>
    <definedName name="ии" localSheetId="6" hidden="1">{#N/A,#N/A,FALSE,"т02бд"}</definedName>
    <definedName name="ии" localSheetId="5" hidden="1">{#N/A,#N/A,FALSE,"т02бд"}</definedName>
    <definedName name="ии" localSheetId="9" hidden="1">{#N/A,#N/A,FALSE,"т02бд"}</definedName>
    <definedName name="ии" localSheetId="3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7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0" hidden="1">{#N/A,#N/A,FALSE,"т02бд"}</definedName>
    <definedName name="іі" localSheetId="6" hidden="1">{#N/A,#N/A,FALSE,"т02бд"}</definedName>
    <definedName name="іі" localSheetId="5" hidden="1">{#N/A,#N/A,FALSE,"т02бд"}</definedName>
    <definedName name="іі" localSheetId="9" hidden="1">{#N/A,#N/A,FALSE,"т02бд"}</definedName>
    <definedName name="іі" localSheetId="3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7" hidden="1">{#N/A,#N/A,FALSE,"т17-1банки (2)"}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0" hidden="1">{#N/A,#N/A,FALSE,"т17-1банки (2)"}</definedName>
    <definedName name="квітень" localSheetId="6" hidden="1">{#N/A,#N/A,FALSE,"т17-1банки (2)"}</definedName>
    <definedName name="квітень" localSheetId="5" hidden="1">{#N/A,#N/A,FALSE,"т17-1банки (2)"}</definedName>
    <definedName name="квітень" localSheetId="9" hidden="1">{#N/A,#N/A,FALSE,"т17-1банки (2)"}</definedName>
    <definedName name="квітень" localSheetId="3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7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0" hidden="1">{#N/A,#N/A,FALSE,"т17-1банки (2)"}</definedName>
    <definedName name="ке" localSheetId="6" hidden="1">{#N/A,#N/A,FALSE,"т17-1банки (2)"}</definedName>
    <definedName name="ке" localSheetId="5" hidden="1">{#N/A,#N/A,FALSE,"т17-1банки (2)"}</definedName>
    <definedName name="ке" localSheetId="9" hidden="1">{#N/A,#N/A,FALSE,"т17-1банки (2)"}</definedName>
    <definedName name="ке" localSheetId="3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1" hidden="1">{#N/A,#N/A,FALSE,"т02бд"}</definedName>
    <definedName name="нн" localSheetId="7" hidden="1">{#N/A,#N/A,FALSE,"т02бд"}</definedName>
    <definedName name="нн" localSheetId="4" hidden="1">{#N/A,#N/A,FALSE,"т02бд"}</definedName>
    <definedName name="нн" localSheetId="2" hidden="1">{#N/A,#N/A,FALSE,"т02бд"}</definedName>
    <definedName name="нн" localSheetId="0" hidden="1">{#N/A,#N/A,FALSE,"т02бд"}</definedName>
    <definedName name="нн" localSheetId="6" hidden="1">{#N/A,#N/A,FALSE,"т02бд"}</definedName>
    <definedName name="нн" localSheetId="5" hidden="1">{#N/A,#N/A,FALSE,"т02бд"}</definedName>
    <definedName name="нн" localSheetId="9" hidden="1">{#N/A,#N/A,FALSE,"т02бд"}</definedName>
    <definedName name="нн" localSheetId="3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1" hidden="1">{#N/A,#N/A,FALSE,"т17-1банки (2)"}</definedName>
    <definedName name="стельм." localSheetId="7" hidden="1">{#N/A,#N/A,FALSE,"т17-1банки (2)"}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0" hidden="1">{#N/A,#N/A,FALSE,"т17-1банки (2)"}</definedName>
    <definedName name="стельм." localSheetId="6" hidden="1">{#N/A,#N/A,FALSE,"т17-1банки (2)"}</definedName>
    <definedName name="стельм." localSheetId="5" hidden="1">{#N/A,#N/A,FALSE,"т17-1банки (2)"}</definedName>
    <definedName name="стельм." localSheetId="9" hidden="1">{#N/A,#N/A,FALSE,"т17-1банки (2)"}</definedName>
    <definedName name="стельм." localSheetId="3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1" hidden="1">{#N/A,#N/A,FALSE,"т04"}</definedName>
    <definedName name="т05" localSheetId="7" hidden="1">{#N/A,#N/A,FALSE,"т04"}</definedName>
    <definedName name="т05" localSheetId="4" hidden="1">{#N/A,#N/A,FALSE,"т04"}</definedName>
    <definedName name="т05" localSheetId="2" hidden="1">{#N/A,#N/A,FALSE,"т04"}</definedName>
    <definedName name="т05" localSheetId="0" hidden="1">{#N/A,#N/A,FALSE,"т04"}</definedName>
    <definedName name="т05" localSheetId="6" hidden="1">{#N/A,#N/A,FALSE,"т04"}</definedName>
    <definedName name="т05" localSheetId="5" hidden="1">{#N/A,#N/A,FALSE,"т04"}</definedName>
    <definedName name="т05" localSheetId="9" hidden="1">{#N/A,#N/A,FALSE,"т04"}</definedName>
    <definedName name="т05" localSheetId="3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5" hidden="1">{#N/A,#N/A,FALSE,"т02бд"}</definedName>
    <definedName name="ц" localSheetId="9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7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0" hidden="1">{#N/A,#N/A,FALSE,"т02бд"}</definedName>
    <definedName name="цеу" localSheetId="6" hidden="1">{#N/A,#N/A,FALSE,"т02бд"}</definedName>
    <definedName name="цеу" localSheetId="5" hidden="1">{#N/A,#N/A,FALSE,"т02бд"}</definedName>
    <definedName name="цеу" localSheetId="9" hidden="1">{#N/A,#N/A,FALSE,"т02бд"}</definedName>
    <definedName name="цеу" localSheetId="3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7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0" hidden="1">{#N/A,#N/A,FALSE,"т02бд"}</definedName>
    <definedName name="черв" localSheetId="6" hidden="1">{#N/A,#N/A,FALSE,"т02бд"}</definedName>
    <definedName name="черв" localSheetId="5" hidden="1">{#N/A,#N/A,FALSE,"т02бд"}</definedName>
    <definedName name="черв" localSheetId="9" hidden="1">{#N/A,#N/A,FALSE,"т02бд"}</definedName>
    <definedName name="черв" localSheetId="3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<sst xmlns="http://schemas.openxmlformats.org/spreadsheetml/2006/main" count="300" uniqueCount="139">
  <si>
    <t>31.12.2011</t>
  </si>
  <si>
    <t>І*</t>
  </si>
  <si>
    <t>http://www.bloomberg.com/markets/stocks/world-indexes/</t>
  </si>
  <si>
    <t>31.03.2012</t>
  </si>
  <si>
    <t>Q1 2012 change</t>
  </si>
  <si>
    <t>Indexes</t>
  </si>
  <si>
    <t>DJIA (USA)</t>
  </si>
  <si>
    <t>S&amp;P 500 (USA)</t>
  </si>
  <si>
    <t>FTSE 100  (Great Britain)</t>
  </si>
  <si>
    <t>DAX (Germany)</t>
  </si>
  <si>
    <t>CAC 40 (France)</t>
  </si>
  <si>
    <t>HANG SENG (Hong Kong)</t>
  </si>
  <si>
    <t>RTS (Russia)</t>
  </si>
  <si>
    <t>MICEX (Russia)</t>
  </si>
  <si>
    <r>
      <t>UX</t>
    </r>
    <r>
      <rPr>
        <i/>
        <sz val="10"/>
        <color indexed="8"/>
        <rFont val="Arial"/>
        <family val="2"/>
      </rPr>
      <t xml:space="preserve"> (Ukraine)</t>
    </r>
  </si>
  <si>
    <t>WSE WIG 20 (Poland)</t>
  </si>
  <si>
    <t>NIKKEI 225 (Japan)</t>
  </si>
  <si>
    <t>PFTS (Ukraine)</t>
  </si>
  <si>
    <t>SHANGHAI SE COMPOSITE (China)</t>
  </si>
  <si>
    <t>Number of AMC</t>
  </si>
  <si>
    <t>CIF</t>
  </si>
  <si>
    <t>O*</t>
  </si>
  <si>
    <t>CD*</t>
  </si>
  <si>
    <t>CNN*</t>
  </si>
  <si>
    <t>CV*</t>
  </si>
  <si>
    <t>Kyiv and Kyiv Region</t>
  </si>
  <si>
    <t>Dnipropetrovsk Region</t>
  </si>
  <si>
    <t>Kharkiv Region</t>
  </si>
  <si>
    <t>Donetsk Region</t>
  </si>
  <si>
    <t>Odessa Region</t>
  </si>
  <si>
    <t xml:space="preserve">Other Regions </t>
  </si>
  <si>
    <t>Funds</t>
  </si>
  <si>
    <t>Interval</t>
  </si>
  <si>
    <t>Venture</t>
  </si>
  <si>
    <t>Number of funds on which monthly data are available</t>
  </si>
  <si>
    <t>Q2 2011</t>
  </si>
  <si>
    <t>Q3 2011</t>
  </si>
  <si>
    <t>Q4 2011</t>
  </si>
  <si>
    <t>Q1 2012</t>
  </si>
  <si>
    <t>Legal entities</t>
  </si>
  <si>
    <t>Natural persons</t>
  </si>
  <si>
    <t>residents</t>
  </si>
  <si>
    <t>non-residents</t>
  </si>
  <si>
    <t>All (including venture)</t>
  </si>
  <si>
    <t>Moneys and bank deposits</t>
  </si>
  <si>
    <t>Bank metals</t>
  </si>
  <si>
    <t>Municipal bonds</t>
  </si>
  <si>
    <t>Equities</t>
  </si>
  <si>
    <t>Corporate bonds</t>
  </si>
  <si>
    <t>Securities</t>
  </si>
  <si>
    <t>Real estate</t>
  </si>
  <si>
    <t>Savings certificates</t>
  </si>
  <si>
    <t>Promissory notes</t>
  </si>
  <si>
    <t>Mortgage securities</t>
  </si>
  <si>
    <t>Security type</t>
  </si>
  <si>
    <t>Aggregate value of the security in CII portfolios, UAH</t>
  </si>
  <si>
    <t>Share in the aggregate CII securities portfolio</t>
  </si>
  <si>
    <t>Internal state loan bonds</t>
  </si>
  <si>
    <t xml:space="preserve">Other </t>
  </si>
  <si>
    <t>Total</t>
  </si>
  <si>
    <t>PFTS Index</t>
  </si>
  <si>
    <t>EURO deposits</t>
  </si>
  <si>
    <t>Interval CII</t>
  </si>
  <si>
    <t>"Gold" deposit (at official rate of gold)</t>
  </si>
  <si>
    <t>Real estate in Kyiv</t>
  </si>
  <si>
    <t>Inflation rate (consumer price index)</t>
  </si>
  <si>
    <t>UX Index</t>
  </si>
  <si>
    <t>USD deposits</t>
  </si>
  <si>
    <t>UAH deposits</t>
  </si>
  <si>
    <t xml:space="preserve">Q1 2012 </t>
  </si>
  <si>
    <t>Annual</t>
  </si>
  <si>
    <t>Rates of Return*</t>
  </si>
  <si>
    <t xml:space="preserve">* CII rates of return are calculated based on the reported quarterly data </t>
  </si>
  <si>
    <t>All (excluding venture) CII</t>
  </si>
  <si>
    <t>Venture CII</t>
  </si>
  <si>
    <t>All (excluding venture)</t>
  </si>
  <si>
    <t>Net monthly inflow/outflow (left scale)</t>
  </si>
  <si>
    <t>Month</t>
  </si>
  <si>
    <t>Region</t>
  </si>
  <si>
    <t>Share by AMC Number</t>
  </si>
  <si>
    <t>Share by CII Number</t>
  </si>
  <si>
    <t>Share by CII AuM</t>
  </si>
  <si>
    <t>CII NAV</t>
  </si>
  <si>
    <t>CII AuM</t>
  </si>
  <si>
    <t>CII AuM Breakdown (excluding venture funds)</t>
  </si>
  <si>
    <t>CII NAV Breakdown (excluding venture funds)</t>
  </si>
  <si>
    <t>CII AuM Breakdown (venture included)</t>
  </si>
  <si>
    <t>CII NAV Breakdown (venture included)</t>
  </si>
  <si>
    <t xml:space="preserve">Internal state loan bonds </t>
  </si>
  <si>
    <t>"Other assets"*</t>
  </si>
  <si>
    <t>“Other assets” include accounts receivable as well as corporate rights in the forms other than securities and loans to the companies in the capital of which a stake is owned by the CII (for venture funds).</t>
  </si>
  <si>
    <t>"Other" securities**</t>
  </si>
  <si>
    <t>** Among “other” securities there are external state loan bonds and derivatives (including option certificates).</t>
  </si>
  <si>
    <t>All funds (excluding venture)</t>
  </si>
  <si>
    <t>All funds (venture included)</t>
  </si>
  <si>
    <t>Open-ended</t>
  </si>
  <si>
    <t>Closed-end (excluding venture)</t>
  </si>
  <si>
    <t>Closed-end</t>
  </si>
  <si>
    <t>Monthly net inflow/outflow of capital in open-ended CII during the year (based on daily data)</t>
  </si>
  <si>
    <t xml:space="preserve">Net inflow/outflow of capital during the year, on quarterly basis, UAH thsd. </t>
  </si>
  <si>
    <t>Open-ended CII</t>
  </si>
  <si>
    <t>Closed-end (non-venture) CII</t>
  </si>
  <si>
    <t>Q2 2012 change</t>
  </si>
  <si>
    <t>YTD 2012 change</t>
  </si>
  <si>
    <t>Number of CII per one AMC (av.)</t>
  </si>
  <si>
    <t>30.06.2012</t>
  </si>
  <si>
    <t>Equity funds</t>
  </si>
  <si>
    <t>Bond funds</t>
  </si>
  <si>
    <t>Other funds</t>
  </si>
  <si>
    <t>* Funds that filed reports. ** Hold equities, bonds and moneys in their portfolios.</t>
  </si>
  <si>
    <t>Change since the beginning of 2012</t>
  </si>
  <si>
    <t>June '11</t>
  </si>
  <si>
    <t>July '11</t>
  </si>
  <si>
    <t>August '11</t>
  </si>
  <si>
    <t>September '11</t>
  </si>
  <si>
    <t>October '11</t>
  </si>
  <si>
    <t>November '11</t>
  </si>
  <si>
    <t>December '11</t>
  </si>
  <si>
    <t>January '12</t>
  </si>
  <si>
    <t>February '12</t>
  </si>
  <si>
    <t>March '12</t>
  </si>
  <si>
    <t>April '12</t>
  </si>
  <si>
    <t>May  '12</t>
  </si>
  <si>
    <t>June '12</t>
  </si>
  <si>
    <t>Q2 2012</t>
  </si>
  <si>
    <t xml:space="preserve">Q2 2012 </t>
  </si>
  <si>
    <t>UIF</t>
  </si>
  <si>
    <t>Mixed funds**</t>
  </si>
  <si>
    <t xml:space="preserve">All funds </t>
  </si>
  <si>
    <t>UAH M</t>
  </si>
  <si>
    <t>CII NAV Breakdown by Investor Categories as of 30.06.2012, % of NAV</t>
  </si>
  <si>
    <t>Value breakdown of CII aggregate securities portfolio, by the types of instruments, as of 30.06.2012</t>
  </si>
  <si>
    <t>Value breakdown of CII aggregate securities portfolio, by the types of instruments (excluding venture funds), as of 30.06.2012</t>
  </si>
  <si>
    <t>*UIF - unit investment fund, CIF - corporate investment fund; O – open-ended, І – interval, CD – closed-end diversified, CN - closed-end non-diversified, CV - closed-end venture</t>
  </si>
  <si>
    <t>Number of CII that reached compliance with the standards, by fund type and legal form</t>
  </si>
  <si>
    <t>For further information on fund classes visit:</t>
  </si>
  <si>
    <t>http://www.uaib.com.ua/eng/rankings_/byclass.html</t>
  </si>
  <si>
    <t>Number of diversified CII with public issue, by fund class*</t>
  </si>
  <si>
    <t>CII NAV Breakdown by Investor Categories as of 31.03.2012, % of NAV</t>
  </si>
</sst>
</file>

<file path=xl/styles.xml><?xml version="1.0" encoding="utf-8"?>
<styleSheet xmlns="http://schemas.openxmlformats.org/spreadsheetml/2006/main">
  <numFmts count="3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"/>
    <numFmt numFmtId="178" formatCode="#,##0.00&quot; грн.&quot;;\-#,##0.00&quot; грн.&quot;"/>
    <numFmt numFmtId="179" formatCode="dd\.mm\.yyyy;@"/>
    <numFmt numFmtId="180" formatCode="&quot;$&quot;#,##0_);[Red]\(&quot;$&quot;#,##0\)"/>
    <numFmt numFmtId="181" formatCode="0.000%"/>
    <numFmt numFmtId="182" formatCode="0.000"/>
    <numFmt numFmtId="183" formatCode="#,##0.0"/>
    <numFmt numFmtId="184" formatCode="dd/mm/yy;@"/>
    <numFmt numFmtId="185" formatCode="m/d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mmm/yyyy"/>
    <numFmt numFmtId="192" formatCode="0.0000%"/>
    <numFmt numFmtId="193" formatCode="0.00000%"/>
    <numFmt numFmtId="194" formatCode="0.000000000000000%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color indexed="27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b/>
      <sz val="10"/>
      <color indexed="21"/>
      <name val="Arial"/>
      <family val="2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"/>
      <family val="2"/>
    </font>
    <font>
      <b/>
      <sz val="9.2"/>
      <color indexed="8"/>
      <name val="Arial"/>
      <family val="2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10.1"/>
      <color indexed="8"/>
      <name val="Arial Cyr"/>
      <family val="0"/>
    </font>
    <font>
      <b/>
      <sz val="9.25"/>
      <color indexed="8"/>
      <name val="Arial"/>
      <family val="2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b/>
      <sz val="9.2"/>
      <color indexed="18"/>
      <name val="Arial Cyr"/>
      <family val="0"/>
    </font>
    <font>
      <u val="single"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3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9" borderId="0" applyNumberFormat="0" applyBorder="0" applyAlignment="0" applyProtection="0"/>
    <xf numFmtId="0" fontId="76" fillId="7" borderId="1" applyNumberFormat="0" applyAlignment="0" applyProtection="0"/>
    <xf numFmtId="0" fontId="77" fillId="20" borderId="2" applyNumberFormat="0" applyAlignment="0" applyProtection="0"/>
    <xf numFmtId="0" fontId="78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3" fillId="21" borderId="8" applyNumberFormat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88" fillId="0" borderId="10" applyNumberFormat="0" applyFill="0" applyAlignment="0" applyProtection="0"/>
    <xf numFmtId="0" fontId="89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0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329">
    <xf numFmtId="0" fontId="0" fillId="0" borderId="0" xfId="0" applyAlignment="1">
      <alignment/>
    </xf>
    <xf numFmtId="10" fontId="2" fillId="0" borderId="0" xfId="72" applyNumberFormat="1" applyFont="1" applyBorder="1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177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6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10" fontId="9" fillId="0" borderId="12" xfId="72" applyNumberFormat="1" applyFont="1" applyBorder="1" applyAlignment="1">
      <alignment vertical="center"/>
    </xf>
    <xf numFmtId="175" fontId="2" fillId="0" borderId="0" xfId="77" applyFont="1" applyBorder="1" applyAlignment="1">
      <alignment/>
    </xf>
    <xf numFmtId="0" fontId="2" fillId="0" borderId="0" xfId="64" applyFill="1" applyBorder="1">
      <alignment/>
      <protection/>
    </xf>
    <xf numFmtId="2" fontId="2" fillId="0" borderId="0" xfId="64" applyNumberFormat="1" applyFill="1">
      <alignment/>
      <protection/>
    </xf>
    <xf numFmtId="10" fontId="2" fillId="0" borderId="0" xfId="72" applyNumberFormat="1" applyFont="1" applyFill="1" applyBorder="1" applyAlignment="1">
      <alignment/>
    </xf>
    <xf numFmtId="10" fontId="2" fillId="0" borderId="0" xfId="64" applyNumberFormat="1" applyFill="1" applyBorder="1">
      <alignment/>
      <protection/>
    </xf>
    <xf numFmtId="0" fontId="4" fillId="0" borderId="13" xfId="64" applyFont="1" applyBorder="1" applyAlignment="1">
      <alignment horizontal="center" vertical="center" wrapText="1"/>
      <protection/>
    </xf>
    <xf numFmtId="10" fontId="0" fillId="0" borderId="14" xfId="64" applyNumberFormat="1" applyFont="1" applyFill="1" applyBorder="1" applyAlignment="1" applyProtection="1">
      <alignment/>
      <protection/>
    </xf>
    <xf numFmtId="0" fontId="4" fillId="0" borderId="15" xfId="64" applyFont="1" applyBorder="1" applyAlignment="1">
      <alignment vertical="center"/>
      <protection/>
    </xf>
    <xf numFmtId="10" fontId="8" fillId="0" borderId="0" xfId="72" applyNumberFormat="1" applyFont="1" applyBorder="1" applyAlignment="1">
      <alignment vertical="center"/>
    </xf>
    <xf numFmtId="10" fontId="9" fillId="0" borderId="0" xfId="72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4" applyFont="1" applyFill="1" applyAlignment="1">
      <alignment vertical="center" textRotation="90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18" xfId="62" applyFont="1" applyBorder="1" applyAlignment="1">
      <alignment vertical="center"/>
      <protection/>
    </xf>
    <xf numFmtId="2" fontId="9" fillId="0" borderId="0" xfId="62" applyNumberFormat="1" applyFont="1">
      <alignment/>
      <protection/>
    </xf>
    <xf numFmtId="0" fontId="8" fillId="0" borderId="15" xfId="62" applyFont="1" applyBorder="1" applyAlignment="1">
      <alignment vertical="center"/>
      <protection/>
    </xf>
    <xf numFmtId="4" fontId="8" fillId="0" borderId="13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75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10" fontId="9" fillId="0" borderId="19" xfId="72" applyNumberFormat="1" applyFont="1" applyBorder="1" applyAlignment="1">
      <alignment vertical="center"/>
    </xf>
    <xf numFmtId="0" fontId="4" fillId="0" borderId="16" xfId="62" applyFont="1" applyBorder="1" applyAlignment="1">
      <alignment horizontal="center" vertical="center" wrapText="1"/>
      <protection/>
    </xf>
    <xf numFmtId="14" fontId="4" fillId="0" borderId="20" xfId="62" applyNumberFormat="1" applyFont="1" applyBorder="1" applyAlignment="1">
      <alignment horizontal="center" vertical="center" wrapText="1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10" fontId="2" fillId="0" borderId="0" xfId="64" applyNumberFormat="1">
      <alignment/>
      <protection/>
    </xf>
    <xf numFmtId="0" fontId="9" fillId="0" borderId="15" xfId="62" applyFont="1" applyBorder="1" applyAlignment="1">
      <alignment vertical="center"/>
      <protection/>
    </xf>
    <xf numFmtId="0" fontId="19" fillId="0" borderId="15" xfId="62" applyFont="1" applyBorder="1" applyAlignment="1">
      <alignment vertical="center"/>
      <protection/>
    </xf>
    <xf numFmtId="4" fontId="9" fillId="0" borderId="14" xfId="62" applyNumberFormat="1" applyFont="1" applyBorder="1" applyAlignment="1">
      <alignment vertical="center"/>
      <protection/>
    </xf>
    <xf numFmtId="4" fontId="19" fillId="0" borderId="14" xfId="62" applyNumberFormat="1" applyFont="1" applyBorder="1" applyAlignment="1">
      <alignment vertical="center"/>
      <protection/>
    </xf>
    <xf numFmtId="4" fontId="9" fillId="0" borderId="21" xfId="62" applyNumberFormat="1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0" fontId="2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right" wrapText="1"/>
    </xf>
    <xf numFmtId="10" fontId="5" fillId="0" borderId="13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4" xfId="66" applyFont="1" applyBorder="1" applyAlignment="1">
      <alignment horizontal="center" vertical="center" wrapText="1"/>
      <protection/>
    </xf>
    <xf numFmtId="0" fontId="13" fillId="0" borderId="22" xfId="66" applyFont="1" applyBorder="1" applyAlignment="1">
      <alignment horizontal="center" vertical="center" wrapText="1"/>
      <protection/>
    </xf>
    <xf numFmtId="10" fontId="9" fillId="0" borderId="23" xfId="62" applyNumberFormat="1" applyFont="1" applyBorder="1" applyAlignment="1">
      <alignment horizontal="right" vertical="center"/>
      <protection/>
    </xf>
    <xf numFmtId="10" fontId="19" fillId="0" borderId="23" xfId="62" applyNumberFormat="1" applyFont="1" applyBorder="1" applyAlignment="1">
      <alignment horizontal="right" vertical="center"/>
      <protection/>
    </xf>
    <xf numFmtId="10" fontId="0" fillId="0" borderId="0" xfId="0" applyNumberFormat="1" applyBorder="1" applyAlignment="1">
      <alignment/>
    </xf>
    <xf numFmtId="0" fontId="5" fillId="0" borderId="17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15" fillId="0" borderId="0" xfId="62" applyFont="1">
      <alignment/>
      <protection/>
    </xf>
    <xf numFmtId="10" fontId="15" fillId="0" borderId="23" xfId="62" applyNumberFormat="1" applyFont="1" applyBorder="1" applyAlignment="1">
      <alignment horizontal="right" vertical="center"/>
      <protection/>
    </xf>
    <xf numFmtId="10" fontId="15" fillId="0" borderId="24" xfId="62" applyNumberFormat="1" applyFont="1" applyBorder="1" applyAlignment="1">
      <alignment horizontal="right" vertical="center"/>
      <protection/>
    </xf>
    <xf numFmtId="0" fontId="1" fillId="0" borderId="0" xfId="45" applyAlignment="1" applyProtection="1">
      <alignment/>
      <protection/>
    </xf>
    <xf numFmtId="10" fontId="8" fillId="0" borderId="25" xfId="72" applyNumberFormat="1" applyFont="1" applyFill="1" applyBorder="1" applyAlignment="1">
      <alignment vertical="center"/>
    </xf>
    <xf numFmtId="0" fontId="25" fillId="0" borderId="0" xfId="64" applyFont="1">
      <alignment/>
      <protection/>
    </xf>
    <xf numFmtId="0" fontId="25" fillId="0" borderId="0" xfId="64" applyFont="1" applyFill="1" applyBorder="1" applyAlignment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72" applyNumberFormat="1" applyFont="1" applyFill="1" applyBorder="1" applyAlignment="1">
      <alignment/>
    </xf>
    <xf numFmtId="10" fontId="25" fillId="0" borderId="0" xfId="64" applyNumberFormat="1" applyFont="1" applyFill="1" applyBorder="1">
      <alignment/>
      <protection/>
    </xf>
    <xf numFmtId="0" fontId="26" fillId="0" borderId="0" xfId="64" applyFont="1" applyFill="1" applyBorder="1">
      <alignment/>
      <protection/>
    </xf>
    <xf numFmtId="10" fontId="26" fillId="0" borderId="0" xfId="64" applyNumberFormat="1" applyFont="1" applyFill="1" applyBorder="1">
      <alignment/>
      <protection/>
    </xf>
    <xf numFmtId="0" fontId="14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72" applyNumberFormat="1" applyFont="1" applyFill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10" fontId="0" fillId="0" borderId="23" xfId="64" applyNumberFormat="1" applyFont="1" applyFill="1" applyBorder="1" applyAlignment="1" applyProtection="1">
      <alignment/>
      <protection/>
    </xf>
    <xf numFmtId="10" fontId="5" fillId="0" borderId="24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6" applyNumberFormat="1" applyFont="1" applyBorder="1" applyAlignment="1">
      <alignment horizontal="center" vertical="center" wrapText="1"/>
      <protection/>
    </xf>
    <xf numFmtId="0" fontId="6" fillId="0" borderId="0" xfId="66" applyBorder="1">
      <alignment/>
      <protection/>
    </xf>
    <xf numFmtId="10" fontId="6" fillId="0" borderId="0" xfId="66" applyNumberFormat="1" applyBorder="1">
      <alignment/>
      <protection/>
    </xf>
    <xf numFmtId="10" fontId="15" fillId="0" borderId="26" xfId="62" applyNumberFormat="1" applyFont="1" applyBorder="1" applyAlignment="1">
      <alignment horizontal="right" vertical="center"/>
      <protection/>
    </xf>
    <xf numFmtId="10" fontId="9" fillId="0" borderId="23" xfId="72" applyNumberFormat="1" applyFont="1" applyBorder="1" applyAlignment="1">
      <alignment vertical="center"/>
    </xf>
    <xf numFmtId="10" fontId="8" fillId="0" borderId="27" xfId="72" applyNumberFormat="1" applyFont="1" applyFill="1" applyBorder="1" applyAlignment="1">
      <alignment vertical="center"/>
    </xf>
    <xf numFmtId="49" fontId="8" fillId="0" borderId="17" xfId="62" applyNumberFormat="1" applyFont="1" applyBorder="1" applyAlignment="1">
      <alignment horizontal="center" vertical="center" wrapText="1"/>
      <protection/>
    </xf>
    <xf numFmtId="181" fontId="25" fillId="0" borderId="0" xfId="72" applyNumberFormat="1" applyFont="1" applyFill="1" applyBorder="1" applyAlignment="1">
      <alignment/>
    </xf>
    <xf numFmtId="182" fontId="2" fillId="0" borderId="0" xfId="64" applyNumberFormat="1">
      <alignment/>
      <protection/>
    </xf>
    <xf numFmtId="2" fontId="8" fillId="0" borderId="0" xfId="72" applyNumberFormat="1" applyFont="1" applyBorder="1" applyAlignment="1">
      <alignment vertical="center"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10" fontId="4" fillId="0" borderId="14" xfId="66" applyNumberFormat="1" applyFont="1" applyBorder="1" applyAlignment="1">
      <alignment horizontal="center" vertical="center" wrapText="1"/>
      <protection/>
    </xf>
    <xf numFmtId="14" fontId="8" fillId="0" borderId="17" xfId="62" applyNumberFormat="1" applyFont="1" applyBorder="1" applyAlignment="1">
      <alignment horizontal="center" vertical="center" wrapText="1"/>
      <protection/>
    </xf>
    <xf numFmtId="10" fontId="9" fillId="0" borderId="26" xfId="72" applyNumberFormat="1" applyFont="1" applyBorder="1" applyAlignment="1">
      <alignment horizontal="right" vertical="center"/>
    </xf>
    <xf numFmtId="10" fontId="9" fillId="0" borderId="19" xfId="72" applyNumberFormat="1" applyFont="1" applyBorder="1" applyAlignment="1">
      <alignment horizontal="right" vertical="center"/>
    </xf>
    <xf numFmtId="10" fontId="19" fillId="0" borderId="27" xfId="72" applyNumberFormat="1" applyFont="1" applyBorder="1" applyAlignment="1">
      <alignment horizontal="right" vertical="center"/>
    </xf>
    <xf numFmtId="10" fontId="9" fillId="0" borderId="19" xfId="72" applyNumberFormat="1" applyFont="1" applyBorder="1" applyAlignment="1">
      <alignment horizontal="center" vertical="center"/>
    </xf>
    <xf numFmtId="10" fontId="9" fillId="0" borderId="27" xfId="72" applyNumberFormat="1" applyFont="1" applyBorder="1" applyAlignment="1">
      <alignment horizontal="center" vertical="center"/>
    </xf>
    <xf numFmtId="10" fontId="19" fillId="0" borderId="24" xfId="72" applyNumberFormat="1" applyFont="1" applyBorder="1" applyAlignment="1">
      <alignment vertical="center"/>
    </xf>
    <xf numFmtId="0" fontId="2" fillId="0" borderId="0" xfId="65">
      <alignment/>
      <protection/>
    </xf>
    <xf numFmtId="14" fontId="4" fillId="0" borderId="17" xfId="62" applyNumberFormat="1" applyFont="1" applyBorder="1" applyAlignment="1">
      <alignment horizontal="center" vertical="center" wrapText="1"/>
      <protection/>
    </xf>
    <xf numFmtId="0" fontId="2" fillId="0" borderId="23" xfId="67" applyBorder="1" applyAlignment="1">
      <alignment horizontal="center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24" xfId="67" applyBorder="1" applyAlignment="1">
      <alignment horizontal="center"/>
      <protection/>
    </xf>
    <xf numFmtId="0" fontId="2" fillId="0" borderId="0" xfId="65" applyFont="1">
      <alignment/>
      <protection/>
    </xf>
    <xf numFmtId="0" fontId="54" fillId="0" borderId="0" xfId="62" applyFont="1" applyFill="1" applyAlignment="1">
      <alignment horizontal="right"/>
      <protection/>
    </xf>
    <xf numFmtId="0" fontId="2" fillId="20" borderId="0" xfId="62" applyFill="1">
      <alignment/>
      <protection/>
    </xf>
    <xf numFmtId="0" fontId="10" fillId="20" borderId="0" xfId="62" applyFont="1" applyFill="1" applyBorder="1" applyAlignment="1">
      <alignment/>
      <protection/>
    </xf>
    <xf numFmtId="0" fontId="2" fillId="20" borderId="0" xfId="62" applyFill="1" applyBorder="1">
      <alignment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2" fillId="0" borderId="22" xfId="61" applyFont="1" applyBorder="1" applyAlignment="1">
      <alignment horizontal="left" vertical="center"/>
      <protection/>
    </xf>
    <xf numFmtId="3" fontId="0" fillId="0" borderId="14" xfId="61" applyNumberFormat="1" applyFont="1" applyBorder="1" applyAlignment="1">
      <alignment horizontal="right" vertical="center"/>
      <protection/>
    </xf>
    <xf numFmtId="10" fontId="2" fillId="0" borderId="23" xfId="61" applyNumberFormat="1" applyFont="1" applyBorder="1" applyAlignment="1">
      <alignment horizontal="right" vertical="center"/>
      <protection/>
    </xf>
    <xf numFmtId="3" fontId="0" fillId="0" borderId="14" xfId="60" applyNumberFormat="1" applyBorder="1" applyAlignment="1">
      <alignment vertical="center"/>
      <protection/>
    </xf>
    <xf numFmtId="0" fontId="13" fillId="0" borderId="22" xfId="61" applyFont="1" applyBorder="1" applyAlignment="1">
      <alignment horizontal="left" vertical="center"/>
      <protection/>
    </xf>
    <xf numFmtId="3" fontId="15" fillId="0" borderId="14" xfId="61" applyNumberFormat="1" applyFont="1" applyBorder="1" applyAlignment="1">
      <alignment horizontal="right" vertical="center"/>
      <protection/>
    </xf>
    <xf numFmtId="10" fontId="13" fillId="0" borderId="23" xfId="61" applyNumberFormat="1" applyFont="1" applyBorder="1" applyAlignment="1">
      <alignment horizontal="right" vertical="center"/>
      <protection/>
    </xf>
    <xf numFmtId="3" fontId="4" fillId="0" borderId="13" xfId="61" applyNumberFormat="1" applyFont="1" applyBorder="1" applyAlignment="1">
      <alignment horizontal="right" vertical="center"/>
      <protection/>
    </xf>
    <xf numFmtId="10" fontId="4" fillId="0" borderId="24" xfId="61" applyNumberFormat="1" applyFont="1" applyBorder="1" applyAlignment="1">
      <alignment horizontal="right" vertical="center"/>
      <protection/>
    </xf>
    <xf numFmtId="10" fontId="2" fillId="0" borderId="26" xfId="61" applyNumberFormat="1" applyFont="1" applyBorder="1" applyAlignment="1">
      <alignment horizontal="right" vertical="center"/>
      <protection/>
    </xf>
    <xf numFmtId="0" fontId="4" fillId="0" borderId="15" xfId="61" applyFont="1" applyBorder="1" applyAlignment="1">
      <alignment horizontal="left" wrapText="1"/>
      <protection/>
    </xf>
    <xf numFmtId="10" fontId="4" fillId="0" borderId="24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7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10" fontId="0" fillId="0" borderId="12" xfId="64" applyNumberFormat="1" applyFont="1" applyFill="1" applyBorder="1" applyAlignment="1" applyProtection="1">
      <alignment/>
      <protection/>
    </xf>
    <xf numFmtId="10" fontId="0" fillId="0" borderId="19" xfId="64" applyNumberFormat="1" applyFont="1" applyFill="1" applyBorder="1" applyAlignment="1" applyProtection="1">
      <alignment/>
      <protection/>
    </xf>
    <xf numFmtId="10" fontId="0" fillId="0" borderId="21" xfId="64" applyNumberFormat="1" applyFont="1" applyFill="1" applyBorder="1" applyAlignment="1" applyProtection="1">
      <alignment/>
      <protection/>
    </xf>
    <xf numFmtId="10" fontId="0" fillId="0" borderId="26" xfId="64" applyNumberFormat="1" applyFont="1" applyFill="1" applyBorder="1" applyAlignment="1" applyProtection="1">
      <alignment/>
      <protection/>
    </xf>
    <xf numFmtId="0" fontId="22" fillId="0" borderId="28" xfId="64" applyFont="1" applyBorder="1" applyAlignment="1">
      <alignment vertical="center"/>
      <protection/>
    </xf>
    <xf numFmtId="10" fontId="23" fillId="0" borderId="29" xfId="64" applyNumberFormat="1" applyFont="1" applyFill="1" applyBorder="1" applyAlignment="1" applyProtection="1">
      <alignment/>
      <protection/>
    </xf>
    <xf numFmtId="10" fontId="23" fillId="0" borderId="30" xfId="64" applyNumberFormat="1" applyFont="1" applyFill="1" applyBorder="1" applyAlignment="1" applyProtection="1">
      <alignment/>
      <protection/>
    </xf>
    <xf numFmtId="183" fontId="2" fillId="0" borderId="0" xfId="62" applyNumberFormat="1">
      <alignment/>
      <protection/>
    </xf>
    <xf numFmtId="0" fontId="8" fillId="0" borderId="16" xfId="64" applyFont="1" applyBorder="1" applyAlignment="1">
      <alignment horizontal="center" vertical="center" wrapText="1"/>
      <protection/>
    </xf>
    <xf numFmtId="0" fontId="8" fillId="0" borderId="17" xfId="64" applyFont="1" applyBorder="1" applyAlignment="1">
      <alignment horizontal="center" vertical="center" wrapText="1"/>
      <protection/>
    </xf>
    <xf numFmtId="0" fontId="27" fillId="0" borderId="15" xfId="64" applyFont="1" applyFill="1" applyBorder="1" applyAlignment="1">
      <alignment vertical="center" wrapText="1"/>
      <protection/>
    </xf>
    <xf numFmtId="3" fontId="27" fillId="0" borderId="13" xfId="64" applyNumberFormat="1" applyFont="1" applyFill="1" applyBorder="1" applyAlignment="1">
      <alignment horizontal="right" vertical="center"/>
      <protection/>
    </xf>
    <xf numFmtId="10" fontId="27" fillId="0" borderId="24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20" fillId="0" borderId="31" xfId="64" applyFont="1" applyFill="1" applyBorder="1" applyAlignment="1">
      <alignment vertical="center" wrapText="1"/>
      <protection/>
    </xf>
    <xf numFmtId="0" fontId="20" fillId="0" borderId="21" xfId="64" applyFont="1" applyFill="1" applyBorder="1" applyAlignment="1">
      <alignment horizontal="right" vertical="center" wrapText="1"/>
      <protection/>
    </xf>
    <xf numFmtId="10" fontId="20" fillId="0" borderId="26" xfId="64" applyNumberFormat="1" applyFont="1" applyFill="1" applyBorder="1" applyAlignment="1">
      <alignment horizontal="right" vertical="center" wrapText="1"/>
      <protection/>
    </xf>
    <xf numFmtId="10" fontId="20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20" fillId="0" borderId="22" xfId="64" applyFont="1" applyFill="1" applyBorder="1" applyAlignment="1">
      <alignment vertical="center" wrapText="1"/>
      <protection/>
    </xf>
    <xf numFmtId="0" fontId="20" fillId="0" borderId="14" xfId="64" applyFont="1" applyFill="1" applyBorder="1" applyAlignment="1">
      <alignment horizontal="right" vertical="center" wrapText="1"/>
      <protection/>
    </xf>
    <xf numFmtId="10" fontId="20" fillId="0" borderId="23" xfId="64" applyNumberFormat="1" applyFont="1" applyFill="1" applyBorder="1" applyAlignment="1">
      <alignment horizontal="right" vertical="center" wrapText="1"/>
      <protection/>
    </xf>
    <xf numFmtId="10" fontId="20" fillId="0" borderId="32" xfId="64" applyNumberFormat="1" applyFont="1" applyFill="1" applyBorder="1" applyAlignment="1">
      <alignment horizontal="right" vertical="center" wrapText="1"/>
      <protection/>
    </xf>
    <xf numFmtId="10" fontId="20" fillId="0" borderId="9" xfId="64" applyNumberFormat="1" applyFont="1" applyFill="1" applyBorder="1" applyAlignment="1">
      <alignment horizontal="right" vertical="center" wrapText="1"/>
      <protection/>
    </xf>
    <xf numFmtId="10" fontId="27" fillId="0" borderId="23" xfId="64" applyNumberFormat="1" applyFont="1" applyFill="1" applyBorder="1" applyAlignment="1">
      <alignment horizontal="right" vertical="center" wrapText="1"/>
      <protection/>
    </xf>
    <xf numFmtId="10" fontId="27" fillId="0" borderId="32" xfId="64" applyNumberFormat="1" applyFont="1" applyFill="1" applyBorder="1" applyAlignment="1">
      <alignment horizontal="right" vertical="center" wrapText="1"/>
      <protection/>
    </xf>
    <xf numFmtId="10" fontId="27" fillId="0" borderId="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7" fillId="0" borderId="33" xfId="0" applyFont="1" applyFill="1" applyBorder="1" applyAlignment="1">
      <alignment horizontal="center" vertical="center"/>
    </xf>
    <xf numFmtId="0" fontId="5" fillId="0" borderId="14" xfId="66" applyFont="1" applyBorder="1" applyAlignment="1">
      <alignment horizontal="center" vertical="center" wrapText="1"/>
      <protection/>
    </xf>
    <xf numFmtId="10" fontId="19" fillId="0" borderId="19" xfId="72" applyNumberFormat="1" applyFont="1" applyBorder="1" applyAlignment="1">
      <alignment vertical="center"/>
    </xf>
    <xf numFmtId="10" fontId="9" fillId="0" borderId="26" xfId="72" applyNumberFormat="1" applyFont="1" applyBorder="1" applyAlignment="1">
      <alignment vertical="center"/>
    </xf>
    <xf numFmtId="4" fontId="2" fillId="0" borderId="34" xfId="62" applyNumberFormat="1" applyFont="1" applyFill="1" applyBorder="1" applyAlignment="1">
      <alignment horizontal="center" vertical="center"/>
      <protection/>
    </xf>
    <xf numFmtId="4" fontId="2" fillId="0" borderId="35" xfId="62" applyNumberFormat="1" applyFont="1" applyFill="1" applyBorder="1" applyAlignment="1">
      <alignment horizontal="center" vertical="center"/>
      <protection/>
    </xf>
    <xf numFmtId="4" fontId="2" fillId="0" borderId="15" xfId="62" applyNumberFormat="1" applyFont="1" applyFill="1" applyBorder="1" applyAlignment="1">
      <alignment horizontal="center" vertical="center"/>
      <protection/>
    </xf>
    <xf numFmtId="0" fontId="4" fillId="0" borderId="0" xfId="65" applyFont="1" applyAlignment="1">
      <alignment horizontal="center"/>
      <protection/>
    </xf>
    <xf numFmtId="4" fontId="2" fillId="0" borderId="14" xfId="62" applyNumberFormat="1" applyFont="1" applyFill="1" applyBorder="1" applyAlignment="1">
      <alignment horizontal="right" vertical="center" indent="1"/>
      <protection/>
    </xf>
    <xf numFmtId="4" fontId="2" fillId="0" borderId="13" xfId="62" applyNumberFormat="1" applyFont="1" applyFill="1" applyBorder="1" applyAlignment="1">
      <alignment horizontal="right" vertical="center" indent="1"/>
      <protection/>
    </xf>
    <xf numFmtId="4" fontId="2" fillId="0" borderId="26" xfId="62" applyNumberFormat="1" applyFont="1" applyFill="1" applyBorder="1" applyAlignment="1">
      <alignment horizontal="right" vertical="center" indent="1"/>
      <protection/>
    </xf>
    <xf numFmtId="4" fontId="2" fillId="0" borderId="23" xfId="62" applyNumberFormat="1" applyFont="1" applyFill="1" applyBorder="1" applyAlignment="1">
      <alignment horizontal="right" vertical="center" indent="1"/>
      <protection/>
    </xf>
    <xf numFmtId="4" fontId="2" fillId="0" borderId="24" xfId="62" applyNumberFormat="1" applyFont="1" applyFill="1" applyBorder="1" applyAlignment="1">
      <alignment horizontal="right" vertical="center" indent="1"/>
      <protection/>
    </xf>
    <xf numFmtId="1" fontId="2" fillId="0" borderId="14" xfId="66" applyNumberFormat="1" applyFont="1" applyFill="1" applyBorder="1" applyAlignment="1">
      <alignment horizontal="center" vertical="center" wrapText="1"/>
      <protection/>
    </xf>
    <xf numFmtId="1" fontId="2" fillId="0" borderId="14" xfId="66" applyNumberFormat="1" applyFont="1" applyBorder="1" applyAlignment="1">
      <alignment horizontal="center" vertical="center" wrapText="1"/>
      <protection/>
    </xf>
    <xf numFmtId="1" fontId="0" fillId="0" borderId="14" xfId="66" applyNumberFormat="1" applyFont="1" applyFill="1" applyBorder="1" applyAlignment="1">
      <alignment horizontal="center" vertical="center" wrapText="1"/>
      <protection/>
    </xf>
    <xf numFmtId="1" fontId="0" fillId="0" borderId="14" xfId="66" applyNumberFormat="1" applyFont="1" applyBorder="1" applyAlignment="1">
      <alignment horizontal="center" vertical="center" wrapText="1"/>
      <protection/>
    </xf>
    <xf numFmtId="1" fontId="0" fillId="0" borderId="23" xfId="66" applyNumberFormat="1" applyFont="1" applyBorder="1" applyAlignment="1">
      <alignment horizontal="center" vertical="center" wrapText="1"/>
      <protection/>
    </xf>
    <xf numFmtId="4" fontId="2" fillId="0" borderId="14" xfId="62" applyNumberFormat="1" applyFont="1" applyBorder="1" applyAlignment="1">
      <alignment horizontal="right" vertical="center" wrapText="1"/>
      <protection/>
    </xf>
    <xf numFmtId="4" fontId="2" fillId="0" borderId="13" xfId="62" applyNumberFormat="1" applyFont="1" applyBorder="1" applyAlignment="1">
      <alignment horizontal="right" vertical="center" wrapText="1"/>
      <protection/>
    </xf>
    <xf numFmtId="4" fontId="2" fillId="0" borderId="14" xfId="62" applyNumberFormat="1" applyFont="1" applyBorder="1" applyAlignment="1">
      <alignment horizontal="right" vertical="center"/>
      <protection/>
    </xf>
    <xf numFmtId="4" fontId="2" fillId="0" borderId="21" xfId="62" applyNumberFormat="1" applyFont="1" applyBorder="1" applyAlignment="1">
      <alignment horizontal="right" vertical="center" wrapText="1"/>
      <protection/>
    </xf>
    <xf numFmtId="4" fontId="4" fillId="0" borderId="0" xfId="65" applyNumberFormat="1" applyFont="1" applyAlignment="1">
      <alignment horizontal="right" indent="1"/>
      <protection/>
    </xf>
    <xf numFmtId="10" fontId="0" fillId="0" borderId="26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0" fillId="0" borderId="23" xfId="72" applyNumberFormat="1" applyFont="1" applyFill="1" applyBorder="1" applyAlignment="1">
      <alignment/>
    </xf>
    <xf numFmtId="10" fontId="0" fillId="0" borderId="24" xfId="0" applyNumberFormat="1" applyFont="1" applyFill="1" applyBorder="1" applyAlignment="1">
      <alignment/>
    </xf>
    <xf numFmtId="0" fontId="2" fillId="0" borderId="22" xfId="64" applyFont="1" applyBorder="1" applyAlignment="1">
      <alignment vertical="center"/>
      <protection/>
    </xf>
    <xf numFmtId="0" fontId="2" fillId="0" borderId="34" xfId="64" applyFont="1" applyBorder="1" applyAlignment="1">
      <alignment vertical="center"/>
      <protection/>
    </xf>
    <xf numFmtId="10" fontId="0" fillId="0" borderId="0" xfId="62" applyNumberFormat="1" applyFont="1" applyBorder="1" applyAlignment="1">
      <alignment horizontal="left" vertical="center"/>
      <protection/>
    </xf>
    <xf numFmtId="10" fontId="15" fillId="0" borderId="0" xfId="62" applyNumberFormat="1" applyFont="1" applyBorder="1" applyAlignment="1">
      <alignment horizontal="left" vertical="center"/>
      <protection/>
    </xf>
    <xf numFmtId="0" fontId="2" fillId="0" borderId="0" xfId="64" applyFont="1" applyBorder="1" applyAlignment="1">
      <alignment vertical="center"/>
      <protection/>
    </xf>
    <xf numFmtId="0" fontId="68" fillId="0" borderId="13" xfId="66" applyFont="1" applyBorder="1" applyAlignment="1">
      <alignment horizontal="center" vertical="center" wrapText="1"/>
      <protection/>
    </xf>
    <xf numFmtId="0" fontId="68" fillId="0" borderId="0" xfId="66" applyFont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wrapText="1"/>
      <protection/>
    </xf>
    <xf numFmtId="0" fontId="27" fillId="0" borderId="0" xfId="64" applyFont="1" applyFill="1" applyBorder="1" applyAlignment="1">
      <alignment vertical="center" wrapText="1"/>
      <protection/>
    </xf>
    <xf numFmtId="0" fontId="9" fillId="0" borderId="18" xfId="64" applyFont="1" applyBorder="1" applyAlignment="1">
      <alignment vertical="center"/>
      <protection/>
    </xf>
    <xf numFmtId="0" fontId="9" fillId="0" borderId="22" xfId="64" applyFont="1" applyBorder="1" applyAlignment="1">
      <alignment vertical="center"/>
      <protection/>
    </xf>
    <xf numFmtId="0" fontId="19" fillId="0" borderId="0" xfId="64" applyFont="1" applyBorder="1" applyAlignment="1">
      <alignment vertical="center"/>
      <protection/>
    </xf>
    <xf numFmtId="0" fontId="9" fillId="0" borderId="0" xfId="64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2" fillId="0" borderId="31" xfId="64" applyFont="1" applyBorder="1" applyAlignment="1">
      <alignment vertical="center"/>
      <protection/>
    </xf>
    <xf numFmtId="0" fontId="2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2" fillId="0" borderId="0" xfId="64" applyFont="1" applyFill="1" applyBorder="1">
      <alignment/>
      <protection/>
    </xf>
    <xf numFmtId="0" fontId="4" fillId="0" borderId="20" xfId="64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left" vertical="center"/>
    </xf>
    <xf numFmtId="0" fontId="4" fillId="0" borderId="0" xfId="64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3" fontId="0" fillId="0" borderId="0" xfId="61" applyNumberFormat="1" applyFont="1" applyBorder="1" applyAlignment="1">
      <alignment horizontal="right" vertical="center"/>
      <protection/>
    </xf>
    <xf numFmtId="10" fontId="2" fillId="0" borderId="0" xfId="61" applyNumberFormat="1" applyFont="1" applyBorder="1" applyAlignment="1">
      <alignment horizontal="right" vertical="center"/>
      <protection/>
    </xf>
    <xf numFmtId="3" fontId="0" fillId="0" borderId="0" xfId="60" applyNumberFormat="1" applyBorder="1" applyAlignment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13" fillId="0" borderId="0" xfId="61" applyFont="1" applyBorder="1" applyAlignment="1">
      <alignment horizontal="left" vertical="center"/>
      <protection/>
    </xf>
    <xf numFmtId="3" fontId="15" fillId="0" borderId="0" xfId="61" applyNumberFormat="1" applyFont="1" applyBorder="1" applyAlignment="1">
      <alignment horizontal="right" vertical="center"/>
      <protection/>
    </xf>
    <xf numFmtId="10" fontId="13" fillId="0" borderId="0" xfId="61" applyNumberFormat="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left" wrapText="1"/>
      <protection/>
    </xf>
    <xf numFmtId="3" fontId="4" fillId="0" borderId="0" xfId="61" applyNumberFormat="1" applyFont="1" applyBorder="1" applyAlignment="1">
      <alignment horizontal="right" vertical="center"/>
      <protection/>
    </xf>
    <xf numFmtId="10" fontId="4" fillId="0" borderId="0" xfId="61" applyNumberFormat="1" applyFont="1" applyBorder="1" applyAlignment="1">
      <alignment horizontal="right" vertical="center"/>
      <protection/>
    </xf>
    <xf numFmtId="0" fontId="0" fillId="0" borderId="0" xfId="61" applyBorder="1">
      <alignment/>
      <protection/>
    </xf>
    <xf numFmtId="0" fontId="2" fillId="0" borderId="0" xfId="0" applyFont="1" applyFill="1" applyBorder="1" applyAlignment="1">
      <alignment horizontal="left" vertical="center" wrapText="1"/>
    </xf>
    <xf numFmtId="10" fontId="0" fillId="0" borderId="1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0" fontId="0" fillId="0" borderId="0" xfId="72" applyNumberFormat="1" applyFont="1" applyFill="1" applyBorder="1" applyAlignment="1">
      <alignment/>
    </xf>
    <xf numFmtId="0" fontId="2" fillId="0" borderId="0" xfId="64" applyFont="1" applyFill="1" applyBorder="1" applyAlignment="1">
      <alignment horizontal="left"/>
      <protection/>
    </xf>
    <xf numFmtId="10" fontId="0" fillId="0" borderId="0" xfId="0" applyNumberFormat="1" applyFont="1" applyFill="1" applyBorder="1" applyAlignment="1">
      <alignment/>
    </xf>
    <xf numFmtId="0" fontId="2" fillId="0" borderId="31" xfId="0" applyFont="1" applyBorder="1" applyAlignment="1">
      <alignment horizontal="left" vertical="center"/>
    </xf>
    <xf numFmtId="10" fontId="0" fillId="0" borderId="21" xfId="72" applyNumberFormat="1" applyFont="1" applyFill="1" applyBorder="1" applyAlignment="1">
      <alignment/>
    </xf>
    <xf numFmtId="10" fontId="0" fillId="0" borderId="26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24" xfId="0" applyNumberFormat="1" applyFont="1" applyBorder="1" applyAlignment="1">
      <alignment/>
    </xf>
    <xf numFmtId="0" fontId="8" fillId="0" borderId="0" xfId="64" applyFont="1" applyFill="1" applyBorder="1" applyAlignment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72" applyNumberFormat="1" applyFont="1" applyFill="1" applyBorder="1" applyAlignment="1">
      <alignment/>
    </xf>
    <xf numFmtId="0" fontId="25" fillId="0" borderId="0" xfId="64" applyFont="1">
      <alignment/>
      <protection/>
    </xf>
    <xf numFmtId="10" fontId="70" fillId="0" borderId="0" xfId="72" applyNumberFormat="1" applyFont="1" applyFill="1" applyBorder="1" applyAlignment="1">
      <alignment/>
    </xf>
    <xf numFmtId="10" fontId="25" fillId="0" borderId="0" xfId="64" applyNumberFormat="1" applyFont="1" applyFill="1" applyBorder="1">
      <alignment/>
      <protection/>
    </xf>
    <xf numFmtId="0" fontId="26" fillId="0" borderId="0" xfId="64" applyFont="1" applyFill="1" applyBorder="1">
      <alignment/>
      <protection/>
    </xf>
    <xf numFmtId="10" fontId="26" fillId="0" borderId="0" xfId="64" applyNumberFormat="1" applyFont="1" applyFill="1" applyBorder="1">
      <alignment/>
      <protection/>
    </xf>
    <xf numFmtId="4" fontId="2" fillId="0" borderId="21" xfId="62" applyNumberFormat="1" applyFont="1" applyFill="1" applyBorder="1" applyAlignment="1">
      <alignment horizontal="right" vertical="center" indent="1"/>
      <protection/>
    </xf>
    <xf numFmtId="3" fontId="2" fillId="0" borderId="26" xfId="62" applyNumberFormat="1" applyFont="1" applyBorder="1" applyAlignment="1">
      <alignment horizontal="center" vertical="center"/>
      <protection/>
    </xf>
    <xf numFmtId="10" fontId="2" fillId="0" borderId="31" xfId="72" applyNumberFormat="1" applyFont="1" applyFill="1" applyBorder="1" applyAlignment="1">
      <alignment horizontal="left" vertical="center" indent="1"/>
    </xf>
    <xf numFmtId="10" fontId="2" fillId="0" borderId="22" xfId="72" applyNumberFormat="1" applyFont="1" applyFill="1" applyBorder="1" applyAlignment="1">
      <alignment horizontal="left" vertical="center" indent="1"/>
    </xf>
    <xf numFmtId="2" fontId="2" fillId="0" borderId="22" xfId="62" applyNumberFormat="1" applyFont="1" applyFill="1" applyBorder="1" applyAlignment="1">
      <alignment horizontal="left" vertical="center" indent="1"/>
      <protection/>
    </xf>
    <xf numFmtId="0" fontId="2" fillId="0" borderId="22" xfId="62" applyFont="1" applyFill="1" applyBorder="1" applyAlignment="1">
      <alignment horizontal="left" vertical="center" indent="1"/>
      <protection/>
    </xf>
    <xf numFmtId="0" fontId="2" fillId="0" borderId="15" xfId="62" applyFont="1" applyFill="1" applyBorder="1" applyAlignment="1">
      <alignment horizontal="left" vertical="center" indent="1"/>
      <protection/>
    </xf>
    <xf numFmtId="0" fontId="69" fillId="0" borderId="0" xfId="0" applyFont="1" applyBorder="1" applyAlignment="1">
      <alignment/>
    </xf>
    <xf numFmtId="0" fontId="68" fillId="0" borderId="24" xfId="66" applyFont="1" applyBorder="1" applyAlignment="1">
      <alignment horizontal="center" vertical="center" wrapText="1"/>
      <protection/>
    </xf>
    <xf numFmtId="0" fontId="71" fillId="0" borderId="17" xfId="62" applyFont="1" applyBorder="1" applyAlignment="1">
      <alignment horizontal="center" vertical="center" wrapText="1"/>
      <protection/>
    </xf>
    <xf numFmtId="0" fontId="9" fillId="0" borderId="31" xfId="64" applyFont="1" applyBorder="1" applyAlignment="1">
      <alignment vertical="center"/>
      <protection/>
    </xf>
    <xf numFmtId="0" fontId="19" fillId="0" borderId="22" xfId="64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4" fillId="0" borderId="24" xfId="64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3" fillId="0" borderId="0" xfId="64" applyFont="1">
      <alignment/>
      <protection/>
    </xf>
    <xf numFmtId="0" fontId="4" fillId="0" borderId="16" xfId="64" applyFont="1" applyBorder="1" applyAlignment="1">
      <alignment horizontal="center" vertical="center" wrapText="1"/>
      <protection/>
    </xf>
    <xf numFmtId="10" fontId="15" fillId="0" borderId="27" xfId="62" applyNumberFormat="1" applyFont="1" applyBorder="1" applyAlignment="1">
      <alignment horizontal="left" vertical="center"/>
      <protection/>
    </xf>
    <xf numFmtId="10" fontId="15" fillId="0" borderId="36" xfId="62" applyNumberFormat="1" applyFont="1" applyBorder="1" applyAlignment="1">
      <alignment horizontal="left" vertical="center"/>
      <protection/>
    </xf>
    <xf numFmtId="10" fontId="15" fillId="0" borderId="14" xfId="62" applyNumberFormat="1" applyFont="1" applyBorder="1" applyAlignment="1">
      <alignment horizontal="right" vertical="center"/>
      <protection/>
    </xf>
    <xf numFmtId="10" fontId="15" fillId="0" borderId="37" xfId="62" applyNumberFormat="1" applyFont="1" applyBorder="1" applyAlignment="1">
      <alignment horizontal="right" vertical="center"/>
      <protection/>
    </xf>
    <xf numFmtId="10" fontId="15" fillId="0" borderId="13" xfId="62" applyNumberFormat="1" applyFont="1" applyBorder="1" applyAlignment="1">
      <alignment horizontal="right" vertical="center"/>
      <protection/>
    </xf>
    <xf numFmtId="0" fontId="2" fillId="0" borderId="15" xfId="64" applyFont="1" applyBorder="1" applyAlignment="1">
      <alignment vertical="center"/>
      <protection/>
    </xf>
    <xf numFmtId="0" fontId="4" fillId="0" borderId="21" xfId="66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14" fontId="2" fillId="0" borderId="22" xfId="66" applyNumberFormat="1" applyFont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4" xfId="66" applyFont="1" applyBorder="1" applyAlignment="1">
      <alignment horizontal="center" vertical="center" wrapText="1"/>
      <protection/>
    </xf>
    <xf numFmtId="0" fontId="0" fillId="0" borderId="23" xfId="66" applyFont="1" applyBorder="1" applyAlignment="1">
      <alignment horizontal="center" vertical="center" wrapText="1"/>
      <protection/>
    </xf>
    <xf numFmtId="10" fontId="2" fillId="0" borderId="14" xfId="66" applyNumberFormat="1" applyFont="1" applyBorder="1" applyAlignment="1">
      <alignment horizontal="center" vertical="center" wrapText="1"/>
      <protection/>
    </xf>
    <xf numFmtId="10" fontId="2" fillId="0" borderId="23" xfId="66" applyNumberFormat="1" applyFont="1" applyBorder="1" applyAlignment="1">
      <alignment horizontal="center" vertical="center" wrapText="1"/>
      <protection/>
    </xf>
    <xf numFmtId="0" fontId="72" fillId="0" borderId="38" xfId="66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horizontal="center" vertical="center" wrapText="1"/>
      <protection/>
    </xf>
    <xf numFmtId="14" fontId="2" fillId="0" borderId="31" xfId="66" applyNumberFormat="1" applyFont="1" applyBorder="1" applyAlignment="1">
      <alignment horizontal="center" vertical="center" wrapText="1"/>
      <protection/>
    </xf>
    <xf numFmtId="0" fontId="6" fillId="0" borderId="21" xfId="66" applyBorder="1" applyAlignment="1">
      <alignment horizontal="center" vertical="center"/>
      <protection/>
    </xf>
    <xf numFmtId="1" fontId="6" fillId="0" borderId="21" xfId="66" applyNumberFormat="1" applyBorder="1" applyAlignment="1">
      <alignment horizontal="center" vertical="center"/>
      <protection/>
    </xf>
    <xf numFmtId="1" fontId="6" fillId="0" borderId="26" xfId="66" applyNumberFormat="1" applyBorder="1" applyAlignment="1">
      <alignment horizontal="center" vertical="center"/>
      <protection/>
    </xf>
    <xf numFmtId="0" fontId="6" fillId="0" borderId="14" xfId="66" applyBorder="1" applyAlignment="1">
      <alignment horizontal="center" vertical="center"/>
      <protection/>
    </xf>
    <xf numFmtId="0" fontId="6" fillId="0" borderId="23" xfId="66" applyBorder="1" applyAlignment="1">
      <alignment horizontal="center" vertical="center"/>
      <protection/>
    </xf>
    <xf numFmtId="14" fontId="2" fillId="0" borderId="15" xfId="66" applyNumberFormat="1" applyFont="1" applyBorder="1" applyAlignment="1">
      <alignment horizontal="center" vertical="center" wrapText="1"/>
      <protection/>
    </xf>
    <xf numFmtId="0" fontId="6" fillId="0" borderId="13" xfId="66" applyBorder="1" applyAlignment="1">
      <alignment horizontal="center" vertical="center"/>
      <protection/>
    </xf>
    <xf numFmtId="0" fontId="6" fillId="0" borderId="24" xfId="66" applyBorder="1" applyAlignment="1">
      <alignment horizontal="center" vertical="center"/>
      <protection/>
    </xf>
    <xf numFmtId="0" fontId="73" fillId="0" borderId="0" xfId="66" applyFont="1">
      <alignment/>
      <protection/>
    </xf>
    <xf numFmtId="10" fontId="0" fillId="0" borderId="21" xfId="64" applyNumberFormat="1" applyFont="1" applyFill="1" applyBorder="1" applyAlignment="1" applyProtection="1">
      <alignment/>
      <protection/>
    </xf>
    <xf numFmtId="10" fontId="0" fillId="0" borderId="26" xfId="64" applyNumberFormat="1" applyFont="1" applyFill="1" applyBorder="1" applyAlignment="1" applyProtection="1">
      <alignment/>
      <protection/>
    </xf>
    <xf numFmtId="10" fontId="0" fillId="0" borderId="14" xfId="64" applyNumberFormat="1" applyFont="1" applyFill="1" applyBorder="1" applyAlignment="1" applyProtection="1">
      <alignment/>
      <protection/>
    </xf>
    <xf numFmtId="10" fontId="0" fillId="0" borderId="23" xfId="64" applyNumberFormat="1" applyFont="1" applyFill="1" applyBorder="1" applyAlignment="1" applyProtection="1">
      <alignment/>
      <protection/>
    </xf>
    <xf numFmtId="10" fontId="0" fillId="0" borderId="12" xfId="64" applyNumberFormat="1" applyFont="1" applyFill="1" applyBorder="1" applyAlignment="1" applyProtection="1">
      <alignment/>
      <protection/>
    </xf>
    <xf numFmtId="10" fontId="0" fillId="0" borderId="19" xfId="64" applyNumberFormat="1" applyFont="1" applyFill="1" applyBorder="1" applyAlignment="1" applyProtection="1">
      <alignment/>
      <protection/>
    </xf>
    <xf numFmtId="0" fontId="13" fillId="0" borderId="22" xfId="0" applyFont="1" applyBorder="1" applyAlignment="1">
      <alignment horizontal="left" vertical="center"/>
    </xf>
    <xf numFmtId="0" fontId="101" fillId="0" borderId="0" xfId="45" applyFont="1" applyAlignment="1" applyProtection="1">
      <alignment/>
      <protection/>
    </xf>
    <xf numFmtId="0" fontId="17" fillId="0" borderId="39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40" xfId="0" applyFont="1" applyBorder="1" applyAlignment="1">
      <alignment horizontal="left" vertical="center" wrapText="1"/>
    </xf>
    <xf numFmtId="0" fontId="4" fillId="0" borderId="31" xfId="66" applyFont="1" applyBorder="1" applyAlignment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21" xfId="66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0" fontId="4" fillId="0" borderId="26" xfId="66" applyFont="1" applyBorder="1" applyAlignment="1">
      <alignment horizontal="center" vertical="center" wrapText="1"/>
      <protection/>
    </xf>
    <xf numFmtId="0" fontId="24" fillId="20" borderId="0" xfId="62" applyFont="1" applyFill="1" applyAlignment="1">
      <alignment horizontal="left"/>
      <protection/>
    </xf>
    <xf numFmtId="0" fontId="21" fillId="0" borderId="40" xfId="62" applyFont="1" applyBorder="1" applyAlignment="1">
      <alignment horizontal="left"/>
      <protection/>
    </xf>
    <xf numFmtId="0" fontId="8" fillId="0" borderId="40" xfId="62" applyFont="1" applyBorder="1" applyAlignment="1">
      <alignment horizontal="center" vertical="center" wrapText="1"/>
      <protection/>
    </xf>
    <xf numFmtId="0" fontId="16" fillId="0" borderId="40" xfId="0" applyFont="1" applyBorder="1" applyAlignment="1">
      <alignment horizontal="left"/>
    </xf>
    <xf numFmtId="0" fontId="4" fillId="0" borderId="31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horizontal="center" vertical="center"/>
      <protection/>
    </xf>
    <xf numFmtId="0" fontId="4" fillId="0" borderId="26" xfId="64" applyFont="1" applyBorder="1" applyAlignment="1">
      <alignment horizontal="center" vertical="center"/>
      <protection/>
    </xf>
    <xf numFmtId="0" fontId="7" fillId="0" borderId="38" xfId="64" applyFont="1" applyBorder="1" applyAlignment="1">
      <alignment horizontal="center" vertical="center" wrapText="1"/>
      <protection/>
    </xf>
    <xf numFmtId="0" fontId="18" fillId="0" borderId="40" xfId="63" applyFont="1" applyBorder="1" applyAlignment="1">
      <alignment horizontal="center" vertical="center" wrapText="1"/>
      <protection/>
    </xf>
  </cellXfs>
  <cellStyles count="67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Исходники_Q4_2011" xfId="65"/>
    <cellStyle name="Обычный_Книга1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MM95 (3)" xfId="75"/>
    <cellStyle name="Тысячи_MM95 (3)" xfId="76"/>
    <cellStyle name="Comma" xfId="77"/>
    <cellStyle name="Comma [0]" xfId="78"/>
    <cellStyle name="Хороший" xfId="79"/>
    <cellStyle name="Шапка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0575"/>
          <c:w val="0.92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Indexes!$K$1</c:f>
              <c:strCache>
                <c:ptCount val="1"/>
                <c:pt idx="0">
                  <c:v>Q2 2012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Indexes!$J$2:$J$14</c:f>
              <c:strCache/>
            </c:strRef>
          </c:cat>
          <c:val>
            <c:numRef>
              <c:f>Indexes!$K$2:$K$14</c:f>
              <c:numCache/>
            </c:numRef>
          </c:val>
        </c:ser>
        <c:ser>
          <c:idx val="1"/>
          <c:order val="1"/>
          <c:tx>
            <c:strRef>
              <c:f>Indexes!$L$1</c:f>
              <c:strCache>
                <c:ptCount val="1"/>
                <c:pt idx="0">
                  <c:v>YTD 2012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Indexes!$J$2:$J$14</c:f>
              <c:strCache/>
            </c:strRef>
          </c:cat>
          <c:val>
            <c:numRef>
              <c:f>Indexes!$L$2:$L$14</c:f>
              <c:numCache/>
            </c:numRef>
          </c:val>
        </c:ser>
        <c:overlap val="-20"/>
        <c:gapWidth val="120"/>
        <c:axId val="16445720"/>
        <c:axId val="13793753"/>
      </c:barChart>
      <c:catAx>
        <c:axId val="16445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3793753"/>
        <c:crosses val="autoZero"/>
        <c:auto val="1"/>
        <c:lblOffset val="0"/>
        <c:tickLblSkip val="1"/>
        <c:noMultiLvlLbl val="0"/>
      </c:catAx>
      <c:valAx>
        <c:axId val="13793753"/>
        <c:scaling>
          <c:orientation val="minMax"/>
          <c:max val="0.1"/>
          <c:min val="-0.3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45720"/>
        <c:crossesAt val="1"/>
        <c:crossBetween val="between"/>
        <c:dispUnits/>
        <c:majorUnit val="0.04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425"/>
          <c:y val="0.93425"/>
          <c:w val="0.551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"/>
          <c:w val="1"/>
          <c:h val="0.8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NAV'!$A$68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NAV'!$B$67:$D$67</c:f>
              <c:strCache/>
            </c:strRef>
          </c:cat>
          <c:val>
            <c:numRef>
              <c:f>'Assets and NAV'!$B$68:$D$68</c:f>
              <c:numCache/>
            </c:numRef>
          </c:val>
        </c:ser>
        <c:ser>
          <c:idx val="1"/>
          <c:order val="1"/>
          <c:tx>
            <c:strRef>
              <c:f>'Assets and NAV'!$A$69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NAV'!$B$67:$D$67</c:f>
              <c:strCache/>
            </c:strRef>
          </c:cat>
          <c:val>
            <c:numRef>
              <c:f>'Assets and NAV'!$B$69:$D$69</c:f>
              <c:numCache/>
            </c:numRef>
          </c:val>
        </c:ser>
        <c:ser>
          <c:idx val="2"/>
          <c:order val="2"/>
          <c:tx>
            <c:strRef>
              <c:f>'Assets and NAV'!$A$70</c:f>
              <c:strCache>
                <c:ptCount val="1"/>
                <c:pt idx="0">
                  <c:v>Closed-end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NAV'!$B$67:$D$67</c:f>
              <c:strCache/>
            </c:strRef>
          </c:cat>
          <c:val>
            <c:numRef>
              <c:f>'Assets and NAV'!$B$70:$D$70</c:f>
              <c:numCache/>
            </c:numRef>
          </c:val>
        </c:ser>
        <c:overlap val="100"/>
        <c:axId val="46099035"/>
        <c:axId val="12238132"/>
      </c:barChart>
      <c:catAx>
        <c:axId val="4609903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99035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25"/>
          <c:y val="0.8795"/>
          <c:w val="0.78125"/>
          <c:h val="0.08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CII NAV</a:t>
            </a:r>
          </a:p>
        </c:rich>
      </c:tx>
      <c:layout>
        <c:manualLayout>
          <c:xMode val="factor"/>
          <c:yMode val="factor"/>
          <c:x val="0.002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5"/>
          <c:y val="0.32675"/>
          <c:w val="0.51325"/>
          <c:h val="0.461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NAV'!$B$98</c:f>
              <c:strCache>
                <c:ptCount val="1"/>
                <c:pt idx="0">
                  <c:v>30.06.2012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
7.65%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NAV'!$A$99:$A$102</c:f>
              <c:strCache/>
            </c:strRef>
          </c:cat>
          <c:val>
            <c:numRef>
              <c:f>'Assets and NAV'!$B$99:$B$102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2925"/>
          <c:y val="0.05625"/>
          <c:w val="0.969"/>
          <c:h val="0.94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NAV'!$A$7</c:f>
              <c:strCache>
                <c:ptCount val="1"/>
                <c:pt idx="0">
                  <c:v>All funds (excluding venture)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NAV'!$B$3:$D$3</c:f>
              <c:strCache/>
            </c:strRef>
          </c:cat>
          <c:val>
            <c:numRef>
              <c:f>'Assets and NAV'!$B$7:$D$7</c:f>
              <c:numCache/>
            </c:numRef>
          </c:val>
          <c:shape val="box"/>
        </c:ser>
        <c:ser>
          <c:idx val="1"/>
          <c:order val="1"/>
          <c:tx>
            <c:strRef>
              <c:f>'Assets and NAV'!$A$8</c:f>
              <c:strCache>
                <c:ptCount val="1"/>
                <c:pt idx="0">
                  <c:v>Venture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NAV'!$B$3:$D$3</c:f>
              <c:strCache/>
            </c:strRef>
          </c:cat>
          <c:val>
            <c:numRef>
              <c:f>'Assets and NAV'!$B$8:$D$8</c:f>
              <c:numCache/>
            </c:numRef>
          </c:val>
          <c:shape val="box"/>
        </c:ser>
        <c:gapWidth val="200"/>
        <c:gapDepth val="230"/>
        <c:shape val="box"/>
        <c:axId val="43034325"/>
        <c:axId val="51764606"/>
        <c:axId val="63228271"/>
      </c:bar3DChart>
      <c:catAx>
        <c:axId val="4303432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UAH M</a:t>
                </a:r>
              </a:p>
            </c:rich>
          </c:tx>
          <c:layout>
            <c:manualLayout>
              <c:xMode val="factor"/>
              <c:yMode val="factor"/>
              <c:x val="0.0605"/>
              <c:y val="-0.4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034325"/>
        <c:crossesAt val="1"/>
        <c:crossBetween val="between"/>
        <c:dispUnits/>
        <c:majorUnit val="20000"/>
        <c:minorUnit val="400"/>
      </c:valAx>
      <c:ser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7646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5"/>
          <c:w val="0.97225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'Net Inflows'!$B$2</c:f>
              <c:strCache>
                <c:ptCount val="1"/>
                <c:pt idx="0">
                  <c:v>Net monthly inflow/outflow (left scale)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Inflows'!$A$3:$A$15</c:f>
              <c:strCache/>
            </c:strRef>
          </c:cat>
          <c:val>
            <c:numRef>
              <c:f>'Net Inflows'!$B$3:$B$15</c:f>
              <c:numCache/>
            </c:numRef>
          </c:val>
        </c:ser>
        <c:axId val="32183528"/>
        <c:axId val="21216297"/>
      </c:barChart>
      <c:lineChart>
        <c:grouping val="standard"/>
        <c:varyColors val="0"/>
        <c:ser>
          <c:idx val="0"/>
          <c:order val="1"/>
          <c:tx>
            <c:strRef>
              <c:f>'Net Inflows'!$C$2</c:f>
              <c:strCache>
                <c:ptCount val="1"/>
                <c:pt idx="0">
                  <c:v>Number of funds on which monthly data are available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'Net Inflows'!$A$3:$A$15</c:f>
              <c:strCache/>
            </c:strRef>
          </c:cat>
          <c:val>
            <c:numRef>
              <c:f>'Net Inflows'!$C$3:$C$15</c:f>
              <c:numCache/>
            </c:numRef>
          </c:val>
          <c:smooth val="0"/>
        </c:ser>
        <c:axId val="56728946"/>
        <c:axId val="40798467"/>
      </c:line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0"/>
        <c:lblOffset val="0"/>
        <c:tickLblSkip val="1"/>
        <c:noMultiLvlLbl val="0"/>
      </c:catAx>
      <c:valAx>
        <c:axId val="21216297"/>
        <c:scaling>
          <c:orientation val="minMax"/>
          <c:max val="17500"/>
          <c:min val="-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 thsd.</a:t>
                </a:r>
              </a:p>
            </c:rich>
          </c:tx>
          <c:layout>
            <c:manualLayout>
              <c:xMode val="factor"/>
              <c:yMode val="factor"/>
              <c:x val="0.0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83528"/>
        <c:crossesAt val="1"/>
        <c:crossBetween val="between"/>
        <c:dispUnits/>
        <c:majorUnit val="5000"/>
      </c:valAx>
      <c:catAx>
        <c:axId val="56728946"/>
        <c:scaling>
          <c:orientation val="minMax"/>
        </c:scaling>
        <c:axPos val="b"/>
        <c:delete val="1"/>
        <c:majorTickMark val="out"/>
        <c:minorTickMark val="none"/>
        <c:tickLblPos val="nextTo"/>
        <c:crossAx val="40798467"/>
        <c:crosses val="autoZero"/>
        <c:auto val="0"/>
        <c:lblOffset val="100"/>
        <c:tickLblSkip val="1"/>
        <c:noMultiLvlLbl val="0"/>
      </c:catAx>
      <c:valAx>
        <c:axId val="407984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289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075"/>
          <c:y val="0.912"/>
          <c:w val="0.8447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01"/>
          <c:w val="0.97225"/>
          <c:h val="0.7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'Net Inflows'!$A$17:$F$17</c:f>
              <c:strCache>
                <c:ptCount val="1"/>
                <c:pt idx="0">
                  <c:v>Net inflow/outflow of capital during the year, on quarterly basis, UAH thsd. 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'Net Inflows'!$A$18:$A$22</c:f>
              <c:strCache/>
            </c:strRef>
          </c:cat>
          <c:val>
            <c:numRef>
              <c:f>'Net Inflows'!$B$18:$B$22</c:f>
              <c:numCache/>
            </c:numRef>
          </c:val>
        </c:ser>
        <c:axId val="31641884"/>
        <c:axId val="16341501"/>
      </c:bar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1501"/>
        <c:crossesAt val="0"/>
        <c:auto val="0"/>
        <c:lblOffset val="100"/>
        <c:tickLblSkip val="1"/>
        <c:noMultiLvlLbl val="0"/>
      </c:catAx>
      <c:valAx>
        <c:axId val="16341501"/>
        <c:scaling>
          <c:orientation val="minMax"/>
          <c:max val="20000"/>
          <c:min val="-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 thsd.</a:t>
                </a:r>
              </a:p>
            </c:rich>
          </c:tx>
          <c:layout>
            <c:manualLayout>
              <c:xMode val="factor"/>
              <c:yMode val="factor"/>
              <c:x val="0.027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884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75"/>
          <c:y val="0.925"/>
          <c:w val="0.8102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12855782"/>
        <c:axId val="48593175"/>
      </c:bar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285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68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995"/>
        <c:crosses val="autoZero"/>
        <c:auto val="0"/>
        <c:lblOffset val="100"/>
        <c:tickLblSkip val="1"/>
        <c:noMultiLvlLbl val="0"/>
      </c:catAx>
      <c:valAx>
        <c:axId val="52717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5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15"/>
          <c:w val="0.99"/>
          <c:h val="0.9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'AMC and CII'!$B$1</c:f>
              <c:strCache>
                <c:ptCount val="1"/>
                <c:pt idx="0">
                  <c:v>Number of AMC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'AMC and CII'!$A$4:$A$20</c:f>
              <c:strCache/>
            </c:strRef>
          </c:cat>
          <c:val>
            <c:numRef>
              <c:f>'AMC and CII'!$B$4:$B$20</c:f>
              <c:numCache/>
            </c:numRef>
          </c:val>
        </c:ser>
        <c:gapWidth val="80"/>
        <c:axId val="57034914"/>
        <c:axId val="43552179"/>
      </c:barChart>
      <c:lineChart>
        <c:grouping val="standard"/>
        <c:varyColors val="0"/>
        <c:ser>
          <c:idx val="0"/>
          <c:order val="1"/>
          <c:tx>
            <c:strRef>
              <c:f>'AMC and CII'!$C$1</c:f>
              <c:strCache>
                <c:ptCount val="1"/>
                <c:pt idx="0">
                  <c:v>Number of CII per one AMC (av.)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'AMC and CII'!$A$4:$A$20</c:f>
              <c:strCache/>
            </c:strRef>
          </c:cat>
          <c:val>
            <c:numRef>
              <c:f>'AMC and CII'!$C$4:$C$20</c:f>
              <c:numCache/>
            </c:numRef>
          </c:val>
          <c:smooth val="0"/>
        </c:ser>
        <c:axId val="56425292"/>
        <c:axId val="38065581"/>
      </c:lineChart>
      <c:catAx>
        <c:axId val="57034914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0"/>
        <c:lblOffset val="0"/>
        <c:tickLblSkip val="1"/>
        <c:noMultiLvlLbl val="0"/>
      </c:catAx>
      <c:valAx>
        <c:axId val="435521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914"/>
        <c:crossesAt val="1"/>
        <c:crossBetween val="between"/>
        <c:dispUnits/>
      </c:valAx>
      <c:catAx>
        <c:axId val="56425292"/>
        <c:scaling>
          <c:orientation val="minMax"/>
        </c:scaling>
        <c:axPos val="b"/>
        <c:delete val="1"/>
        <c:majorTickMark val="out"/>
        <c:minorTickMark val="none"/>
        <c:tickLblPos val="nextTo"/>
        <c:crossAx val="38065581"/>
        <c:crosses val="autoZero"/>
        <c:auto val="0"/>
        <c:lblOffset val="100"/>
        <c:tickLblSkip val="1"/>
        <c:noMultiLvlLbl val="0"/>
      </c:catAx>
      <c:valAx>
        <c:axId val="380655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4252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875"/>
          <c:y val="0.00325"/>
          <c:w val="0.50075"/>
          <c:h val="0.0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Interval CII</a:t>
            </a:r>
          </a:p>
        </c:rich>
      </c:tx>
      <c:layout>
        <c:manualLayout>
          <c:xMode val="factor"/>
          <c:yMode val="factor"/>
          <c:x val="-0.03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25"/>
          <c:y val="0.268"/>
          <c:w val="0.51625"/>
          <c:h val="0.552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69.82%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Types'!$E$2:$E$9</c:f>
              <c:strCache/>
            </c:strRef>
          </c:cat>
          <c:val>
            <c:numRef>
              <c:f>'Asset Structure_Fund Types'!$F$2:$F$9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Closed-end (excluding venture) CII</a:t>
            </a:r>
          </a:p>
        </c:rich>
      </c:tx>
      <c:layout>
        <c:manualLayout>
          <c:xMode val="factor"/>
          <c:yMode val="factor"/>
          <c:x val="0.061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75"/>
          <c:y val="0.297"/>
          <c:w val="0.52575"/>
          <c:h val="0.538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61.52%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Types'!$H$2:$H$12</c:f>
              <c:strCache/>
            </c:strRef>
          </c:cat>
          <c:val>
            <c:numRef>
              <c:f>'Asset Structure_Fund Types'!$I$2:$I$12</c:f>
              <c:numCache/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Open-ended CII</a:t>
            </a:r>
          </a:p>
        </c:rich>
      </c:tx>
      <c:layout>
        <c:manualLayout>
          <c:xMode val="factor"/>
          <c:yMode val="factor"/>
          <c:x val="0.02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"/>
          <c:y val="0.26575"/>
          <c:w val="0.5265"/>
          <c:h val="0.564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63.94%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Types'!$B$2:$B$9</c:f>
              <c:strCache/>
            </c:strRef>
          </c:cat>
          <c:val>
            <c:numRef>
              <c:f>'Asset Structure_Fund Types'!$C$2:$C$9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All (excluding venture) CII</a:t>
            </a:r>
          </a:p>
        </c:rich>
      </c:tx>
      <c:layout>
        <c:manualLayout>
          <c:xMode val="factor"/>
          <c:yMode val="factor"/>
          <c:x val="0.024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31125"/>
          <c:w val="0.555"/>
          <c:h val="0.56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61.72%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Types'!$K$2:$K$12</c:f>
              <c:strCache/>
            </c:strRef>
          </c:cat>
          <c:val>
            <c:numRef>
              <c:f>'Asset Structure_Fund Types'!$L$2:$L$12</c:f>
              <c:numCache/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Venture CII</a:t>
            </a:r>
          </a:p>
        </c:rich>
      </c:tx>
      <c:layout>
        <c:manualLayout>
          <c:xMode val="factor"/>
          <c:yMode val="factor"/>
          <c:x val="-0.012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33025"/>
          <c:w val="0.56"/>
          <c:h val="0.581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Securities
31.17%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 Structure_Fund Types'!$B$70:$B$81</c:f>
              <c:strCache/>
            </c:strRef>
          </c:cat>
          <c:val>
            <c:numRef>
              <c:f>'Asset Structure_Fund Types'!$C$70:$C$81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69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45148238"/>
        <c:axId val="3680959"/>
      </c:bar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5148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2233"/>
        <c:crosses val="autoZero"/>
        <c:auto val="0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28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CII that reached compliance with the standards, 
by fund type and legal form, as at 30.06.2012</a:t>
            </a:r>
          </a:p>
        </c:rich>
      </c:tx>
      <c:layout>
        <c:manualLayout>
          <c:xMode val="factor"/>
          <c:yMode val="factor"/>
          <c:x val="-0.02275"/>
          <c:y val="-0.00825"/>
        </c:manualLayout>
      </c:layout>
      <c:spPr>
        <a:noFill/>
        <a:ln>
          <a:noFill/>
        </a:ln>
      </c:spPr>
    </c:title>
    <c:view3D>
      <c:rotX val="15"/>
      <c:hPercent val="100"/>
      <c:rotY val="201"/>
      <c:depthPercent val="100"/>
      <c:rAngAx val="1"/>
    </c:view3D>
    <c:plotArea>
      <c:layout>
        <c:manualLayout>
          <c:xMode val="edge"/>
          <c:yMode val="edge"/>
          <c:x val="0.21375"/>
          <c:y val="0.3425"/>
          <c:w val="0.64575"/>
          <c:h val="0.36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'Fund Dynamics'!$C$3:$J$3</c:f>
              <c:strCache/>
            </c:strRef>
          </c:cat>
          <c:val>
            <c:numRef>
              <c:f>'Fund Dynamics'!$C$6:$J$6</c:f>
              <c:numCache/>
            </c:numRef>
          </c:val>
        </c:ser>
        <c:firstSliceAng val="20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66173506"/>
        <c:axId val="58690643"/>
      </c:bar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617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93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'Rates of Return'!$C$1</c:f>
              <c:strCache>
                <c:ptCount val="1"/>
                <c:pt idx="0">
                  <c:v>Q2 2012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Return'!$A$2:$A$12</c:f>
              <c:strCache/>
            </c:strRef>
          </c:cat>
          <c:val>
            <c:numRef>
              <c:f>'Rates of Return'!$C$2:$C$12</c:f>
              <c:numCache/>
            </c:numRef>
          </c:val>
        </c:ser>
        <c:ser>
          <c:idx val="0"/>
          <c:order val="1"/>
          <c:tx>
            <c:strRef>
              <c:f>'Rates of Return'!$D$1</c:f>
              <c:strCache>
                <c:ptCount val="1"/>
                <c:pt idx="0">
                  <c:v>YTD 2012 change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'Rates of Return'!$A$2:$A$12</c:f>
              <c:strCache/>
            </c:strRef>
          </c:cat>
          <c:val>
            <c:numRef>
              <c:f>'Rates of Return'!$D$2:$D$12</c:f>
              <c:numCache/>
            </c:numRef>
          </c:val>
        </c:ser>
        <c:overlap val="-20"/>
        <c:gapWidth val="180"/>
        <c:axId val="58453740"/>
        <c:axId val="56321613"/>
      </c:barChart>
      <c:catAx>
        <c:axId val="58453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  <c:max val="0.12"/>
          <c:min val="-0.3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53740"/>
        <c:crossesAt val="1"/>
        <c:crossBetween val="between"/>
        <c:dispUnits/>
        <c:majorUnit val="0.04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75"/>
          <c:y val="0.93575"/>
          <c:w val="0.608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Diversified CII with public issue, 
by fund class, as at 30.06.2012 </a:t>
            </a:r>
          </a:p>
        </c:rich>
      </c:tx>
      <c:layout>
        <c:manualLayout>
          <c:xMode val="factor"/>
          <c:yMode val="factor"/>
          <c:x val="-0.0075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175"/>
      <c:depthPercent val="100"/>
      <c:rAngAx val="1"/>
    </c:view3D>
    <c:plotArea>
      <c:layout>
        <c:manualLayout>
          <c:xMode val="edge"/>
          <c:yMode val="edge"/>
          <c:x val="0.209"/>
          <c:y val="0.3345"/>
          <c:w val="0.64825"/>
          <c:h val="0.3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'Fund Dynamics'!$C$11:$F$11</c:f>
              <c:strCache/>
            </c:strRef>
          </c:cat>
          <c:val>
            <c:numRef>
              <c:f>'Fund Dynamics'!$C$14:$F$14</c:f>
              <c:numCache/>
            </c:numRef>
          </c:val>
        </c:ser>
        <c:firstSliceAng val="17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value of assets</a:t>
            </a:r>
          </a:p>
        </c:rich>
      </c:tx>
      <c:layout>
        <c:manualLayout>
          <c:xMode val="factor"/>
          <c:yMode val="factor"/>
          <c:x val="0.149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865"/>
          <c:y val="0.149"/>
          <c:w val="0.2585"/>
          <c:h val="0.49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Breakdown'!$H$20:$H$25</c:f>
              <c:strCache/>
            </c:strRef>
          </c:cat>
          <c:val>
            <c:numRef>
              <c:f>'Regional Breakdown'!$I$20:$I$25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number of funds</a:t>
            </a:r>
          </a:p>
        </c:rich>
      </c:tx>
      <c:layout>
        <c:manualLayout>
          <c:xMode val="factor"/>
          <c:yMode val="factor"/>
          <c:x val="-0.04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05"/>
          <c:y val="0.16875"/>
          <c:w val="0.2685"/>
          <c:h val="0.52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Breakdown'!$E$20:$E$25</c:f>
              <c:strCache/>
            </c:strRef>
          </c:cat>
          <c:val>
            <c:numRef>
              <c:f>'Regional Breakdown'!$F$20:$F$25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NAV'!$A$4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NAV'!$B$3:$D$3</c:f>
              <c:strCache/>
            </c:strRef>
          </c:cat>
          <c:val>
            <c:numRef>
              <c:f>'Assets and NAV'!$B$4:$D$4</c:f>
              <c:numCache/>
            </c:numRef>
          </c:val>
          <c:shape val="box"/>
        </c:ser>
        <c:ser>
          <c:idx val="1"/>
          <c:order val="1"/>
          <c:tx>
            <c:strRef>
              <c:f>'Assets and NAV'!$A$5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NAV'!$B$3:$D$3</c:f>
              <c:strCache/>
            </c:strRef>
          </c:cat>
          <c:val>
            <c:numRef>
              <c:f>'Assets and NAV'!$B$5:$D$5</c:f>
              <c:numCache/>
            </c:numRef>
          </c:val>
          <c:shape val="box"/>
        </c:ser>
        <c:ser>
          <c:idx val="2"/>
          <c:order val="2"/>
          <c:tx>
            <c:strRef>
              <c:f>'Assets and NAV'!$A$6</c:f>
              <c:strCache>
                <c:ptCount val="1"/>
                <c:pt idx="0">
                  <c:v>Closed-end (excluding venture)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NAV'!$B$3:$D$3</c:f>
              <c:strCache/>
            </c:strRef>
          </c:cat>
          <c:val>
            <c:numRef>
              <c:f>'Assets and NAV'!$B$6:$D$6</c:f>
              <c:numCache/>
            </c:numRef>
          </c:val>
          <c:shape val="box"/>
        </c:ser>
        <c:gapWidth val="200"/>
        <c:gapDepth val="230"/>
        <c:shape val="box"/>
        <c:axId val="7045910"/>
        <c:axId val="63413191"/>
        <c:axId val="33847808"/>
      </c:bar3DChart>
      <c:catAx>
        <c:axId val="704591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6175"/>
              <c:y val="-0.4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45910"/>
        <c:crossesAt val="1"/>
        <c:crossBetween val="between"/>
        <c:dispUnits/>
        <c:majorUnit val="1000"/>
        <c:minorUnit val="400"/>
      </c:valAx>
      <c:serAx>
        <c:axId val="3384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UAH M</a:t>
                </a:r>
              </a:p>
            </c:rich>
          </c:tx>
          <c:layout>
            <c:manualLayout>
              <c:xMode val="factor"/>
              <c:yMode val="factor"/>
              <c:x val="-0.85525"/>
              <c:y val="-0.8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4131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5075"/>
          <c:h val="0.85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NAV'!$A$13</c:f>
              <c:strCache>
                <c:ptCount val="1"/>
                <c:pt idx="0">
                  <c:v>Open-ended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NAV'!$B$12:$D$12</c:f>
              <c:strCache/>
            </c:strRef>
          </c:cat>
          <c:val>
            <c:numRef>
              <c:f>'Assets and NAV'!$B$13:$D$13</c:f>
              <c:numCache/>
            </c:numRef>
          </c:val>
        </c:ser>
        <c:ser>
          <c:idx val="1"/>
          <c:order val="1"/>
          <c:tx>
            <c:strRef>
              <c:f>'Assets and NAV'!$A$14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NAV'!$B$12:$D$12</c:f>
              <c:strCache/>
            </c:strRef>
          </c:cat>
          <c:val>
            <c:numRef>
              <c:f>'Assets and NAV'!$B$14:$D$14</c:f>
              <c:numCache/>
            </c:numRef>
          </c:val>
        </c:ser>
        <c:ser>
          <c:idx val="2"/>
          <c:order val="2"/>
          <c:tx>
            <c:strRef>
              <c:f>'Assets and NAV'!$A$15</c:f>
              <c:strCache>
                <c:ptCount val="1"/>
                <c:pt idx="0">
                  <c:v>Closed-end (excluding venture)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NAV'!$B$12:$D$12</c:f>
              <c:strCache/>
            </c:strRef>
          </c:cat>
          <c:val>
            <c:numRef>
              <c:f>'Assets and NAV'!$B$15:$D$15</c:f>
              <c:numCache/>
            </c:numRef>
          </c:val>
        </c:ser>
        <c:overlap val="100"/>
        <c:gapWidth val="160"/>
        <c:axId val="36194817"/>
        <c:axId val="57317898"/>
      </c:barChart>
      <c:catAx>
        <c:axId val="361948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7317898"/>
        <c:crosses val="autoZero"/>
        <c:auto val="1"/>
        <c:lblOffset val="100"/>
        <c:tickLblSkip val="1"/>
        <c:noMultiLvlLbl val="0"/>
      </c:catAx>
      <c:valAx>
        <c:axId val="57317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94817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5"/>
          <c:y val="0.883"/>
          <c:w val="0.723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CII assets</a:t>
            </a:r>
          </a:p>
        </c:rich>
      </c:tx>
      <c:layout>
        <c:manualLayout>
          <c:xMode val="factor"/>
          <c:yMode val="factor"/>
          <c:x val="-0.004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5875"/>
          <c:w val="0.60425"/>
          <c:h val="0.5272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NAV'!$B$43</c:f>
              <c:strCache>
                <c:ptCount val="1"/>
                <c:pt idx="0">
                  <c:v>30.06.2012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
7.21%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NAV'!$A$44:$A$47</c:f>
              <c:strCache/>
            </c:strRef>
          </c:cat>
          <c:val>
            <c:numRef>
              <c:f>'Assets and NAV'!$B$44:$B$47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12</xdr:col>
      <xdr:colOff>1276350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6067425" y="0"/>
        <a:ext cx="51339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94" name="Picture 16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95" name="Picture 16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96" name="Picture 16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97" name="Picture 16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98" name="Picture 16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99" name="Picture 16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0" name="Picture 16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1" name="Picture 16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2" name="Picture 16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3" name="Picture 16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4" name="Picture 16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5" name="Picture 16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6" name="Picture 16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7" name="Picture 16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8" name="Picture 16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09" name="Picture 16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10" name="Picture 16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11" name="Picture 16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12" name="Picture 16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13" name="Picture 16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14" name="Picture 16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15" name="Picture 16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16" name="Picture 16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17" name="Picture 16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18" name="Picture 16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19" name="Picture 16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20" name="Picture 16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21" name="Picture 16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22" name="Picture 16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23" name="Picture 16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24" name="Picture 16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25" name="Picture 16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26" name="Picture 16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27" name="Picture 16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28" name="Picture 16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29" name="Picture 16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0" name="Picture 16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1" name="Picture 16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2" name="Picture 16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3" name="Picture 16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4" name="Picture 16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5" name="Picture 16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6" name="Picture 16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7" name="Picture 16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8" name="Picture 16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9" name="Picture 16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40" name="Picture 16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41" name="Picture 16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42" name="Picture 16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43" name="Picture 16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44" name="Picture 16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45" name="Picture 16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46" name="Picture 16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47" name="Picture 16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48" name="Picture 16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49" name="Picture 16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50" name="Picture 16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51" name="Picture 16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52" name="Picture 16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53" name="Picture 16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54" name="Picture 16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55" name="Picture 16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56" name="Picture 16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57" name="Picture 16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8" name="Picture 16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9" name="Picture 16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0" name="Picture 16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1" name="Picture 16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2" name="Picture 16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3" name="Picture 16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4" name="Picture 16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5" name="Picture 16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6" name="Picture 16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7" name="Picture 16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8" name="Picture 16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9" name="Picture 16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0" name="Picture 16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1" name="Picture 16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2" name="Picture 16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3" name="Picture 16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4" name="Picture 16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5" name="Picture 16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6" name="Picture 16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7" name="Picture 16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8" name="Picture 16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9" name="Picture 16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0" name="Picture 16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1" name="Picture 16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2" name="Picture 16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3" name="Picture 16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4" name="Picture 16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5" name="Picture 16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6" name="Picture 16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7" name="Picture 16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8" name="Picture 16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9" name="Picture 16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0" name="Picture 16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1" name="Picture 17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2" name="Picture 17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3" name="Picture 17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4" name="Picture 17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5" name="Picture 17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6" name="Picture 17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7" name="Picture 17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8" name="Picture 17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99" name="Picture 17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0" name="Picture 17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1" name="Picture 17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2" name="Picture 17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3" name="Picture 17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4" name="Picture 17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5" name="Picture 17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6" name="Picture 17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7" name="Picture 17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8" name="Picture 17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09" name="Picture 17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0" name="Picture 17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1" name="Picture 17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2" name="Picture 17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3" name="Picture 17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4" name="Picture 17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5" name="Picture 17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6" name="Picture 17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7" name="Picture 17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8" name="Picture 17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19" name="Picture 17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0" name="Picture 17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1" name="Picture 17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2" name="Picture 17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3" name="Picture 17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4" name="Picture 17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5" name="Picture 17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6" name="Picture 17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7" name="Picture 17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8" name="Picture 17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29" name="Picture 17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0" name="Picture 17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1" name="Picture 17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2" name="Picture 17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3" name="Picture 17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4" name="Picture 17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5" name="Picture 17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6" name="Picture 17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7" name="Picture 17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8" name="Picture 17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39" name="Picture 17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0" name="Picture 17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1" name="Picture 17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2" name="Picture 17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3" name="Picture 17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4" name="Picture 17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5" name="Picture 17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6" name="Picture 17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7" name="Picture 17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8" name="Picture 17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9" name="Picture 17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0" name="Picture 17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1" name="Picture 17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2" name="Picture 17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3" name="Picture 17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4" name="Picture 17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5" name="Picture 17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6" name="Picture 17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7" name="Picture 17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8" name="Picture 17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9" name="Picture 17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0" name="Picture 17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1" name="Picture 17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2" name="Picture 17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3" name="Picture 17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4" name="Picture 17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5" name="Picture 17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6" name="Picture 17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7" name="Picture 17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8" name="Picture 17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9" name="Picture 17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0" name="Picture 17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1" name="Picture 17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2" name="Picture 17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3" name="Picture 17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4" name="Picture 17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5" name="Picture 17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6" name="Picture 17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7" name="Picture 17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8" name="Picture 17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9" name="Picture 17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0" name="Picture 17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1" name="Picture 17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2" name="Picture 17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3" name="Picture 17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4" name="Picture 17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5" name="Picture 17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2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3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4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5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5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5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5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5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5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5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5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5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5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6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7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7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7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7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7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7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7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7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7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7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8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8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8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8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8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8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8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8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8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8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9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0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0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0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0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0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0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0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0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0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0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1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1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1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1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14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15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16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17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18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19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0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1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2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3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4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5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6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7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8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29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30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31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32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33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34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35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36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37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38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39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40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41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42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43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44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45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4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4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4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4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6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6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6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6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6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6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6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6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6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6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7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7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7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7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7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7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7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7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7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7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8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8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8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8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8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8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8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8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8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8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9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9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9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9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9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9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9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9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9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9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" name="Picture 20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" name="Picture 20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" name="Picture 20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" name="Picture 20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" name="Picture 20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" name="Picture 20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" name="Picture 20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" name="Picture 20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" name="Picture 20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" name="Picture 20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" name="Picture 20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" name="Picture 20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" name="Picture 20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" name="Picture 20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" name="Picture 20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" name="Picture 20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" name="Picture 20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" name="Picture 20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" name="Picture 20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" name="Picture 20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" name="Picture 20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" name="Picture 20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" name="Picture 20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" name="Picture 20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" name="Picture 20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" name="Picture 20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" name="Picture 20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" name="Picture 20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" name="Picture 20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" name="Picture 20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" name="Picture 20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" name="Picture 20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" name="Picture 20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" name="Picture 20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" name="Picture 20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" name="Picture 20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" name="Picture 20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" name="Picture 20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" name="Picture 20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" name="Picture 20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" name="Picture 20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" name="Picture 20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" name="Picture 20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" name="Picture 20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" name="Picture 20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" name="Picture 20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" name="Picture 20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" name="Picture 20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" name="Picture 20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" name="Picture 20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" name="Picture 20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" name="Picture 20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" name="Picture 20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" name="Picture 20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" name="Picture 20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" name="Picture 20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" name="Picture 20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" name="Picture 20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" name="Picture 20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" name="Picture 20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" name="Picture 20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" name="Picture 20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" name="Picture 20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" name="Picture 20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" name="Picture 20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" name="Picture 20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" name="Picture 20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" name="Picture 20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" name="Picture 20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" name="Picture 20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" name="Picture 20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" name="Picture 20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" name="Picture 20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" name="Picture 20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4" name="Picture 20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5" name="Picture 20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" name="Picture 20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" name="Picture 20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" name="Picture 20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" name="Picture 20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" name="Picture 20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" name="Picture 2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" name="Picture 2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" name="Picture 2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" name="Picture 2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" name="Picture 2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" name="Picture 2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" name="Picture 2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" name="Picture 2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9" name="Picture 2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0" name="Picture 2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1" name="Picture 2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2" name="Picture 2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3" name="Picture 2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4" name="Picture 2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5" name="Picture 2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6" name="Picture 2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7" name="Picture 2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8" name="Picture 2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9" name="Picture 2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0" name="Picture 2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1" name="Picture 2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2" name="Picture 2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3" name="Picture 2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4" name="Picture 2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5" name="Picture 2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6" name="Picture 2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7" name="Picture 2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8" name="Picture 2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9" name="Picture 2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0" name="Picture 2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1" name="Picture 2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2" name="Picture 2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3" name="Picture 2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4" name="Picture 2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5" name="Picture 2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6" name="Picture 2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7" name="Picture 2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8" name="Picture 2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9" name="Picture 2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0" name="Picture 2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1" name="Picture 2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2" name="Picture 2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3" name="Picture 2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4" name="Picture 2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5" name="Picture 2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6" name="Picture 2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7" name="Picture 2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38" name="Picture 2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39" name="Picture 2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40" name="Picture 2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41" name="Picture 2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42" name="Picture 2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43" name="Picture 2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44" name="Picture 2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45" name="Picture 2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46" name="Picture 2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47" name="Picture 2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48" name="Picture 2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49" name="Picture 2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50" name="Picture 2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51" name="Picture 2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52" name="Picture 2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53" name="Picture 21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54" name="Picture 21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55" name="Picture 21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56" name="Picture 21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57" name="Picture 21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58" name="Picture 21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59" name="Picture 21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60" name="Picture 21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61" name="Picture 21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62" name="Picture 21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63" name="Picture 21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64" name="Picture 21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65" name="Picture 21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66" name="Picture 21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67" name="Picture 21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68" name="Picture 21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69" name="Picture 21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70" name="Picture 21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71" name="Picture 21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72" name="Picture 21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73" name="Picture 21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74" name="Picture 21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75" name="Picture 21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76" name="Picture 21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77" name="Picture 21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78" name="Picture 21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79" name="Picture 21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80" name="Picture 21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81" name="Picture 21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82" name="Picture 21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83" name="Picture 21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84" name="Picture 21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85" name="Picture 21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86" name="Picture 21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87" name="Picture 21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88" name="Picture 21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89" name="Picture 21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90" name="Picture 21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91" name="Picture 22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92" name="Picture 22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93" name="Picture 22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94" name="Picture 22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95" name="Picture 22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96" name="Picture 22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97" name="Picture 22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98" name="Picture 22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799" name="Picture 22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00" name="Picture 22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01" name="Picture 22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2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3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4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5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6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7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8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09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0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1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2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3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4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5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6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7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8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19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0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1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2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3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4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5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6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7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8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29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0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1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2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833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3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4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5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6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7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8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9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0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1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2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3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4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5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6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7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8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9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0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1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2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3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4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5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6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7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8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9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0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1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2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3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4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5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6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7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8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9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0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1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2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3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4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5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6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7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8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9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0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1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2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3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4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5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6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7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8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9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3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3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3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3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3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3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3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3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3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3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4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5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5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5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5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5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5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5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5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5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5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6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6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6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6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6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6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6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6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6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6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7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7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7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7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7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7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7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7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7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7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8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8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8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8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8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8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8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8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8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8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9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9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9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99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994" name="Picture 24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995" name="Picture 24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996" name="Picture 24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997" name="Picture 24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998" name="Picture 24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999" name="Picture 24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00" name="Picture 24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01" name="Picture 24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02" name="Picture 24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03" name="Picture 24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04" name="Picture 24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05" name="Picture 24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06" name="Picture 24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07" name="Picture 24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08" name="Picture 24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09" name="Picture 24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10" name="Picture 24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11" name="Picture 24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12" name="Picture 24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13" name="Picture 24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14" name="Picture 24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15" name="Picture 24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16" name="Picture 24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17" name="Picture 24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18" name="Picture 24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19" name="Picture 24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20" name="Picture 24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21" name="Picture 24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22" name="Picture 24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23" name="Picture 24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24" name="Picture 24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25" name="Picture 24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26" name="Picture 24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27" name="Picture 24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28" name="Picture 24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29" name="Picture 24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30" name="Picture 24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31" name="Picture 24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32" name="Picture 24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33" name="Picture 24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34" name="Picture 24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35" name="Picture 24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36" name="Picture 24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37" name="Picture 24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38" name="Picture 24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39" name="Picture 24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40" name="Picture 24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41" name="Picture 24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42" name="Picture 24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43" name="Picture 24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44" name="Picture 24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45" name="Picture 24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46" name="Picture 24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47" name="Picture 24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48" name="Picture 24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49" name="Picture 24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50" name="Picture 24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51" name="Picture 24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52" name="Picture 24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53" name="Picture 24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54" name="Picture 24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55" name="Picture 24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56" name="Picture 24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57" name="Picture 24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58" name="Picture 24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59" name="Picture 24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60" name="Picture 24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61" name="Picture 24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62" name="Picture 24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63" name="Picture 24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64" name="Picture 24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65" name="Picture 24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66" name="Picture 24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67" name="Picture 24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68" name="Picture 24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69" name="Picture 24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70" name="Picture 24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71" name="Picture 24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72" name="Picture 24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73" name="Picture 24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74" name="Picture 24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75" name="Picture 24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76" name="Picture 24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77" name="Picture 24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78" name="Picture 24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79" name="Picture 24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80" name="Picture 24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81" name="Picture 24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82" name="Picture 24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83" name="Picture 24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84" name="Picture 24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85" name="Picture 24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86" name="Picture 24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87" name="Picture 24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88" name="Picture 24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89" name="Picture 24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90" name="Picture 24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91" name="Picture 25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92" name="Picture 25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93" name="Picture 25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94" name="Picture 25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95" name="Picture 25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96" name="Picture 25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97" name="Picture 25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98" name="Picture 25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099" name="Picture 25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00" name="Picture 25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01" name="Picture 25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02" name="Picture 25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03" name="Picture 25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04" name="Picture 25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05" name="Picture 25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06" name="Picture 25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07" name="Picture 25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08" name="Picture 25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09" name="Picture 25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10" name="Picture 25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11" name="Picture 25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12" name="Picture 25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13" name="Picture 25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14" name="Picture 25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15" name="Picture 25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16" name="Picture 25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17" name="Picture 25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18" name="Picture 25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19" name="Picture 25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20" name="Picture 25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121" name="Picture 25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22" name="Picture 25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23" name="Picture 25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24" name="Picture 25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25" name="Picture 25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26" name="Picture 25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27" name="Picture 25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28" name="Picture 25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29" name="Picture 25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30" name="Picture 25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31" name="Picture 25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32" name="Picture 25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33" name="Picture 25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34" name="Picture 25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35" name="Picture 25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36" name="Picture 25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37" name="Picture 25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38" name="Picture 25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39" name="Picture 25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40" name="Picture 25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41" name="Picture 25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42" name="Picture 25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43" name="Picture 25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44" name="Picture 25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45" name="Picture 25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46" name="Picture 25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47" name="Picture 25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48" name="Picture 25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49" name="Picture 25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50" name="Picture 25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51" name="Picture 25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52" name="Picture 25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53" name="Picture 25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54" name="Picture 25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55" name="Picture 25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56" name="Picture 25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57" name="Picture 25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58" name="Picture 25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59" name="Picture 25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60" name="Picture 25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61" name="Picture 25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62" name="Picture 25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63" name="Picture 25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64" name="Picture 25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65" name="Picture 25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66" name="Picture 25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67" name="Picture 25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68" name="Picture 25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69" name="Picture 25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70" name="Picture 25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71" name="Picture 25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72" name="Picture 25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73" name="Picture 25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74" name="Picture 25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75" name="Picture 25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76" name="Picture 25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77" name="Picture 25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78" name="Picture 25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79" name="Picture 25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80" name="Picture 25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81" name="Picture 25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82" name="Picture 25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83" name="Picture 25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84" name="Picture 25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185" name="Picture 25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8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8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8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8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19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0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1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1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1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1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1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1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1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1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1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1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2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3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3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3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3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3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3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3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3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3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3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4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4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4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4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4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4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4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4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4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4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0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1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2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3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4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5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6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7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8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59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60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61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62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63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64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65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66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67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68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69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70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71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72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73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74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75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76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77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78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79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80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281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82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83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84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85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86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87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88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89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90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91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92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93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94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95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96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97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98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299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00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01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02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03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04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05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06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07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08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09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10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11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12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13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14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15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16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17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18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19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20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21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22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23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24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25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26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27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28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29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30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31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32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33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34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35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36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37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38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39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40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41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42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43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44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345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46" name="Picture 27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47" name="Picture 27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48" name="Picture 27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49" name="Picture 27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50" name="Picture 27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51" name="Picture 27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52" name="Picture 27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53" name="Picture 27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54" name="Picture 27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55" name="Picture 27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56" name="Picture 27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57" name="Picture 27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58" name="Picture 27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59" name="Picture 27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60" name="Picture 27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61" name="Picture 27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62" name="Picture 27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63" name="Picture 27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64" name="Picture 27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65" name="Picture 27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66" name="Picture 27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67" name="Picture 27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68" name="Picture 27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69" name="Picture 27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0" name="Picture 27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1" name="Picture 27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2" name="Picture 27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3" name="Picture 27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4" name="Picture 27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5" name="Picture 27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6" name="Picture 27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7" name="Picture 27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8" name="Picture 27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79" name="Picture 27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0" name="Picture 27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1" name="Picture 27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2" name="Picture 27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3" name="Picture 27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4" name="Picture 27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5" name="Picture 27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6" name="Picture 27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7" name="Picture 27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8" name="Picture 27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89" name="Picture 27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0" name="Picture 27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1" name="Picture 28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2" name="Picture 28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3" name="Picture 28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4" name="Picture 28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5" name="Picture 28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6" name="Picture 28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7" name="Picture 28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8" name="Picture 28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399" name="Picture 28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0" name="Picture 28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1" name="Picture 28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2" name="Picture 28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3" name="Picture 28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4" name="Picture 28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5" name="Picture 28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6" name="Picture 28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7" name="Picture 28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8" name="Picture 28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09" name="Picture 28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0" name="Picture 28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1" name="Picture 28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2" name="Picture 28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3" name="Picture 28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4" name="Picture 28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5" name="Picture 28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6" name="Picture 28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7" name="Picture 28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8" name="Picture 28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19" name="Picture 28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0" name="Picture 28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1" name="Picture 28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2" name="Picture 28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3" name="Picture 28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4" name="Picture 28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5" name="Picture 28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6" name="Picture 28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7" name="Picture 28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8" name="Picture 28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29" name="Picture 28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0" name="Picture 28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1" name="Picture 28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2" name="Picture 28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3" name="Picture 28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4" name="Picture 28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5" name="Picture 28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6" name="Picture 28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7" name="Picture 28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8" name="Picture 28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9" name="Picture 28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0" name="Picture 28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1" name="Picture 28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2" name="Picture 28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3" name="Picture 28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4" name="Picture 28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5" name="Picture 28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6" name="Picture 28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7" name="Picture 28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8" name="Picture 28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49" name="Picture 28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50" name="Picture 28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51" name="Picture 28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52" name="Picture 28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53" name="Picture 28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54" name="Picture 28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55" name="Picture 28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56" name="Picture 28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57" name="Picture 28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58" name="Picture 28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59" name="Picture 28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60" name="Picture 28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61" name="Picture 28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62" name="Picture 28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63" name="Picture 28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64" name="Picture 28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65" name="Picture 28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66" name="Picture 28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67" name="Picture 28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68" name="Picture 28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69" name="Picture 28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70" name="Picture 28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71" name="Picture 28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72" name="Picture 28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73" name="Picture 28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4" name="Picture 28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5" name="Picture 28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6" name="Picture 28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7" name="Picture 28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8" name="Picture 28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79" name="Picture 28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0" name="Picture 28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1" name="Picture 28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2" name="Picture 28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3" name="Picture 28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4" name="Picture 28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5" name="Picture 28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6" name="Picture 28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7" name="Picture 28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8" name="Picture 28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89" name="Picture 28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0" name="Picture 28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1" name="Picture 29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2" name="Picture 29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3" name="Picture 29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4" name="Picture 29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5" name="Picture 29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6" name="Picture 29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7" name="Picture 29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8" name="Picture 29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99" name="Picture 29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0" name="Picture 29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1" name="Picture 29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2" name="Picture 29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3" name="Picture 29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4" name="Picture 29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5" name="Picture 29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6" name="Picture 29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7" name="Picture 29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8" name="Picture 29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09" name="Picture 29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0" name="Picture 29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1" name="Picture 29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2" name="Picture 29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3" name="Picture 29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4" name="Picture 29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5" name="Picture 29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6" name="Picture 29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7" name="Picture 29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8" name="Picture 29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19" name="Picture 29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0" name="Picture 29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1" name="Picture 29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2" name="Picture 29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3" name="Picture 29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4" name="Picture 29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5" name="Picture 29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6" name="Picture 29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7" name="Picture 29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8" name="Picture 29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29" name="Picture 29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0" name="Picture 29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1" name="Picture 29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2" name="Picture 29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3" name="Picture 29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4" name="Picture 29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5" name="Picture 29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6" name="Picture 29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537" name="Picture 29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6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98" name="Picture 3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699" name="Picture 3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00" name="Picture 3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01" name="Picture 3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02" name="Picture 3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03" name="Picture 3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04" name="Picture 3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05" name="Picture 3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06" name="Picture 3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07" name="Picture 3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08" name="Picture 3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09" name="Picture 3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10" name="Picture 3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11" name="Picture 3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12" name="Picture 3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13" name="Picture 3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14" name="Picture 3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15" name="Picture 3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16" name="Picture 3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17" name="Picture 3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18" name="Picture 3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19" name="Picture 3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20" name="Picture 3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21" name="Picture 3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22" name="Picture 3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23" name="Picture 3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24" name="Picture 3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25" name="Picture 3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26" name="Picture 3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27" name="Picture 3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28" name="Picture 3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29" name="Picture 3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30" name="Picture 3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31" name="Picture 3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32" name="Picture 3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33" name="Picture 3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34" name="Picture 3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35" name="Picture 3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36" name="Picture 3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37" name="Picture 3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38" name="Picture 3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39" name="Picture 3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40" name="Picture 3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41" name="Picture 3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42" name="Picture 3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43" name="Picture 3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44" name="Picture 3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45" name="Picture 3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46" name="Picture 3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47" name="Picture 3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48" name="Picture 3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49" name="Picture 3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50" name="Picture 3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51" name="Picture 3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52" name="Picture 3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53" name="Picture 31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54" name="Picture 31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55" name="Picture 31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56" name="Picture 31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57" name="Picture 31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58" name="Picture 31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59" name="Picture 31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60" name="Picture 31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1761" name="Picture 31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62" name="Picture 31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63" name="Picture 31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64" name="Picture 31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65" name="Picture 31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66" name="Picture 31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67" name="Picture 31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68" name="Picture 31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69" name="Picture 31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70" name="Picture 31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71" name="Picture 31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72" name="Picture 31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73" name="Picture 31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74" name="Picture 31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75" name="Picture 31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76" name="Picture 31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77" name="Picture 31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78" name="Picture 31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79" name="Picture 31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80" name="Picture 31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81" name="Picture 31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82" name="Picture 31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83" name="Picture 31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84" name="Picture 31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85" name="Picture 31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86" name="Picture 31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87" name="Picture 31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88" name="Picture 31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89" name="Picture 31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90" name="Picture 31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91" name="Picture 32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92" name="Picture 32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93" name="Picture 32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94" name="Picture 32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95" name="Picture 32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96" name="Picture 32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97" name="Picture 32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98" name="Picture 32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799" name="Picture 32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00" name="Picture 32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01" name="Picture 32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02" name="Picture 32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03" name="Picture 32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04" name="Picture 32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05" name="Picture 32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06" name="Picture 32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07" name="Picture 32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08" name="Picture 32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09" name="Picture 32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10" name="Picture 32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11" name="Picture 32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12" name="Picture 32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13" name="Picture 32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14" name="Picture 32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15" name="Picture 32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16" name="Picture 32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17" name="Picture 32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18" name="Picture 32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19" name="Picture 32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20" name="Picture 32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21" name="Picture 32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22" name="Picture 32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23" name="Picture 32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24" name="Picture 32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25" name="Picture 32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26" name="Picture 32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27" name="Picture 32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28" name="Picture 32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29" name="Picture 32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30" name="Picture 32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31" name="Picture 32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32" name="Picture 32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33" name="Picture 32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34" name="Picture 32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35" name="Picture 32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36" name="Picture 32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37" name="Picture 32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38" name="Picture 32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39" name="Picture 32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40" name="Picture 32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41" name="Picture 32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42" name="Picture 32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43" name="Picture 32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44" name="Picture 32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45" name="Picture 32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46" name="Picture 32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47" name="Picture 32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48" name="Picture 32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49" name="Picture 32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50" name="Picture 32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51" name="Picture 32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52" name="Picture 32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53" name="Picture 32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54" name="Picture 32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55" name="Picture 32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56" name="Picture 32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57" name="Picture 32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58" name="Picture 32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59" name="Picture 32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60" name="Picture 32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61" name="Picture 32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62" name="Picture 32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63" name="Picture 32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64" name="Picture 32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65" name="Picture 32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66" name="Picture 32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67" name="Picture 32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68" name="Picture 32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69" name="Picture 32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70" name="Picture 32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71" name="Picture 32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72" name="Picture 32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73" name="Picture 32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74" name="Picture 32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75" name="Picture 32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76" name="Picture 32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77" name="Picture 32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78" name="Picture 32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79" name="Picture 32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80" name="Picture 32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81" name="Picture 32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82" name="Picture 32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83" name="Picture 32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84" name="Picture 32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85" name="Picture 32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86" name="Picture 32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87" name="Picture 32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88" name="Picture 32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1889" name="Picture 32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89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89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89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89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89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89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89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89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89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89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0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0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0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0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0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0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0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0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0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0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1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1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1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1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1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1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1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1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1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1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2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2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2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2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2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2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2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2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2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2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3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3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3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3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3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3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3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3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3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3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4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4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4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4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4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4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4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4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4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4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5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5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5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5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54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55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56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57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58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59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60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61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62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63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64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65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66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67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68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69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70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71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72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73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74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75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76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77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78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79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80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81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82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83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84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1985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86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87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88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89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90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91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92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93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94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95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96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97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98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999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00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01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02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03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04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05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06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07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08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09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10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11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12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13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14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15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16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17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18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19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20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21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22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23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24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25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26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27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28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29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30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31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32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33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34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35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36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37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38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39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40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41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42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43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44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45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46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47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48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049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50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51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52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53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54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55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56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57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58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59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60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61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62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63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64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65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66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67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68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69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70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71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72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73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74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75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76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77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78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79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80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81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82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83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84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85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86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87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88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89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90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91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92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93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94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95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96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97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98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099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00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01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02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03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04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05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06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07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08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09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10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11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12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13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14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15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16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17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18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19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20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21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22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23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24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25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26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27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28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29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30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31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32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33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34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35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36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37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38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39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40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41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42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43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44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2145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50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14</xdr:col>
      <xdr:colOff>0</xdr:colOff>
      <xdr:row>28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6572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19050</xdr:rowOff>
    </xdr:from>
    <xdr:to>
      <xdr:col>17</xdr:col>
      <xdr:colOff>0</xdr:colOff>
      <xdr:row>9</xdr:row>
      <xdr:rowOff>0</xdr:rowOff>
    </xdr:to>
    <xdr:graphicFrame>
      <xdr:nvGraphicFramePr>
        <xdr:cNvPr id="1" name="Диаграмма 2"/>
        <xdr:cNvGraphicFramePr/>
      </xdr:nvGraphicFramePr>
      <xdr:xfrm>
        <a:off x="7353300" y="19050"/>
        <a:ext cx="4267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9</xdr:row>
      <xdr:rowOff>9525</xdr:rowOff>
    </xdr:from>
    <xdr:to>
      <xdr:col>12</xdr:col>
      <xdr:colOff>9525</xdr:colOff>
      <xdr:row>21</xdr:row>
      <xdr:rowOff>9525</xdr:rowOff>
    </xdr:to>
    <xdr:graphicFrame>
      <xdr:nvGraphicFramePr>
        <xdr:cNvPr id="2" name="Диаграмма 3"/>
        <xdr:cNvGraphicFramePr/>
      </xdr:nvGraphicFramePr>
      <xdr:xfrm>
        <a:off x="4695825" y="2428875"/>
        <a:ext cx="38862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8</xdr:col>
      <xdr:colOff>0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4933950" y="0"/>
        <a:ext cx="53911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4</xdr:col>
      <xdr:colOff>561975</xdr:colOff>
      <xdr:row>17</xdr:row>
      <xdr:rowOff>95250</xdr:rowOff>
    </xdr:to>
    <xdr:graphicFrame>
      <xdr:nvGraphicFramePr>
        <xdr:cNvPr id="2" name="Диаграмма 1026"/>
        <xdr:cNvGraphicFramePr/>
      </xdr:nvGraphicFramePr>
      <xdr:xfrm>
        <a:off x="28575" y="28575"/>
        <a:ext cx="53625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9525</xdr:rowOff>
    </xdr:from>
    <xdr:to>
      <xdr:col>11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7543800" y="266700"/>
        <a:ext cx="8572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9525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3867150"/>
        <a:ext cx="65722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41</xdr:row>
      <xdr:rowOff>28575</xdr:rowOff>
    </xdr:from>
    <xdr:to>
      <xdr:col>6</xdr:col>
      <xdr:colOff>342900</xdr:colOff>
      <xdr:row>55</xdr:row>
      <xdr:rowOff>19050</xdr:rowOff>
    </xdr:to>
    <xdr:graphicFrame>
      <xdr:nvGraphicFramePr>
        <xdr:cNvPr id="3" name="Диаграмма 16"/>
        <xdr:cNvGraphicFramePr/>
      </xdr:nvGraphicFramePr>
      <xdr:xfrm>
        <a:off x="3352800" y="7953375"/>
        <a:ext cx="45053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9525</xdr:rowOff>
    </xdr:from>
    <xdr:to>
      <xdr:col>5</xdr:col>
      <xdr:colOff>0</xdr:colOff>
      <xdr:row>95</xdr:row>
      <xdr:rowOff>28575</xdr:rowOff>
    </xdr:to>
    <xdr:graphicFrame>
      <xdr:nvGraphicFramePr>
        <xdr:cNvPr id="4" name="Диаграмма 20"/>
        <xdr:cNvGraphicFramePr/>
      </xdr:nvGraphicFramePr>
      <xdr:xfrm>
        <a:off x="0" y="14859000"/>
        <a:ext cx="656272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95</xdr:row>
      <xdr:rowOff>142875</xdr:rowOff>
    </xdr:from>
    <xdr:to>
      <xdr:col>6</xdr:col>
      <xdr:colOff>552450</xdr:colOff>
      <xdr:row>110</xdr:row>
      <xdr:rowOff>0</xdr:rowOff>
    </xdr:to>
    <xdr:graphicFrame>
      <xdr:nvGraphicFramePr>
        <xdr:cNvPr id="5" name="Диаграмма 21"/>
        <xdr:cNvGraphicFramePr/>
      </xdr:nvGraphicFramePr>
      <xdr:xfrm>
        <a:off x="3333750" y="18907125"/>
        <a:ext cx="4733925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104775</xdr:colOff>
      <xdr:row>25</xdr:row>
      <xdr:rowOff>104775</xdr:rowOff>
    </xdr:from>
    <xdr:to>
      <xdr:col>12</xdr:col>
      <xdr:colOff>9525</xdr:colOff>
      <xdr:row>51</xdr:row>
      <xdr:rowOff>142875</xdr:rowOff>
    </xdr:to>
    <xdr:graphicFrame>
      <xdr:nvGraphicFramePr>
        <xdr:cNvPr id="6" name="Диаграмма 23"/>
        <xdr:cNvGraphicFramePr/>
      </xdr:nvGraphicFramePr>
      <xdr:xfrm>
        <a:off x="7620000" y="5438775"/>
        <a:ext cx="8582025" cy="491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0</xdr:rowOff>
    </xdr:from>
    <xdr:to>
      <xdr:col>14</xdr:col>
      <xdr:colOff>0</xdr:colOff>
      <xdr:row>15</xdr:row>
      <xdr:rowOff>9525</xdr:rowOff>
    </xdr:to>
    <xdr:graphicFrame>
      <xdr:nvGraphicFramePr>
        <xdr:cNvPr id="1" name="Диаграмма 5"/>
        <xdr:cNvGraphicFramePr/>
      </xdr:nvGraphicFramePr>
      <xdr:xfrm>
        <a:off x="3667125" y="419100"/>
        <a:ext cx="91059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16</xdr:row>
      <xdr:rowOff>9525</xdr:rowOff>
    </xdr:from>
    <xdr:to>
      <xdr:col>13</xdr:col>
      <xdr:colOff>695325</xdr:colOff>
      <xdr:row>31</xdr:row>
      <xdr:rowOff>47625</xdr:rowOff>
    </xdr:to>
    <xdr:graphicFrame>
      <xdr:nvGraphicFramePr>
        <xdr:cNvPr id="2" name="Диаграмма 131"/>
        <xdr:cNvGraphicFramePr/>
      </xdr:nvGraphicFramePr>
      <xdr:xfrm>
        <a:off x="3648075" y="3609975"/>
        <a:ext cx="91154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705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3925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7056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81153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31254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14</xdr:row>
      <xdr:rowOff>0</xdr:rowOff>
    </xdr:from>
    <xdr:to>
      <xdr:col>12</xdr:col>
      <xdr:colOff>0</xdr:colOff>
      <xdr:row>40</xdr:row>
      <xdr:rowOff>57150</xdr:rowOff>
    </xdr:to>
    <xdr:graphicFrame>
      <xdr:nvGraphicFramePr>
        <xdr:cNvPr id="1" name="Диаграмма 6"/>
        <xdr:cNvGraphicFramePr/>
      </xdr:nvGraphicFramePr>
      <xdr:xfrm>
        <a:off x="7448550" y="2686050"/>
        <a:ext cx="73914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142875</xdr:rowOff>
    </xdr:from>
    <xdr:to>
      <xdr:col>6</xdr:col>
      <xdr:colOff>9525</xdr:colOff>
      <xdr:row>68</xdr:row>
      <xdr:rowOff>0</xdr:rowOff>
    </xdr:to>
    <xdr:graphicFrame>
      <xdr:nvGraphicFramePr>
        <xdr:cNvPr id="2" name="Диаграмма 7"/>
        <xdr:cNvGraphicFramePr/>
      </xdr:nvGraphicFramePr>
      <xdr:xfrm>
        <a:off x="0" y="6915150"/>
        <a:ext cx="751522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600075</xdr:colOff>
      <xdr:row>40</xdr:row>
      <xdr:rowOff>104775</xdr:rowOff>
    </xdr:to>
    <xdr:graphicFrame>
      <xdr:nvGraphicFramePr>
        <xdr:cNvPr id="3" name="Диаграмма 8"/>
        <xdr:cNvGraphicFramePr/>
      </xdr:nvGraphicFramePr>
      <xdr:xfrm>
        <a:off x="0" y="2686050"/>
        <a:ext cx="743902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40</xdr:row>
      <xdr:rowOff>47625</xdr:rowOff>
    </xdr:from>
    <xdr:to>
      <xdr:col>12</xdr:col>
      <xdr:colOff>0</xdr:colOff>
      <xdr:row>68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981825"/>
        <a:ext cx="74390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54175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10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946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609600</xdr:colOff>
      <xdr:row>0</xdr:row>
      <xdr:rowOff>0</xdr:rowOff>
    </xdr:from>
    <xdr:to>
      <xdr:col>35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0564475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466725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1991975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390525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3649325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95250</xdr:colOff>
      <xdr:row>0</xdr:row>
      <xdr:rowOff>0</xdr:rowOff>
    </xdr:from>
    <xdr:to>
      <xdr:col>24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6392525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771525</xdr:colOff>
      <xdr:row>0</xdr:row>
      <xdr:rowOff>0</xdr:rowOff>
    </xdr:from>
    <xdr:to>
      <xdr:col>24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3163550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11</xdr:col>
      <xdr:colOff>838200</xdr:colOff>
      <xdr:row>19</xdr:row>
      <xdr:rowOff>133350</xdr:rowOff>
    </xdr:to>
    <xdr:graphicFrame>
      <xdr:nvGraphicFramePr>
        <xdr:cNvPr id="7" name="Диаграмма 512"/>
        <xdr:cNvGraphicFramePr/>
      </xdr:nvGraphicFramePr>
      <xdr:xfrm>
        <a:off x="6162675" y="0"/>
        <a:ext cx="5334000" cy="3933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2.00390625" style="24" customWidth="1"/>
    <col min="2" max="3" width="13.57421875" style="24" hidden="1" customWidth="1" outlineLevel="1"/>
    <col min="4" max="4" width="14.28125" style="24" customWidth="1" collapsed="1"/>
    <col min="5" max="5" width="14.28125" style="24" customWidth="1"/>
    <col min="6" max="6" width="14.28125" style="24" hidden="1" customWidth="1" outlineLevel="1"/>
    <col min="7" max="7" width="14.28125" style="24" customWidth="1" collapsed="1"/>
    <col min="8" max="8" width="14.28125" style="24" customWidth="1"/>
    <col min="9" max="9" width="1.8515625" style="24" customWidth="1"/>
    <col min="10" max="13" width="19.28125" style="24" customWidth="1"/>
    <col min="14" max="16384" width="9.140625" style="24" customWidth="1"/>
  </cols>
  <sheetData>
    <row r="1" spans="1:12" ht="35.25" customHeight="1" thickBot="1">
      <c r="A1" s="48" t="s">
        <v>5</v>
      </c>
      <c r="B1" s="49">
        <v>40724</v>
      </c>
      <c r="C1" s="49">
        <v>40908</v>
      </c>
      <c r="D1" s="49">
        <v>40999</v>
      </c>
      <c r="E1" s="49">
        <v>41090</v>
      </c>
      <c r="F1" s="70" t="s">
        <v>4</v>
      </c>
      <c r="G1" s="70" t="s">
        <v>102</v>
      </c>
      <c r="H1" s="70" t="s">
        <v>103</v>
      </c>
      <c r="I1" s="71"/>
      <c r="J1" s="48" t="s">
        <v>5</v>
      </c>
      <c r="K1" s="70" t="s">
        <v>102</v>
      </c>
      <c r="L1" s="70" t="s">
        <v>103</v>
      </c>
    </row>
    <row r="2" spans="1:12" s="27" customFormat="1" ht="18" customHeight="1">
      <c r="A2" s="218" t="s">
        <v>15</v>
      </c>
      <c r="B2" s="197">
        <v>2802.01</v>
      </c>
      <c r="C2" s="197">
        <v>2144.48</v>
      </c>
      <c r="D2" s="197">
        <v>2286.53</v>
      </c>
      <c r="E2" s="197">
        <v>2282.22</v>
      </c>
      <c r="F2" s="100">
        <f aca="true" t="shared" si="0" ref="F2:G14">D2/C2-1</f>
        <v>0.06623983436544068</v>
      </c>
      <c r="G2" s="100">
        <f t="shared" si="0"/>
        <v>-0.0018849523076454044</v>
      </c>
      <c r="H2" s="100">
        <f>E2/C2-1</f>
        <v>0.06423002312915016</v>
      </c>
      <c r="I2" s="72"/>
      <c r="J2" s="278" t="s">
        <v>14</v>
      </c>
      <c r="K2" s="73">
        <v>-0.3199383935918083</v>
      </c>
      <c r="L2" s="279">
        <v>-0.3371582114924564</v>
      </c>
    </row>
    <row r="3" spans="1:12" s="27" customFormat="1" ht="18" customHeight="1">
      <c r="A3" s="206" t="s">
        <v>18</v>
      </c>
      <c r="B3" s="194">
        <v>2762.076</v>
      </c>
      <c r="C3" s="194">
        <v>2199.42</v>
      </c>
      <c r="D3" s="194">
        <v>2262.79</v>
      </c>
      <c r="E3" s="194">
        <v>2225.43</v>
      </c>
      <c r="F3" s="73">
        <f t="shared" si="0"/>
        <v>0.02881214138272803</v>
      </c>
      <c r="G3" s="73">
        <f t="shared" si="0"/>
        <v>-0.016510590907684808</v>
      </c>
      <c r="H3" s="73">
        <f aca="true" t="shared" si="1" ref="H3:H12">E3/C3-1</f>
        <v>0.011825844995498658</v>
      </c>
      <c r="I3" s="72"/>
      <c r="J3" s="206" t="s">
        <v>17</v>
      </c>
      <c r="K3" s="280">
        <v>-0.3185050033857497</v>
      </c>
      <c r="L3" s="279">
        <v>-0.3220627584529311</v>
      </c>
    </row>
    <row r="4" spans="1:12" ht="18" customHeight="1">
      <c r="A4" s="203" t="s">
        <v>6</v>
      </c>
      <c r="B4" s="194">
        <v>12414.34</v>
      </c>
      <c r="C4" s="194">
        <v>12217.56</v>
      </c>
      <c r="D4" s="194">
        <v>13212.04</v>
      </c>
      <c r="E4" s="194">
        <v>12880.09</v>
      </c>
      <c r="F4" s="73">
        <f t="shared" si="0"/>
        <v>0.08139759493712351</v>
      </c>
      <c r="G4" s="73">
        <f t="shared" si="0"/>
        <v>-0.02512481040021075</v>
      </c>
      <c r="H4" s="73">
        <f t="shared" si="1"/>
        <v>0.054227685397084224</v>
      </c>
      <c r="I4" s="71"/>
      <c r="J4" s="204" t="s">
        <v>12</v>
      </c>
      <c r="K4" s="73">
        <v>-0.1753768936271547</v>
      </c>
      <c r="L4" s="279">
        <v>-0.022693885821386872</v>
      </c>
    </row>
    <row r="5" spans="1:12" ht="18" customHeight="1">
      <c r="A5" s="204" t="s">
        <v>7</v>
      </c>
      <c r="B5" s="196">
        <v>1320.64</v>
      </c>
      <c r="C5" s="196">
        <v>1257.6</v>
      </c>
      <c r="D5" s="196">
        <v>1408.47</v>
      </c>
      <c r="E5" s="194">
        <v>1362.16</v>
      </c>
      <c r="F5" s="73">
        <f t="shared" si="0"/>
        <v>0.1199666030534352</v>
      </c>
      <c r="G5" s="73">
        <f t="shared" si="0"/>
        <v>-0.03287964954880118</v>
      </c>
      <c r="H5" s="73">
        <f t="shared" si="1"/>
        <v>0.0831424936386771</v>
      </c>
      <c r="I5" s="71"/>
      <c r="J5" s="205" t="s">
        <v>16</v>
      </c>
      <c r="K5" s="73">
        <v>-0.10678569870164889</v>
      </c>
      <c r="L5" s="279">
        <v>0.06521669712075795</v>
      </c>
    </row>
    <row r="6" spans="1:12" ht="18" customHeight="1">
      <c r="A6" s="204" t="s">
        <v>8</v>
      </c>
      <c r="B6" s="194">
        <v>5945.71</v>
      </c>
      <c r="C6" s="194">
        <v>5572.28</v>
      </c>
      <c r="D6" s="194">
        <v>5768.45</v>
      </c>
      <c r="E6" s="194">
        <v>5571.15</v>
      </c>
      <c r="F6" s="73">
        <f t="shared" si="0"/>
        <v>0.035204620011916044</v>
      </c>
      <c r="G6" s="73">
        <f t="shared" si="0"/>
        <v>-0.03420329551265944</v>
      </c>
      <c r="H6" s="73">
        <f t="shared" si="1"/>
        <v>-0.000202789522421698</v>
      </c>
      <c r="I6" s="71"/>
      <c r="J6" s="203" t="s">
        <v>13</v>
      </c>
      <c r="K6" s="73">
        <v>-0.08555762057284455</v>
      </c>
      <c r="L6" s="279">
        <v>-0.010490433095854512</v>
      </c>
    </row>
    <row r="7" spans="1:12" ht="18" customHeight="1">
      <c r="A7" s="203" t="s">
        <v>11</v>
      </c>
      <c r="B7" s="194">
        <v>22398.1</v>
      </c>
      <c r="C7" s="194">
        <v>18434.39</v>
      </c>
      <c r="D7" s="194">
        <v>20555.58</v>
      </c>
      <c r="E7" s="194">
        <v>19441.46</v>
      </c>
      <c r="F7" s="73">
        <f t="shared" si="0"/>
        <v>0.11506700248828428</v>
      </c>
      <c r="G7" s="73">
        <f t="shared" si="0"/>
        <v>-0.05420036797794092</v>
      </c>
      <c r="H7" s="73">
        <f t="shared" si="1"/>
        <v>0.054629960633359786</v>
      </c>
      <c r="I7" s="71"/>
      <c r="J7" s="203" t="s">
        <v>9</v>
      </c>
      <c r="K7" s="73">
        <v>-0.07637296435928331</v>
      </c>
      <c r="L7" s="279">
        <v>0.08780930260157493</v>
      </c>
    </row>
    <row r="8" spans="1:12" ht="18" customHeight="1">
      <c r="A8" s="205" t="s">
        <v>10</v>
      </c>
      <c r="B8" s="194">
        <v>3878.65</v>
      </c>
      <c r="C8" s="194">
        <v>3159.81</v>
      </c>
      <c r="D8" s="194">
        <v>3423.81</v>
      </c>
      <c r="E8" s="194">
        <v>3196.65</v>
      </c>
      <c r="F8" s="73">
        <f t="shared" si="0"/>
        <v>0.0835493273329726</v>
      </c>
      <c r="G8" s="73">
        <f t="shared" si="0"/>
        <v>-0.06634713959010574</v>
      </c>
      <c r="H8" s="73">
        <f t="shared" si="1"/>
        <v>0.0116589288596467</v>
      </c>
      <c r="I8" s="71"/>
      <c r="J8" s="205" t="s">
        <v>10</v>
      </c>
      <c r="K8" s="73">
        <v>-0.06634713959010574</v>
      </c>
      <c r="L8" s="279">
        <v>0.0116589288596467</v>
      </c>
    </row>
    <row r="9" spans="1:12" ht="18" customHeight="1">
      <c r="A9" s="203" t="s">
        <v>9</v>
      </c>
      <c r="B9" s="194">
        <v>7376.24</v>
      </c>
      <c r="C9" s="194">
        <v>5898.35</v>
      </c>
      <c r="D9" s="194">
        <v>6946.83</v>
      </c>
      <c r="E9" s="194">
        <v>6416.28</v>
      </c>
      <c r="F9" s="73">
        <f t="shared" si="0"/>
        <v>0.17775818661150988</v>
      </c>
      <c r="G9" s="73">
        <f t="shared" si="0"/>
        <v>-0.07637296435928331</v>
      </c>
      <c r="H9" s="73">
        <f t="shared" si="1"/>
        <v>0.08780930260157493</v>
      </c>
      <c r="I9" s="71"/>
      <c r="J9" s="203" t="s">
        <v>11</v>
      </c>
      <c r="K9" s="73">
        <v>-0.05420036797794092</v>
      </c>
      <c r="L9" s="279">
        <v>0.054629960633359786</v>
      </c>
    </row>
    <row r="10" spans="1:12" ht="18" customHeight="1">
      <c r="A10" s="203" t="s">
        <v>13</v>
      </c>
      <c r="B10" s="194">
        <v>1666.59</v>
      </c>
      <c r="C10" s="194">
        <v>1402.23</v>
      </c>
      <c r="D10" s="194">
        <v>1517.34</v>
      </c>
      <c r="E10" s="194">
        <v>1387.52</v>
      </c>
      <c r="F10" s="73">
        <f t="shared" si="0"/>
        <v>0.08209066986157754</v>
      </c>
      <c r="G10" s="73">
        <f t="shared" si="0"/>
        <v>-0.08555762057284455</v>
      </c>
      <c r="H10" s="73">
        <f t="shared" si="1"/>
        <v>-0.010490433095854512</v>
      </c>
      <c r="I10" s="71"/>
      <c r="J10" s="204" t="s">
        <v>8</v>
      </c>
      <c r="K10" s="73">
        <v>-0.03420329551265944</v>
      </c>
      <c r="L10" s="279">
        <v>-0.000202789522421698</v>
      </c>
    </row>
    <row r="11" spans="1:12" ht="18" customHeight="1">
      <c r="A11" s="203" t="s">
        <v>16</v>
      </c>
      <c r="B11" s="194">
        <v>9816.09</v>
      </c>
      <c r="C11" s="194">
        <v>8455.35</v>
      </c>
      <c r="D11" s="194">
        <v>10083.56</v>
      </c>
      <c r="E11" s="194">
        <v>9006.78</v>
      </c>
      <c r="F11" s="73">
        <f t="shared" si="0"/>
        <v>0.19256565369854584</v>
      </c>
      <c r="G11" s="73">
        <f t="shared" si="0"/>
        <v>-0.10678569870164889</v>
      </c>
      <c r="H11" s="73">
        <f t="shared" si="1"/>
        <v>0.06521669712075795</v>
      </c>
      <c r="I11" s="71"/>
      <c r="J11" s="204" t="s">
        <v>7</v>
      </c>
      <c r="K11" s="73">
        <v>-0.03287964954880118</v>
      </c>
      <c r="L11" s="279">
        <v>0.0831424936386771</v>
      </c>
    </row>
    <row r="12" spans="1:12" ht="18" customHeight="1">
      <c r="A12" s="203" t="s">
        <v>12</v>
      </c>
      <c r="B12" s="194">
        <v>1906.71</v>
      </c>
      <c r="C12" s="194">
        <v>1381.87</v>
      </c>
      <c r="D12" s="194">
        <v>1637.73</v>
      </c>
      <c r="E12" s="194">
        <v>1350.51</v>
      </c>
      <c r="F12" s="73">
        <f t="shared" si="0"/>
        <v>0.18515489879655833</v>
      </c>
      <c r="G12" s="73">
        <f t="shared" si="0"/>
        <v>-0.1753768936271547</v>
      </c>
      <c r="H12" s="73">
        <f t="shared" si="1"/>
        <v>-0.022693885821386872</v>
      </c>
      <c r="I12" s="71"/>
      <c r="J12" s="203" t="s">
        <v>6</v>
      </c>
      <c r="K12" s="73">
        <v>-0.02512481040021075</v>
      </c>
      <c r="L12" s="279">
        <v>0.054227685397084224</v>
      </c>
    </row>
    <row r="13" spans="1:12" ht="18" customHeight="1">
      <c r="A13" s="203" t="s">
        <v>17</v>
      </c>
      <c r="B13" s="194">
        <v>895.01</v>
      </c>
      <c r="C13" s="194">
        <v>534.43</v>
      </c>
      <c r="D13" s="194">
        <v>531.64</v>
      </c>
      <c r="E13" s="194">
        <v>362.31</v>
      </c>
      <c r="F13" s="73">
        <f t="shared" si="0"/>
        <v>-0.005220515315382701</v>
      </c>
      <c r="G13" s="73">
        <f t="shared" si="0"/>
        <v>-0.3185050033857497</v>
      </c>
      <c r="H13" s="73">
        <f>E13/C13-1</f>
        <v>-0.3220627584529311</v>
      </c>
      <c r="I13" s="71"/>
      <c r="J13" s="206" t="s">
        <v>18</v>
      </c>
      <c r="K13" s="73">
        <v>-0.016510590907684808</v>
      </c>
      <c r="L13" s="279">
        <v>0.011825844995498658</v>
      </c>
    </row>
    <row r="14" spans="1:12" ht="18" customHeight="1" thickBot="1">
      <c r="A14" s="282" t="s">
        <v>14</v>
      </c>
      <c r="B14" s="195">
        <v>2311.87</v>
      </c>
      <c r="C14" s="195">
        <v>1458.87</v>
      </c>
      <c r="D14" s="195">
        <v>1421.93</v>
      </c>
      <c r="E14" s="195">
        <v>967</v>
      </c>
      <c r="F14" s="74">
        <f t="shared" si="0"/>
        <v>-0.025320967598209454</v>
      </c>
      <c r="G14" s="74">
        <f t="shared" si="0"/>
        <v>-0.3199383935918083</v>
      </c>
      <c r="H14" s="74">
        <f>E14/C14-1</f>
        <v>-0.3371582114924564</v>
      </c>
      <c r="I14" s="71"/>
      <c r="J14" s="277" t="s">
        <v>15</v>
      </c>
      <c r="K14" s="74">
        <v>-0.0018849523076454044</v>
      </c>
      <c r="L14" s="281">
        <v>0.06423002312915016</v>
      </c>
    </row>
    <row r="15" spans="5:11" ht="12.75">
      <c r="E15" s="71"/>
      <c r="F15" s="71"/>
      <c r="G15" s="71"/>
      <c r="H15" s="71"/>
      <c r="I15" s="71"/>
      <c r="J15" s="71"/>
      <c r="K15" s="71"/>
    </row>
    <row r="16" ht="12.75">
      <c r="A16" s="75" t="s">
        <v>2</v>
      </c>
    </row>
    <row r="17" ht="16.5" customHeight="1"/>
    <row r="18" ht="15" customHeight="1">
      <c r="A18" s="207"/>
    </row>
    <row r="19" ht="12.75">
      <c r="A19" s="207"/>
    </row>
    <row r="20" ht="12.75">
      <c r="A20" s="207"/>
    </row>
    <row r="21" ht="12.75">
      <c r="A21" s="207"/>
    </row>
    <row r="22" spans="1:6" ht="12.75">
      <c r="A22" s="205"/>
      <c r="E22" s="159"/>
      <c r="F22" s="159"/>
    </row>
    <row r="23" ht="12.75">
      <c r="A23" s="207"/>
    </row>
    <row r="24" ht="12.75">
      <c r="A24" s="207"/>
    </row>
    <row r="25" ht="12.75">
      <c r="A25" s="207"/>
    </row>
    <row r="26" ht="12.75">
      <c r="A26" s="206"/>
    </row>
    <row r="27" ht="12.75">
      <c r="A27" s="207"/>
    </row>
    <row r="28" ht="12.75">
      <c r="A28" s="205"/>
    </row>
    <row r="29" ht="12.75">
      <c r="A29" s="206"/>
    </row>
    <row r="30" ht="12.75">
      <c r="A30" s="206"/>
    </row>
    <row r="31" ht="12.75">
      <c r="A31" s="23"/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O34"/>
  <sheetViews>
    <sheetView zoomScalePageLayoutView="0" workbookViewId="0" topLeftCell="A1">
      <selection activeCell="A13" sqref="A13"/>
    </sheetView>
  </sheetViews>
  <sheetFormatPr defaultColWidth="9.140625" defaultRowHeight="12.75" outlineLevelCol="1"/>
  <cols>
    <col min="1" max="1" width="38.8515625" style="0" customWidth="1"/>
    <col min="2" max="2" width="13.00390625" style="0" customWidth="1" outlineLevel="1"/>
    <col min="3" max="3" width="13.00390625" style="0" customWidth="1"/>
    <col min="4" max="4" width="12.7109375" style="0" customWidth="1"/>
    <col min="5" max="5" width="12.7109375" style="0" customWidth="1" outlineLevel="1"/>
    <col min="6" max="6" width="2.140625" style="0" customWidth="1"/>
    <col min="7" max="7" width="15.421875" style="0" customWidth="1"/>
    <col min="8" max="15" width="13.00390625" style="0" customWidth="1"/>
    <col min="16" max="16" width="8.8515625" style="20" customWidth="1"/>
    <col min="17" max="18" width="11.8515625" style="20" customWidth="1"/>
    <col min="19" max="29" width="9.140625" style="20" customWidth="1"/>
    <col min="30" max="30" width="16.8515625" style="20" customWidth="1"/>
    <col min="31" max="16384" width="9.140625" style="20" customWidth="1"/>
  </cols>
  <sheetData>
    <row r="1" spans="1:15" ht="45" customHeight="1" thickBot="1">
      <c r="A1" s="176" t="s">
        <v>71</v>
      </c>
      <c r="B1" s="70" t="s">
        <v>69</v>
      </c>
      <c r="C1" s="70" t="s">
        <v>125</v>
      </c>
      <c r="D1" s="70" t="s">
        <v>103</v>
      </c>
      <c r="E1" s="70" t="s">
        <v>70</v>
      </c>
      <c r="F1" s="159"/>
      <c r="G1" s="84"/>
      <c r="H1" s="84"/>
      <c r="I1" s="85"/>
      <c r="J1" s="64"/>
      <c r="K1" s="20"/>
      <c r="L1" s="20"/>
      <c r="M1" s="20"/>
      <c r="N1" s="20"/>
      <c r="O1" s="20"/>
    </row>
    <row r="2" spans="1:15" ht="15" customHeight="1">
      <c r="A2" s="245" t="s">
        <v>66</v>
      </c>
      <c r="B2" s="246">
        <v>-0.025320967598209454</v>
      </c>
      <c r="C2" s="247">
        <v>-0.3199383935918083</v>
      </c>
      <c r="D2" s="199">
        <v>-0.3371582114924564</v>
      </c>
      <c r="E2" s="199">
        <v>-0.5817238858586339</v>
      </c>
      <c r="F2" s="160"/>
      <c r="G2" s="87"/>
      <c r="H2" s="87"/>
      <c r="I2" s="87"/>
      <c r="J2" s="64"/>
      <c r="K2" s="20"/>
      <c r="L2" s="20"/>
      <c r="M2" s="20"/>
      <c r="N2" s="20"/>
      <c r="O2" s="20"/>
    </row>
    <row r="3" spans="1:15" ht="15" customHeight="1">
      <c r="A3" s="224" t="s">
        <v>60</v>
      </c>
      <c r="B3" s="248">
        <v>-0.005220515315382701</v>
      </c>
      <c r="C3" s="249">
        <v>-0.3185050033857497</v>
      </c>
      <c r="D3" s="200">
        <v>-0.3220627584529311</v>
      </c>
      <c r="E3" s="200">
        <v>-0.5951888805711668</v>
      </c>
      <c r="F3" s="160"/>
      <c r="G3" s="87"/>
      <c r="H3" s="87"/>
      <c r="I3" s="87"/>
      <c r="J3" s="64"/>
      <c r="K3" s="20"/>
      <c r="L3" s="20"/>
      <c r="M3" s="20"/>
      <c r="N3" s="20"/>
      <c r="O3" s="20"/>
    </row>
    <row r="4" spans="1:15" ht="15" customHeight="1">
      <c r="A4" s="224" t="s">
        <v>100</v>
      </c>
      <c r="B4" s="248">
        <v>0.0081119002188562</v>
      </c>
      <c r="C4" s="249">
        <v>-0.09552821245671997</v>
      </c>
      <c r="D4" s="200">
        <v>0.015173236094454534</v>
      </c>
      <c r="E4" s="200">
        <v>-0.06490276201989909</v>
      </c>
      <c r="F4" s="160"/>
      <c r="G4" s="69"/>
      <c r="H4" s="69"/>
      <c r="I4" s="69"/>
      <c r="J4" s="88"/>
      <c r="K4" s="89"/>
      <c r="L4" s="21"/>
      <c r="M4" s="20"/>
      <c r="N4" s="20"/>
      <c r="O4" s="20"/>
    </row>
    <row r="5" spans="1:15" ht="15" customHeight="1">
      <c r="A5" s="224" t="s">
        <v>62</v>
      </c>
      <c r="B5" s="248">
        <v>-0.009589514138987922</v>
      </c>
      <c r="C5" s="249">
        <v>-0.07611830871308388</v>
      </c>
      <c r="D5" s="200">
        <v>-0.01908706949655392</v>
      </c>
      <c r="E5" s="200">
        <v>0.07874975700395082</v>
      </c>
      <c r="F5" s="160"/>
      <c r="G5" s="69"/>
      <c r="H5" s="69"/>
      <c r="I5" s="69"/>
      <c r="J5" s="88"/>
      <c r="K5" s="89"/>
      <c r="L5" s="21"/>
      <c r="M5" s="20"/>
      <c r="N5" s="20"/>
      <c r="O5" s="20"/>
    </row>
    <row r="6" spans="1:15" ht="15" customHeight="1">
      <c r="A6" s="224" t="s">
        <v>101</v>
      </c>
      <c r="B6" s="248">
        <v>-0.04059080736635332</v>
      </c>
      <c r="C6" s="249">
        <v>-0.04659286945451352</v>
      </c>
      <c r="D6" s="200">
        <v>-0.006637488283014137</v>
      </c>
      <c r="E6" s="200">
        <v>-0.02631578947368407</v>
      </c>
      <c r="F6" s="160"/>
      <c r="G6" s="21"/>
      <c r="H6" s="21"/>
      <c r="I6" s="69"/>
      <c r="J6" s="64"/>
      <c r="K6" s="20"/>
      <c r="L6" s="20"/>
      <c r="M6" s="20"/>
      <c r="N6" s="20"/>
      <c r="O6" s="20"/>
    </row>
    <row r="7" spans="1:15" ht="15" customHeight="1">
      <c r="A7" s="224" t="s">
        <v>61</v>
      </c>
      <c r="B7" s="248">
        <v>0.05697454154976733</v>
      </c>
      <c r="C7" s="249">
        <v>-0.04639600432126456</v>
      </c>
      <c r="D7" s="200">
        <v>0.007935146152557637</v>
      </c>
      <c r="E7" s="200">
        <v>-0.1278299473333916</v>
      </c>
      <c r="F7" s="160"/>
      <c r="G7" s="69"/>
      <c r="H7" s="69"/>
      <c r="I7" s="69"/>
      <c r="J7" s="64"/>
      <c r="K7" s="20"/>
      <c r="L7" s="20"/>
      <c r="M7" s="20"/>
      <c r="N7" s="20"/>
      <c r="O7" s="20"/>
    </row>
    <row r="8" spans="1:15" ht="15" customHeight="1">
      <c r="A8" s="224" t="s">
        <v>63</v>
      </c>
      <c r="B8" s="248">
        <v>0.05093359053334612</v>
      </c>
      <c r="C8" s="249">
        <v>-0.037205112172821186</v>
      </c>
      <c r="D8" s="201">
        <v>0.011833488411367332</v>
      </c>
      <c r="E8" s="201">
        <v>-0.012040685119400707</v>
      </c>
      <c r="F8" s="160"/>
      <c r="G8" s="69"/>
      <c r="H8" s="69"/>
      <c r="I8" s="69"/>
      <c r="J8" s="64"/>
      <c r="K8" s="20"/>
      <c r="L8" s="20"/>
      <c r="M8" s="20"/>
      <c r="N8" s="20"/>
      <c r="O8" s="20"/>
    </row>
    <row r="9" spans="1:15" ht="15" customHeight="1">
      <c r="A9" s="224" t="s">
        <v>64</v>
      </c>
      <c r="B9" s="248">
        <v>-0.004366812227074357</v>
      </c>
      <c r="C9" s="249">
        <v>-0.02631578947368407</v>
      </c>
      <c r="D9" s="200">
        <v>-0.03056768558951961</v>
      </c>
      <c r="E9" s="200">
        <v>-0.1377422463513719</v>
      </c>
      <c r="F9" s="160"/>
      <c r="G9" s="69"/>
      <c r="H9" s="69"/>
      <c r="I9" s="69"/>
      <c r="J9" s="64"/>
      <c r="K9" s="20"/>
      <c r="L9" s="20"/>
      <c r="M9" s="20"/>
      <c r="N9" s="20"/>
      <c r="O9" s="20"/>
    </row>
    <row r="10" spans="1:15" ht="15" customHeight="1">
      <c r="A10" s="224" t="s">
        <v>65</v>
      </c>
      <c r="B10" s="248">
        <v>0.007016011999999794</v>
      </c>
      <c r="C10" s="249">
        <v>-0.005990999999999969</v>
      </c>
      <c r="D10" s="200">
        <v>0.0009829790721078702</v>
      </c>
      <c r="E10" s="200">
        <v>0.08741976034088528</v>
      </c>
      <c r="F10" s="160"/>
      <c r="G10" s="90"/>
      <c r="H10" s="90"/>
      <c r="I10" s="69"/>
      <c r="J10" s="64"/>
      <c r="K10" s="64"/>
      <c r="L10" s="64"/>
      <c r="O10" s="20"/>
    </row>
    <row r="11" spans="1:15" ht="15" customHeight="1">
      <c r="A11" s="224" t="s">
        <v>67</v>
      </c>
      <c r="B11" s="250">
        <v>0.022245667532025948</v>
      </c>
      <c r="C11" s="249">
        <v>0.01640002681650632</v>
      </c>
      <c r="D11" s="200">
        <v>0.03901052389260862</v>
      </c>
      <c r="E11" s="200">
        <v>-0.07845310044686904</v>
      </c>
      <c r="F11" s="160"/>
      <c r="G11" s="69"/>
      <c r="H11" s="69"/>
      <c r="I11" s="69"/>
      <c r="J11" s="64"/>
      <c r="K11" s="20"/>
      <c r="L11" s="20"/>
      <c r="M11" s="20"/>
      <c r="N11" s="20"/>
      <c r="O11" s="20"/>
    </row>
    <row r="12" spans="1:15" ht="15" customHeight="1" thickBot="1">
      <c r="A12" s="239" t="s">
        <v>68</v>
      </c>
      <c r="B12" s="239">
        <v>0.04511372132796221</v>
      </c>
      <c r="C12" s="251">
        <v>0.0429547633221683</v>
      </c>
      <c r="D12" s="202">
        <v>0.09000633387235535</v>
      </c>
      <c r="E12" s="202">
        <v>0.18046583286536988</v>
      </c>
      <c r="F12" s="160"/>
      <c r="G12" s="69"/>
      <c r="H12" s="69"/>
      <c r="I12" s="69"/>
      <c r="J12" s="64"/>
      <c r="K12" s="20"/>
      <c r="L12" s="21"/>
      <c r="M12" s="20"/>
      <c r="N12" s="20"/>
      <c r="O12" s="20"/>
    </row>
    <row r="13" spans="1:12" ht="12.75">
      <c r="A13" s="93" t="s">
        <v>72</v>
      </c>
      <c r="B13" s="92"/>
      <c r="C13" s="92"/>
      <c r="D13" s="92"/>
      <c r="E13" s="92"/>
      <c r="F13" s="92"/>
      <c r="G13" s="64"/>
      <c r="H13" s="64"/>
      <c r="I13" s="64"/>
      <c r="J13" s="64"/>
      <c r="K13" s="64"/>
      <c r="L13" s="64"/>
    </row>
    <row r="14" spans="8:12" ht="12.75">
      <c r="H14" s="64"/>
      <c r="I14" s="64"/>
      <c r="J14" s="64"/>
      <c r="K14" s="64"/>
      <c r="L14" s="64"/>
    </row>
    <row r="15" spans="8:12" ht="12.75">
      <c r="H15" s="64"/>
      <c r="I15" s="64"/>
      <c r="J15" s="64"/>
      <c r="K15" s="64"/>
      <c r="L15" s="64"/>
    </row>
    <row r="16" spans="8:12" ht="12.75">
      <c r="H16" s="64"/>
      <c r="I16" s="64"/>
      <c r="J16" s="64"/>
      <c r="K16" s="64"/>
      <c r="L16" s="64"/>
    </row>
    <row r="17" spans="8:12" ht="12.75">
      <c r="H17" s="64"/>
      <c r="I17" s="64"/>
      <c r="J17" s="64"/>
      <c r="K17" s="64"/>
      <c r="L17" s="64"/>
    </row>
    <row r="18" spans="8:12" ht="12.75">
      <c r="H18" s="64"/>
      <c r="I18" s="64"/>
      <c r="J18" s="64"/>
      <c r="K18" s="64"/>
      <c r="L18" s="64"/>
    </row>
    <row r="19" spans="8:12" ht="12.75">
      <c r="H19" s="64"/>
      <c r="I19" s="64"/>
      <c r="J19" s="64"/>
      <c r="K19" s="64"/>
      <c r="L19" s="64"/>
    </row>
    <row r="20" spans="8:12" ht="12.75">
      <c r="H20" s="64"/>
      <c r="I20" s="64"/>
      <c r="J20" s="64"/>
      <c r="K20" s="64"/>
      <c r="L20" s="64"/>
    </row>
    <row r="21" spans="1:12" ht="12.75">
      <c r="A21" s="64"/>
      <c r="B21" s="64"/>
      <c r="C21" s="64"/>
      <c r="H21" s="64"/>
      <c r="I21" s="64"/>
      <c r="J21" s="64"/>
      <c r="K21" s="64"/>
      <c r="L21" s="64"/>
    </row>
    <row r="22" spans="1:12" ht="12.75">
      <c r="A22" s="64"/>
      <c r="B22" s="64"/>
      <c r="C22" s="64"/>
      <c r="H22" s="64"/>
      <c r="I22" s="64"/>
      <c r="J22" s="64"/>
      <c r="K22" s="64"/>
      <c r="L22" s="64"/>
    </row>
    <row r="23" spans="1:12" ht="15.75">
      <c r="A23" s="241"/>
      <c r="B23" s="159"/>
      <c r="C23" s="159"/>
      <c r="H23" s="64"/>
      <c r="I23" s="64"/>
      <c r="J23" s="64"/>
      <c r="K23" s="64"/>
      <c r="L23" s="64"/>
    </row>
    <row r="24" spans="1:12" ht="12.75">
      <c r="A24" s="238"/>
      <c r="B24" s="242"/>
      <c r="C24" s="240"/>
      <c r="H24" s="64"/>
      <c r="I24" s="64"/>
      <c r="J24" s="64"/>
      <c r="K24" s="64"/>
      <c r="L24" s="64"/>
    </row>
    <row r="25" spans="1:12" ht="12.75">
      <c r="A25" s="238"/>
      <c r="B25" s="240"/>
      <c r="C25" s="240"/>
      <c r="H25" s="64"/>
      <c r="I25" s="64"/>
      <c r="J25" s="64"/>
      <c r="K25" s="64"/>
      <c r="L25" s="64"/>
    </row>
    <row r="26" spans="1:12" ht="12.75">
      <c r="A26" s="238"/>
      <c r="B26" s="240"/>
      <c r="C26" s="240"/>
      <c r="H26" s="64"/>
      <c r="I26" s="64"/>
      <c r="J26" s="64"/>
      <c r="K26" s="64"/>
      <c r="L26" s="64"/>
    </row>
    <row r="27" spans="1:12" ht="12.75">
      <c r="A27" s="238"/>
      <c r="B27" s="240"/>
      <c r="C27" s="240"/>
      <c r="H27" s="64"/>
      <c r="I27" s="64"/>
      <c r="J27" s="64"/>
      <c r="K27" s="64"/>
      <c r="L27" s="64"/>
    </row>
    <row r="28" spans="1:10" ht="12.75">
      <c r="A28" s="238"/>
      <c r="B28" s="240"/>
      <c r="C28" s="240"/>
      <c r="J28" s="86"/>
    </row>
    <row r="29" spans="1:3" ht="12.75">
      <c r="A29" s="243"/>
      <c r="B29" s="240"/>
      <c r="C29" s="240"/>
    </row>
    <row r="30" spans="1:3" ht="12.75">
      <c r="A30" s="238"/>
      <c r="B30" s="240"/>
      <c r="C30" s="240"/>
    </row>
    <row r="31" spans="1:3" ht="12.75">
      <c r="A31" s="238"/>
      <c r="B31" s="240"/>
      <c r="C31" s="240"/>
    </row>
    <row r="32" spans="1:3" ht="12.75">
      <c r="A32" s="238"/>
      <c r="B32" s="240"/>
      <c r="C32" s="240"/>
    </row>
    <row r="33" spans="1:3" ht="12.75">
      <c r="A33" s="238"/>
      <c r="B33" s="244"/>
      <c r="C33" s="240"/>
    </row>
    <row r="34" spans="1:3" ht="12.75">
      <c r="A34" s="240"/>
      <c r="B34" s="240"/>
      <c r="C34" s="24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G24"/>
  <sheetViews>
    <sheetView zoomScalePageLayoutView="0" workbookViewId="0" topLeftCell="A1">
      <selection activeCell="O32" sqref="O32"/>
    </sheetView>
  </sheetViews>
  <sheetFormatPr defaultColWidth="9.140625" defaultRowHeight="12.75" outlineLevelRow="1"/>
  <cols>
    <col min="1" max="1" width="15.8515625" style="7" customWidth="1"/>
    <col min="2" max="3" width="25.57421875" style="2" customWidth="1"/>
    <col min="4" max="4" width="2.140625" style="2" customWidth="1"/>
    <col min="5" max="5" width="10.57421875" style="2" customWidth="1"/>
    <col min="6" max="6" width="9.140625" style="2" customWidth="1"/>
    <col min="7" max="7" width="8.8515625" style="2" customWidth="1"/>
    <col min="8" max="8" width="9.140625" style="2" customWidth="1"/>
    <col min="9" max="9" width="11.28125" style="2" customWidth="1"/>
    <col min="10" max="10" width="11.57421875" style="2" customWidth="1"/>
    <col min="11" max="13" width="9.140625" style="2" customWidth="1"/>
    <col min="14" max="14" width="10.421875" style="2" bestFit="1" customWidth="1"/>
    <col min="15" max="16384" width="9.140625" style="2" customWidth="1"/>
  </cols>
  <sheetData>
    <row r="1" spans="1:4" ht="28.5" customHeight="1" thickBot="1">
      <c r="A1" s="48"/>
      <c r="B1" s="48" t="s">
        <v>19</v>
      </c>
      <c r="C1" s="48" t="s">
        <v>104</v>
      </c>
      <c r="D1" s="159"/>
    </row>
    <row r="2" spans="1:5" ht="12.75" hidden="1" outlineLevel="1">
      <c r="A2" s="46">
        <v>39447</v>
      </c>
      <c r="B2" s="2">
        <v>334</v>
      </c>
      <c r="C2" s="4">
        <v>2.5</v>
      </c>
      <c r="D2" s="4"/>
      <c r="E2" s="96"/>
    </row>
    <row r="3" spans="1:5" ht="12.75" hidden="1" outlineLevel="1">
      <c r="A3" s="46">
        <v>39538</v>
      </c>
      <c r="B3" s="2">
        <v>356</v>
      </c>
      <c r="C3" s="4">
        <v>2.8</v>
      </c>
      <c r="D3" s="4"/>
      <c r="E3" s="96"/>
    </row>
    <row r="4" spans="1:5" ht="12.75" collapsed="1">
      <c r="A4" s="46">
        <v>39629</v>
      </c>
      <c r="B4" s="2">
        <v>394</v>
      </c>
      <c r="C4" s="4">
        <v>2.8</v>
      </c>
      <c r="D4" s="4"/>
      <c r="E4" s="96"/>
    </row>
    <row r="5" spans="1:5" ht="12.75" hidden="1" outlineLevel="1">
      <c r="A5" s="46">
        <v>39721</v>
      </c>
      <c r="B5" s="2">
        <v>404</v>
      </c>
      <c r="C5" s="5">
        <v>2.87</v>
      </c>
      <c r="D5" s="5"/>
      <c r="E5" s="96"/>
    </row>
    <row r="6" spans="1:5" ht="12.75" hidden="1" outlineLevel="1">
      <c r="A6" s="46">
        <v>39813</v>
      </c>
      <c r="B6" s="2">
        <v>409</v>
      </c>
      <c r="C6" s="5">
        <v>3.04</v>
      </c>
      <c r="D6" s="5"/>
      <c r="E6" s="96"/>
    </row>
    <row r="7" spans="1:5" ht="12.75" hidden="1" outlineLevel="1">
      <c r="A7" s="46">
        <v>39903</v>
      </c>
      <c r="B7" s="2">
        <v>409</v>
      </c>
      <c r="C7" s="5">
        <v>3.09</v>
      </c>
      <c r="D7" s="5"/>
      <c r="E7" s="96"/>
    </row>
    <row r="8" spans="1:5" ht="12.75" collapsed="1">
      <c r="A8" s="46">
        <v>39994</v>
      </c>
      <c r="B8" s="2">
        <v>397</v>
      </c>
      <c r="C8" s="5">
        <v>3.17</v>
      </c>
      <c r="D8" s="5"/>
      <c r="E8" s="96"/>
    </row>
    <row r="9" spans="1:5" ht="12.75" hidden="1" outlineLevel="1">
      <c r="A9" s="46">
        <v>40086</v>
      </c>
      <c r="B9" s="2">
        <v>391</v>
      </c>
      <c r="C9" s="5">
        <v>3.2</v>
      </c>
      <c r="D9" s="5"/>
      <c r="E9" s="96"/>
    </row>
    <row r="10" spans="1:5" ht="12.75" hidden="1" outlineLevel="1">
      <c r="A10" s="46">
        <v>40178</v>
      </c>
      <c r="B10" s="2">
        <v>380</v>
      </c>
      <c r="C10" s="5">
        <v>3.16</v>
      </c>
      <c r="D10" s="5"/>
      <c r="E10" s="96"/>
    </row>
    <row r="11" spans="1:5" ht="12.75" hidden="1" outlineLevel="1">
      <c r="A11" s="46">
        <v>40268</v>
      </c>
      <c r="B11" s="2">
        <v>366</v>
      </c>
      <c r="C11" s="5">
        <v>3.29</v>
      </c>
      <c r="D11" s="5"/>
      <c r="E11" s="96"/>
    </row>
    <row r="12" spans="1:5" ht="12.75" collapsed="1">
      <c r="A12" s="46">
        <v>40359</v>
      </c>
      <c r="B12" s="59">
        <v>357</v>
      </c>
      <c r="C12" s="60">
        <v>3.48</v>
      </c>
      <c r="D12" s="60"/>
      <c r="E12" s="96"/>
    </row>
    <row r="13" spans="1:6" ht="12.75" hidden="1" outlineLevel="1">
      <c r="A13" s="46">
        <v>40451</v>
      </c>
      <c r="B13" s="2">
        <v>348</v>
      </c>
      <c r="C13" s="60">
        <v>3.64</v>
      </c>
      <c r="D13" s="60"/>
      <c r="E13" s="96"/>
      <c r="F13" s="96">
        <f>C13*B13</f>
        <v>1266.72</v>
      </c>
    </row>
    <row r="14" spans="1:7" ht="12.75" hidden="1" outlineLevel="1">
      <c r="A14" s="46">
        <v>40543</v>
      </c>
      <c r="B14" s="2">
        <v>339</v>
      </c>
      <c r="C14" s="5">
        <v>3.62</v>
      </c>
      <c r="D14" s="5"/>
      <c r="E14" s="96"/>
      <c r="F14" s="96"/>
      <c r="G14" s="96"/>
    </row>
    <row r="15" spans="1:7" ht="12.75" hidden="1" outlineLevel="1">
      <c r="A15" s="46">
        <v>40633</v>
      </c>
      <c r="B15" s="2">
        <v>344</v>
      </c>
      <c r="C15" s="5">
        <f>1328/B15</f>
        <v>3.86046511627907</v>
      </c>
      <c r="D15" s="5"/>
      <c r="E15" s="96"/>
      <c r="G15" s="96"/>
    </row>
    <row r="16" spans="1:7" ht="12.75" collapsed="1">
      <c r="A16" s="46">
        <v>40724</v>
      </c>
      <c r="B16" s="2">
        <v>347</v>
      </c>
      <c r="C16" s="5">
        <f>1375/B16</f>
        <v>3.962536023054755</v>
      </c>
      <c r="D16" s="5"/>
      <c r="E16" s="96"/>
      <c r="G16" s="96"/>
    </row>
    <row r="17" spans="1:7" ht="12.75" outlineLevel="1">
      <c r="A17" s="46">
        <v>40816</v>
      </c>
      <c r="B17" s="96">
        <v>345</v>
      </c>
      <c r="C17" s="108">
        <f>1415/B17</f>
        <v>4.101449275362318</v>
      </c>
      <c r="D17" s="108"/>
      <c r="E17" s="96"/>
      <c r="G17" s="96"/>
    </row>
    <row r="18" spans="1:7" ht="12.75" outlineLevel="1">
      <c r="A18" s="46">
        <v>40908</v>
      </c>
      <c r="B18" s="96">
        <v>341</v>
      </c>
      <c r="C18" s="5">
        <f>1451/B18</f>
        <v>4.255131964809384</v>
      </c>
      <c r="D18" s="5"/>
      <c r="E18" s="96"/>
      <c r="G18" s="96"/>
    </row>
    <row r="19" spans="1:4" ht="12.75" outlineLevel="1">
      <c r="A19" s="46">
        <v>40999</v>
      </c>
      <c r="B19" s="96">
        <v>344</v>
      </c>
      <c r="C19" s="5">
        <f>1464/B19</f>
        <v>4.255813953488372</v>
      </c>
      <c r="D19" s="105"/>
    </row>
    <row r="20" spans="1:4" ht="12.75">
      <c r="A20" s="46">
        <v>41090</v>
      </c>
      <c r="B20" s="96">
        <v>340</v>
      </c>
      <c r="C20" s="5">
        <f>1497/B20</f>
        <v>4.402941176470589</v>
      </c>
      <c r="D20" s="105"/>
    </row>
    <row r="21" spans="2:4" ht="12.75">
      <c r="B21" s="96"/>
      <c r="C21" s="105"/>
      <c r="D21" s="105"/>
    </row>
    <row r="22" spans="2:4" ht="12.75">
      <c r="B22" s="96"/>
      <c r="C22" s="105"/>
      <c r="D22" s="105"/>
    </row>
    <row r="23" spans="3:4" ht="12.75">
      <c r="C23" s="105"/>
      <c r="D23" s="105"/>
    </row>
    <row r="24" spans="3:4" ht="12.75">
      <c r="C24" s="105"/>
      <c r="D24" s="10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R17"/>
  <sheetViews>
    <sheetView zoomScalePageLayoutView="0" workbookViewId="0" topLeftCell="A1">
      <selection activeCell="A15" sqref="A15:A17"/>
    </sheetView>
  </sheetViews>
  <sheetFormatPr defaultColWidth="9.140625" defaultRowHeight="12.75"/>
  <cols>
    <col min="1" max="1" width="18.140625" style="6" customWidth="1"/>
    <col min="2" max="2" width="12.140625" style="6" customWidth="1"/>
    <col min="3" max="10" width="10.00390625" style="6" customWidth="1"/>
    <col min="11" max="16384" width="9.140625" style="6" customWidth="1"/>
  </cols>
  <sheetData>
    <row r="1" spans="1:10" ht="13.5" customHeight="1" thickBot="1">
      <c r="A1" s="313" t="s">
        <v>134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17.25" customHeight="1">
      <c r="A2" s="314"/>
      <c r="B2" s="316" t="s">
        <v>59</v>
      </c>
      <c r="C2" s="316" t="s">
        <v>126</v>
      </c>
      <c r="D2" s="316"/>
      <c r="E2" s="316"/>
      <c r="F2" s="316"/>
      <c r="G2" s="316"/>
      <c r="H2" s="316" t="s">
        <v>20</v>
      </c>
      <c r="I2" s="316"/>
      <c r="J2" s="318"/>
    </row>
    <row r="3" spans="1:10" ht="17.25" customHeight="1" thickBot="1">
      <c r="A3" s="315"/>
      <c r="B3" s="317"/>
      <c r="C3" s="208" t="s">
        <v>21</v>
      </c>
      <c r="D3" s="208" t="s">
        <v>1</v>
      </c>
      <c r="E3" s="208" t="s">
        <v>22</v>
      </c>
      <c r="F3" s="208" t="s">
        <v>23</v>
      </c>
      <c r="G3" s="208" t="s">
        <v>24</v>
      </c>
      <c r="H3" s="208" t="s">
        <v>1</v>
      </c>
      <c r="I3" s="208" t="s">
        <v>23</v>
      </c>
      <c r="J3" s="268" t="s">
        <v>24</v>
      </c>
    </row>
    <row r="4" spans="1:10" ht="18.75" customHeight="1">
      <c r="A4" s="285">
        <v>40908</v>
      </c>
      <c r="B4" s="65">
        <v>1125</v>
      </c>
      <c r="C4" s="189">
        <v>43</v>
      </c>
      <c r="D4" s="189">
        <v>40</v>
      </c>
      <c r="E4" s="190">
        <v>10</v>
      </c>
      <c r="F4" s="190">
        <v>35</v>
      </c>
      <c r="G4" s="191">
        <v>772</v>
      </c>
      <c r="H4" s="192">
        <v>2</v>
      </c>
      <c r="I4" s="192">
        <v>128</v>
      </c>
      <c r="J4" s="193">
        <v>95</v>
      </c>
    </row>
    <row r="5" spans="1:10" ht="18.75" customHeight="1">
      <c r="A5" s="285">
        <v>40999</v>
      </c>
      <c r="B5" s="65">
        <v>1158</v>
      </c>
      <c r="C5" s="189">
        <v>42</v>
      </c>
      <c r="D5" s="189">
        <v>38</v>
      </c>
      <c r="E5" s="190">
        <v>13</v>
      </c>
      <c r="F5" s="190">
        <v>39</v>
      </c>
      <c r="G5" s="191">
        <v>791</v>
      </c>
      <c r="H5" s="192">
        <v>2</v>
      </c>
      <c r="I5" s="192">
        <v>124</v>
      </c>
      <c r="J5" s="193">
        <v>109</v>
      </c>
    </row>
    <row r="6" spans="1:10" ht="18.75" customHeight="1">
      <c r="A6" s="285">
        <v>41090</v>
      </c>
      <c r="B6" s="177">
        <v>1179</v>
      </c>
      <c r="C6" s="286">
        <v>42</v>
      </c>
      <c r="D6" s="286">
        <v>38</v>
      </c>
      <c r="E6" s="287">
        <v>13</v>
      </c>
      <c r="F6" s="287">
        <v>41</v>
      </c>
      <c r="G6" s="286">
        <v>805</v>
      </c>
      <c r="H6" s="287">
        <v>2</v>
      </c>
      <c r="I6" s="287">
        <v>119</v>
      </c>
      <c r="J6" s="288">
        <v>119</v>
      </c>
    </row>
    <row r="7" spans="1:10" ht="30" customHeight="1">
      <c r="A7" s="66" t="s">
        <v>102</v>
      </c>
      <c r="B7" s="109">
        <v>0.0181347150259068</v>
      </c>
      <c r="C7" s="289">
        <v>0</v>
      </c>
      <c r="D7" s="289">
        <v>0</v>
      </c>
      <c r="E7" s="289">
        <v>0</v>
      </c>
      <c r="F7" s="289">
        <v>0.05128205128205132</v>
      </c>
      <c r="G7" s="289">
        <v>0.017699115044247815</v>
      </c>
      <c r="H7" s="289">
        <v>0</v>
      </c>
      <c r="I7" s="289">
        <v>-0.040322580645161255</v>
      </c>
      <c r="J7" s="290">
        <v>0.09174311926605494</v>
      </c>
    </row>
    <row r="8" spans="1:10" ht="30" customHeight="1" thickBot="1">
      <c r="A8" s="66" t="s">
        <v>110</v>
      </c>
      <c r="B8" s="109">
        <v>0.04800000000000004</v>
      </c>
      <c r="C8" s="289">
        <v>-0.023255813953488413</v>
      </c>
      <c r="D8" s="289">
        <v>-0.050000000000000044</v>
      </c>
      <c r="E8" s="289">
        <v>0.30000000000000004</v>
      </c>
      <c r="F8" s="289">
        <v>0.17142857142857149</v>
      </c>
      <c r="G8" s="289">
        <v>0.042746113989637236</v>
      </c>
      <c r="H8" s="289">
        <v>0</v>
      </c>
      <c r="I8" s="289">
        <v>-0.0703125</v>
      </c>
      <c r="J8" s="290">
        <v>0.2526315789473683</v>
      </c>
    </row>
    <row r="9" spans="1:10" ht="26.25" customHeight="1">
      <c r="A9" s="311" t="s">
        <v>133</v>
      </c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5" thickBot="1">
      <c r="A10" s="312" t="s">
        <v>137</v>
      </c>
      <c r="B10" s="312"/>
      <c r="C10" s="312"/>
      <c r="D10" s="312"/>
      <c r="E10" s="312"/>
      <c r="F10" s="312"/>
      <c r="G10" s="91"/>
      <c r="H10" s="91"/>
      <c r="I10" s="91"/>
      <c r="J10" s="91"/>
    </row>
    <row r="11" spans="1:11" ht="40.5" customHeight="1" thickBot="1">
      <c r="A11" s="291"/>
      <c r="B11" s="292" t="s">
        <v>59</v>
      </c>
      <c r="C11" s="292" t="s">
        <v>106</v>
      </c>
      <c r="D11" s="291" t="s">
        <v>107</v>
      </c>
      <c r="E11" s="291" t="s">
        <v>127</v>
      </c>
      <c r="F11" s="291" t="s">
        <v>108</v>
      </c>
      <c r="G11" s="97"/>
      <c r="H11" s="98"/>
      <c r="I11" s="98"/>
      <c r="J11" s="97"/>
      <c r="K11" s="99"/>
    </row>
    <row r="12" spans="1:18" ht="18.75" customHeight="1">
      <c r="A12" s="293">
        <v>40908</v>
      </c>
      <c r="B12" s="283">
        <f>SUM(C12:F12)</f>
        <v>77</v>
      </c>
      <c r="C12" s="294">
        <v>9</v>
      </c>
      <c r="D12" s="294">
        <v>1</v>
      </c>
      <c r="E12" s="295">
        <v>8</v>
      </c>
      <c r="F12" s="296">
        <v>59</v>
      </c>
      <c r="G12" s="97"/>
      <c r="H12" s="98"/>
      <c r="I12" s="267"/>
      <c r="J12" s="267"/>
      <c r="K12" s="267"/>
      <c r="L12" s="267"/>
      <c r="M12" s="267"/>
      <c r="N12" s="267"/>
      <c r="O12" s="267"/>
      <c r="P12" s="267"/>
      <c r="Q12" s="267"/>
      <c r="R12" s="267"/>
    </row>
    <row r="13" spans="1:6" ht="18.75" customHeight="1">
      <c r="A13" s="285">
        <v>40999</v>
      </c>
      <c r="B13" s="65">
        <f>SUM(C13:F13)</f>
        <v>75</v>
      </c>
      <c r="C13" s="297">
        <v>9</v>
      </c>
      <c r="D13" s="297">
        <v>1</v>
      </c>
      <c r="E13" s="297">
        <v>10</v>
      </c>
      <c r="F13" s="298">
        <v>55</v>
      </c>
    </row>
    <row r="14" spans="1:6" ht="18.75" customHeight="1" thickBot="1">
      <c r="A14" s="299">
        <v>41090</v>
      </c>
      <c r="B14" s="284">
        <f>SUM(C14:F14)</f>
        <v>77</v>
      </c>
      <c r="C14" s="300">
        <v>4</v>
      </c>
      <c r="D14" s="300">
        <v>1</v>
      </c>
      <c r="E14" s="300">
        <v>9</v>
      </c>
      <c r="F14" s="301">
        <v>63</v>
      </c>
    </row>
    <row r="15" ht="12.75">
      <c r="A15" s="302" t="s">
        <v>109</v>
      </c>
    </row>
    <row r="16" spans="1:14" ht="12.75">
      <c r="A16" s="302" t="s">
        <v>135</v>
      </c>
      <c r="G16" s="209"/>
      <c r="H16" s="209"/>
      <c r="I16" s="209"/>
      <c r="J16" s="209"/>
      <c r="K16" s="209"/>
      <c r="L16" s="209"/>
      <c r="M16" s="209"/>
      <c r="N16" s="209"/>
    </row>
    <row r="17" ht="12.75">
      <c r="A17" s="310" t="s">
        <v>136</v>
      </c>
    </row>
  </sheetData>
  <sheetProtection/>
  <mergeCells count="7">
    <mergeCell ref="A9:J9"/>
    <mergeCell ref="A10:F10"/>
    <mergeCell ref="A1:J1"/>
    <mergeCell ref="A2:A3"/>
    <mergeCell ref="B2:B3"/>
    <mergeCell ref="C2:G2"/>
    <mergeCell ref="H2: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9:I37"/>
  <sheetViews>
    <sheetView zoomScale="80" zoomScaleNormal="80" zoomScalePageLayoutView="0" workbookViewId="0" topLeftCell="A1">
      <selection activeCell="E19" sqref="E19:E23"/>
    </sheetView>
  </sheetViews>
  <sheetFormatPr defaultColWidth="9.140625" defaultRowHeight="12.75"/>
  <cols>
    <col min="1" max="1" width="29.00390625" style="2" customWidth="1"/>
    <col min="2" max="2" width="19.7109375" style="2" customWidth="1"/>
    <col min="3" max="3" width="18.8515625" style="2" customWidth="1"/>
    <col min="4" max="4" width="4.8515625" style="2" customWidth="1"/>
    <col min="5" max="5" width="29.421875" style="2" customWidth="1"/>
    <col min="6" max="6" width="18.7109375" style="2" customWidth="1"/>
    <col min="7" max="7" width="4.8515625" style="2" customWidth="1"/>
    <col min="8" max="8" width="29.421875" style="2" customWidth="1"/>
    <col min="9" max="9" width="21.7109375" style="2" customWidth="1"/>
    <col min="10" max="14" width="10.140625" style="2" customWidth="1"/>
    <col min="15" max="16384" width="9.140625" style="2" customWidth="1"/>
  </cols>
  <sheetData>
    <row r="18" ht="13.5" thickBot="1"/>
    <row r="19" spans="1:9" ht="30.75" customHeight="1" thickBot="1">
      <c r="A19" s="154" t="s">
        <v>78</v>
      </c>
      <c r="B19" s="269" t="s">
        <v>19</v>
      </c>
      <c r="C19" s="155" t="s">
        <v>79</v>
      </c>
      <c r="D19" s="145"/>
      <c r="E19" s="154" t="s">
        <v>78</v>
      </c>
      <c r="F19" s="155" t="s">
        <v>80</v>
      </c>
      <c r="G19" s="145"/>
      <c r="H19" s="154" t="s">
        <v>78</v>
      </c>
      <c r="I19" s="155" t="s">
        <v>81</v>
      </c>
    </row>
    <row r="20" spans="1:9" s="166" customFormat="1" ht="18.75" customHeight="1">
      <c r="A20" s="162" t="s">
        <v>25</v>
      </c>
      <c r="B20" s="163">
        <v>239</v>
      </c>
      <c r="C20" s="164">
        <v>0.7029411764705882</v>
      </c>
      <c r="D20" s="165"/>
      <c r="E20" s="162" t="s">
        <v>25</v>
      </c>
      <c r="F20" s="164">
        <v>0.7034482758620689</v>
      </c>
      <c r="G20" s="165"/>
      <c r="H20" s="162" t="s">
        <v>25</v>
      </c>
      <c r="I20" s="164">
        <v>0.7368005576547679</v>
      </c>
    </row>
    <row r="21" spans="1:9" s="166" customFormat="1" ht="18.75" customHeight="1">
      <c r="A21" s="167" t="s">
        <v>26</v>
      </c>
      <c r="B21" s="168">
        <v>24</v>
      </c>
      <c r="C21" s="169">
        <v>0.07058823529411765</v>
      </c>
      <c r="D21" s="170"/>
      <c r="E21" s="167" t="s">
        <v>26</v>
      </c>
      <c r="F21" s="169">
        <v>0.08045977011494253</v>
      </c>
      <c r="G21" s="171"/>
      <c r="H21" s="167" t="s">
        <v>26</v>
      </c>
      <c r="I21" s="169">
        <v>0.09771591097277284</v>
      </c>
    </row>
    <row r="22" spans="1:9" s="166" customFormat="1" ht="18.75" customHeight="1">
      <c r="A22" s="167" t="s">
        <v>27</v>
      </c>
      <c r="B22" s="168">
        <v>21</v>
      </c>
      <c r="C22" s="169">
        <v>0.061764705882352944</v>
      </c>
      <c r="D22" s="170"/>
      <c r="E22" s="167" t="s">
        <v>27</v>
      </c>
      <c r="F22" s="169">
        <v>0.06283524904214559</v>
      </c>
      <c r="G22" s="171"/>
      <c r="H22" s="167" t="s">
        <v>27</v>
      </c>
      <c r="I22" s="169">
        <v>0.06456002975917459</v>
      </c>
    </row>
    <row r="23" spans="1:9" s="166" customFormat="1" ht="18.75" customHeight="1">
      <c r="A23" s="167" t="s">
        <v>28</v>
      </c>
      <c r="B23" s="168">
        <v>13</v>
      </c>
      <c r="C23" s="169">
        <v>0.03823529411764706</v>
      </c>
      <c r="D23" s="170"/>
      <c r="E23" s="167" t="s">
        <v>28</v>
      </c>
      <c r="F23" s="169">
        <v>0.031417624521072794</v>
      </c>
      <c r="G23" s="171"/>
      <c r="H23" s="167" t="s">
        <v>28</v>
      </c>
      <c r="I23" s="169">
        <v>0.04512122211247126</v>
      </c>
    </row>
    <row r="24" spans="1:9" s="166" customFormat="1" ht="18.75" customHeight="1">
      <c r="A24" s="167" t="s">
        <v>29</v>
      </c>
      <c r="B24" s="168">
        <v>10</v>
      </c>
      <c r="C24" s="172">
        <v>0.029411764705882353</v>
      </c>
      <c r="D24" s="173"/>
      <c r="E24" s="167" t="s">
        <v>29</v>
      </c>
      <c r="F24" s="172">
        <v>0.029118773946360154</v>
      </c>
      <c r="G24" s="174"/>
      <c r="H24" s="167" t="s">
        <v>29</v>
      </c>
      <c r="I24" s="172">
        <v>0.01374797020011032</v>
      </c>
    </row>
    <row r="25" spans="1:9" s="175" customFormat="1" ht="18.75" customHeight="1" thickBot="1">
      <c r="A25" s="156" t="s">
        <v>30</v>
      </c>
      <c r="B25" s="157">
        <v>33</v>
      </c>
      <c r="C25" s="158">
        <v>0.09705882352941177</v>
      </c>
      <c r="D25" s="165"/>
      <c r="E25" s="156" t="s">
        <v>30</v>
      </c>
      <c r="F25" s="158">
        <v>0.09272030651341001</v>
      </c>
      <c r="G25" s="165"/>
      <c r="H25" s="156" t="s">
        <v>30</v>
      </c>
      <c r="I25" s="158">
        <v>0.042054309300702974</v>
      </c>
    </row>
    <row r="26" spans="1:9" ht="12.75" customHeight="1">
      <c r="A26" s="8"/>
      <c r="B26" s="96"/>
      <c r="C26" s="96"/>
      <c r="D26" s="5"/>
      <c r="E26" s="5"/>
      <c r="F26" s="5"/>
      <c r="G26" s="5"/>
      <c r="H26" s="5"/>
      <c r="I26" s="5"/>
    </row>
    <row r="27" ht="12.75" customHeight="1">
      <c r="A27" s="8"/>
    </row>
    <row r="28" ht="12.75" customHeight="1"/>
    <row r="29" ht="12.75" customHeight="1"/>
    <row r="30" ht="12.75" customHeight="1">
      <c r="A30" s="210"/>
    </row>
    <row r="31" ht="12.75" customHeight="1">
      <c r="A31" s="210"/>
    </row>
    <row r="32" ht="12.75" customHeight="1">
      <c r="A32" s="210"/>
    </row>
    <row r="33" ht="12.75" customHeight="1">
      <c r="A33" s="210"/>
    </row>
    <row r="34" ht="12.75" customHeight="1">
      <c r="A34" s="210"/>
    </row>
    <row r="35" ht="12.75" customHeight="1">
      <c r="A35" s="211"/>
    </row>
    <row r="36" ht="12.75" customHeight="1">
      <c r="A36" s="8"/>
    </row>
    <row r="37" ht="12.75" customHeight="1">
      <c r="A37" s="8"/>
    </row>
    <row r="38" ht="12.75" customHeight="1"/>
    <row r="39" ht="12.75" customHeight="1"/>
    <row r="40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AM110"/>
  <sheetViews>
    <sheetView zoomScale="80" zoomScaleNormal="80" zoomScalePageLayoutView="0" workbookViewId="0" topLeftCell="A64">
      <selection activeCell="A99" sqref="A99:A102"/>
    </sheetView>
  </sheetViews>
  <sheetFormatPr defaultColWidth="9.140625" defaultRowHeight="12.75" outlineLevelRow="1" outlineLevelCol="1"/>
  <cols>
    <col min="1" max="1" width="32.7109375" style="24" customWidth="1"/>
    <col min="2" max="3" width="17.140625" style="24" customWidth="1" outlineLevel="1"/>
    <col min="4" max="4" width="17.140625" style="24" customWidth="1"/>
    <col min="5" max="6" width="14.28125" style="24" customWidth="1"/>
    <col min="7" max="7" width="21.140625" style="24" customWidth="1" collapsed="1"/>
    <col min="8" max="9" width="21.140625" style="24" customWidth="1"/>
    <col min="10" max="10" width="24.8515625" style="24" bestFit="1" customWidth="1"/>
    <col min="11" max="11" width="22.00390625" style="24" customWidth="1"/>
    <col min="12" max="15" width="19.8515625" style="24" customWidth="1"/>
    <col min="16" max="16" width="13.421875" style="24" customWidth="1"/>
    <col min="17" max="17" width="12.7109375" style="24" bestFit="1" customWidth="1"/>
    <col min="18" max="19" width="9.140625" style="24" customWidth="1"/>
    <col min="20" max="20" width="12.140625" style="24" bestFit="1" customWidth="1"/>
    <col min="21" max="21" width="11.57421875" style="24" bestFit="1" customWidth="1"/>
    <col min="22" max="22" width="11.7109375" style="24" bestFit="1" customWidth="1"/>
    <col min="23" max="24" width="11.57421875" style="24" bestFit="1" customWidth="1"/>
    <col min="25" max="16384" width="9.140625" style="24" customWidth="1"/>
  </cols>
  <sheetData>
    <row r="1" spans="1:6" s="124" customFormat="1" ht="20.25">
      <c r="A1" s="319" t="s">
        <v>83</v>
      </c>
      <c r="B1" s="319"/>
      <c r="C1" s="319"/>
      <c r="D1" s="319"/>
      <c r="E1" s="319"/>
      <c r="F1" s="319"/>
    </row>
    <row r="2" spans="4:39" ht="16.5" outlineLevel="1" thickBot="1">
      <c r="D2" s="123" t="s">
        <v>129</v>
      </c>
      <c r="G2" s="51"/>
      <c r="H2" s="29"/>
      <c r="I2" s="29"/>
      <c r="J2" s="28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7" ht="33.75" customHeight="1" outlineLevel="1" thickBot="1">
      <c r="A3" s="30" t="s">
        <v>31</v>
      </c>
      <c r="B3" s="103" t="s">
        <v>0</v>
      </c>
      <c r="C3" s="103" t="s">
        <v>3</v>
      </c>
      <c r="D3" s="103" t="s">
        <v>105</v>
      </c>
      <c r="E3" s="269" t="s">
        <v>102</v>
      </c>
      <c r="F3" s="31" t="s">
        <v>103</v>
      </c>
      <c r="G3" s="32"/>
      <c r="H3" s="32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7.25" customHeight="1" outlineLevel="1">
      <c r="A4" s="270" t="s">
        <v>95</v>
      </c>
      <c r="B4" s="57">
        <v>230.08182518160004</v>
      </c>
      <c r="C4" s="57">
        <v>210.05775076350002</v>
      </c>
      <c r="D4" s="57">
        <v>188.48082659280004</v>
      </c>
      <c r="E4" s="9">
        <v>-0.10271900985454718</v>
      </c>
      <c r="F4" s="179">
        <v>-0.18080958179102136</v>
      </c>
      <c r="G4" s="34"/>
      <c r="H4" s="3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7.25" customHeight="1" outlineLevel="1">
      <c r="A5" s="213" t="s">
        <v>32</v>
      </c>
      <c r="B5" s="55">
        <v>186.1931227874</v>
      </c>
      <c r="C5" s="55">
        <v>184.9322326358001</v>
      </c>
      <c r="D5" s="55">
        <v>172.77056193830003</v>
      </c>
      <c r="E5" s="47">
        <v>-0.06576285012170313</v>
      </c>
      <c r="F5" s="47">
        <v>-0.07208945555108492</v>
      </c>
      <c r="G5" s="34"/>
      <c r="H5" s="34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7.25" customHeight="1" outlineLevel="1">
      <c r="A6" s="213" t="s">
        <v>96</v>
      </c>
      <c r="B6" s="55">
        <v>9471.916826505607</v>
      </c>
      <c r="C6" s="55">
        <v>9664.1880271533</v>
      </c>
      <c r="D6" s="55">
        <v>9508.711149983797</v>
      </c>
      <c r="E6" s="47">
        <v>-0.01608794000413294</v>
      </c>
      <c r="F6" s="47">
        <v>0.00388456995053299</v>
      </c>
      <c r="G6" s="34"/>
      <c r="H6" s="34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ht="17.25" customHeight="1" outlineLevel="1">
      <c r="A7" s="271" t="s">
        <v>93</v>
      </c>
      <c r="B7" s="56">
        <v>9888.191774474606</v>
      </c>
      <c r="C7" s="56">
        <v>10059.1780105526</v>
      </c>
      <c r="D7" s="56">
        <v>9869.962538514897</v>
      </c>
      <c r="E7" s="178">
        <v>-0.018810231993032334</v>
      </c>
      <c r="F7" s="178">
        <v>-0.001843535843102151</v>
      </c>
      <c r="G7" s="37"/>
      <c r="H7" s="37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ht="17.25" customHeight="1" outlineLevel="1">
      <c r="A8" s="272" t="s">
        <v>33</v>
      </c>
      <c r="B8" s="55">
        <v>116901.40705092395</v>
      </c>
      <c r="C8" s="55">
        <v>121099.63374938638</v>
      </c>
      <c r="D8" s="55">
        <v>127075.43076088115</v>
      </c>
      <c r="E8" s="9">
        <v>0.049346119608103756</v>
      </c>
      <c r="F8" s="47">
        <v>0.08703080627186321</v>
      </c>
      <c r="G8" s="37"/>
      <c r="H8" s="3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7.25" customHeight="1" outlineLevel="1" thickBot="1">
      <c r="A9" s="35" t="s">
        <v>94</v>
      </c>
      <c r="B9" s="36">
        <v>126789.59882539856</v>
      </c>
      <c r="C9" s="36">
        <v>131158.81175993898</v>
      </c>
      <c r="D9" s="36">
        <v>136945.39329939603</v>
      </c>
      <c r="E9" s="76">
        <v>0.044118892675303334</v>
      </c>
      <c r="F9" s="102">
        <v>0.08009958678063955</v>
      </c>
      <c r="G9" s="37"/>
      <c r="H9" s="37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3" ht="16.5" customHeight="1" outlineLevel="1">
      <c r="A10" s="58"/>
      <c r="B10" s="58"/>
      <c r="C10" s="58"/>
      <c r="D10" s="58"/>
      <c r="E10" s="58"/>
      <c r="F10" s="58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7" ht="20.25" customHeight="1" outlineLevel="1" thickBot="1">
      <c r="A11" s="320" t="s">
        <v>84</v>
      </c>
      <c r="B11" s="320"/>
      <c r="C11" s="320"/>
      <c r="D11" s="320"/>
      <c r="E11" s="18"/>
      <c r="F11" s="18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4" ht="15.75" outlineLevel="1" thickBot="1">
      <c r="A12" s="30" t="s">
        <v>31</v>
      </c>
      <c r="B12" s="103" t="s">
        <v>0</v>
      </c>
      <c r="C12" s="103" t="s">
        <v>3</v>
      </c>
      <c r="D12" s="103" t="s">
        <v>105</v>
      </c>
      <c r="E12" s="3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8.75" customHeight="1" outlineLevel="1">
      <c r="A13" s="270" t="s">
        <v>95</v>
      </c>
      <c r="B13" s="111">
        <v>0.023268341718000816</v>
      </c>
      <c r="C13" s="111">
        <v>0.020882198380736332</v>
      </c>
      <c r="D13" s="111">
        <v>0.01909640749468946</v>
      </c>
      <c r="E13" s="21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8.75" customHeight="1" outlineLevel="1">
      <c r="A14" s="213" t="s">
        <v>32</v>
      </c>
      <c r="B14" s="112">
        <v>0.018829845439288423</v>
      </c>
      <c r="C14" s="112">
        <v>0.0183844278768898</v>
      </c>
      <c r="D14" s="112">
        <v>0.017504682643334157</v>
      </c>
      <c r="E14" s="21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8.75" customHeight="1" outlineLevel="1">
      <c r="A15" s="213" t="s">
        <v>96</v>
      </c>
      <c r="B15" s="112">
        <v>0.9579018128427107</v>
      </c>
      <c r="C15" s="112">
        <v>0.9607333737423739</v>
      </c>
      <c r="D15" s="112">
        <v>0.9633989098619766</v>
      </c>
      <c r="E15" s="21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8.75" customHeight="1" outlineLevel="1" thickBot="1">
      <c r="A16" s="54" t="s">
        <v>93</v>
      </c>
      <c r="B16" s="113">
        <v>1</v>
      </c>
      <c r="C16" s="113">
        <v>1</v>
      </c>
      <c r="D16" s="113">
        <v>1</v>
      </c>
      <c r="E16" s="21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5:39" ht="14.25" outlineLevel="1">
      <c r="E17" s="216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5:39" ht="15" outlineLevel="1">
      <c r="E18" s="4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0:39" ht="12.75" outlineLevel="1"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0:39" ht="12.75" outlineLevel="1"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0:39" ht="12.75" outlineLevel="1"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0:39" ht="12.75" outlineLevel="1"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0:39" ht="12.75" outlineLevel="1"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0:39" ht="12.75" outlineLevel="1"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0:39" ht="12.75" outlineLevel="1"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ht="12.75" outlineLevel="1">
      <c r="A26" s="23"/>
      <c r="B26" s="23"/>
      <c r="C26" s="23"/>
      <c r="D26" s="23"/>
      <c r="E26" s="23"/>
      <c r="F26" s="23"/>
      <c r="G26" s="23"/>
      <c r="H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ht="12.75" outlineLevel="1">
      <c r="A27" s="23"/>
      <c r="B27" s="23"/>
      <c r="C27" s="23"/>
      <c r="D27" s="23"/>
      <c r="E27" s="23"/>
      <c r="F27" s="23"/>
      <c r="G27" s="23"/>
      <c r="H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ht="12.75" outlineLevel="1">
      <c r="A28" s="23"/>
      <c r="B28" s="23"/>
      <c r="C28" s="23"/>
      <c r="D28" s="23"/>
      <c r="E28" s="23"/>
      <c r="F28" s="23"/>
      <c r="G28" s="23"/>
      <c r="H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ht="12.75" outlineLevel="1">
      <c r="A29" s="23"/>
      <c r="B29" s="23"/>
      <c r="C29" s="23"/>
      <c r="D29" s="23"/>
      <c r="E29" s="23"/>
      <c r="F29" s="23"/>
      <c r="G29" s="23"/>
      <c r="H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12.75" outlineLevel="1">
      <c r="A30" s="23"/>
      <c r="B30" s="23"/>
      <c r="C30" s="23"/>
      <c r="D30" s="23"/>
      <c r="E30" s="23"/>
      <c r="F30" s="23"/>
      <c r="G30" s="23"/>
      <c r="H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12.75" outlineLevel="1">
      <c r="A31" s="23"/>
      <c r="B31" s="23"/>
      <c r="C31" s="25"/>
      <c r="D31" s="25"/>
      <c r="E31" s="25"/>
      <c r="F31" s="23"/>
      <c r="G31" s="23"/>
      <c r="H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12.75" outlineLevel="1">
      <c r="A32" s="23"/>
      <c r="B32" s="10"/>
      <c r="C32" s="10"/>
      <c r="D32" s="38"/>
      <c r="E32" s="38"/>
      <c r="F32" s="1"/>
      <c r="G32" s="1"/>
      <c r="H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ht="12.75" outlineLevel="1">
      <c r="A33" s="23"/>
      <c r="B33" s="10"/>
      <c r="C33" s="10"/>
      <c r="D33" s="38"/>
      <c r="E33" s="38"/>
      <c r="F33" s="1"/>
      <c r="G33" s="1"/>
      <c r="H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ht="12.75" outlineLevel="1">
      <c r="A34" s="23"/>
      <c r="B34" s="10"/>
      <c r="C34" s="10"/>
      <c r="D34" s="38"/>
      <c r="E34" s="38"/>
      <c r="F34" s="1"/>
      <c r="G34" s="1"/>
      <c r="H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12.75" outlineLevel="1">
      <c r="A35" s="23"/>
      <c r="B35" s="10"/>
      <c r="C35" s="10"/>
      <c r="D35" s="38"/>
      <c r="E35" s="38"/>
      <c r="F35" s="1"/>
      <c r="G35" s="1"/>
      <c r="H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2.75" outlineLevel="1">
      <c r="A36" s="23"/>
      <c r="B36" s="10"/>
      <c r="C36" s="10"/>
      <c r="D36" s="38"/>
      <c r="E36" s="38"/>
      <c r="F36" s="1"/>
      <c r="G36" s="1"/>
      <c r="H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2.75" outlineLevel="1">
      <c r="A37" s="23"/>
      <c r="B37" s="23"/>
      <c r="C37" s="23"/>
      <c r="D37" s="23"/>
      <c r="E37" s="23"/>
      <c r="F37" s="1"/>
      <c r="G37" s="23"/>
      <c r="H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2.75" outlineLevel="1">
      <c r="A38" s="23"/>
      <c r="B38" s="23"/>
      <c r="C38" s="23"/>
      <c r="D38" s="23"/>
      <c r="E38" s="23"/>
      <c r="F38" s="23"/>
      <c r="G38" s="23"/>
      <c r="H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2.75" outlineLevel="1">
      <c r="A39" s="23"/>
      <c r="B39" s="25"/>
      <c r="C39" s="25"/>
      <c r="D39" s="25"/>
      <c r="E39" s="25"/>
      <c r="F39" s="23"/>
      <c r="G39" s="23"/>
      <c r="H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8" ht="12.75" outlineLevel="1">
      <c r="A40" s="23"/>
      <c r="B40" s="39"/>
      <c r="C40" s="39"/>
      <c r="D40" s="39"/>
      <c r="E40" s="39"/>
      <c r="F40" s="40"/>
      <c r="G40" s="40"/>
      <c r="H40" s="23"/>
    </row>
    <row r="41" spans="1:8" ht="12.75" outlineLevel="1">
      <c r="A41" s="23"/>
      <c r="B41" s="39"/>
      <c r="C41" s="39"/>
      <c r="D41" s="39"/>
      <c r="E41" s="39"/>
      <c r="F41" s="40"/>
      <c r="G41" s="40"/>
      <c r="H41" s="23"/>
    </row>
    <row r="42" spans="1:8" ht="18.75" outlineLevel="1" thickBot="1">
      <c r="A42" s="320" t="s">
        <v>86</v>
      </c>
      <c r="B42" s="320"/>
      <c r="C42" s="39"/>
      <c r="D42" s="39"/>
      <c r="E42" s="39"/>
      <c r="F42" s="40"/>
      <c r="G42" s="40"/>
      <c r="H42" s="23"/>
    </row>
    <row r="43" spans="1:8" ht="15.75" outlineLevel="1" thickBot="1">
      <c r="A43" s="30" t="s">
        <v>31</v>
      </c>
      <c r="B43" s="103" t="s">
        <v>105</v>
      </c>
      <c r="C43" s="39"/>
      <c r="D43" s="39"/>
      <c r="E43" s="39"/>
      <c r="F43" s="40"/>
      <c r="G43" s="40"/>
      <c r="H43" s="23"/>
    </row>
    <row r="44" spans="1:8" ht="18.75" customHeight="1" outlineLevel="1">
      <c r="A44" s="33" t="s">
        <v>33</v>
      </c>
      <c r="B44" s="114">
        <v>0.9279277506112473</v>
      </c>
      <c r="C44" s="39"/>
      <c r="D44" s="39"/>
      <c r="E44" s="39"/>
      <c r="F44" s="40"/>
      <c r="G44" s="40"/>
      <c r="H44" s="23"/>
    </row>
    <row r="45" spans="1:8" ht="18.75" customHeight="1" outlineLevel="1">
      <c r="A45" s="212" t="s">
        <v>95</v>
      </c>
      <c r="B45" s="114">
        <v>0.0013763210433865051</v>
      </c>
      <c r="C45" s="40"/>
      <c r="D45" s="40"/>
      <c r="E45" s="40"/>
      <c r="F45" s="23"/>
      <c r="G45" s="23"/>
      <c r="H45" s="23"/>
    </row>
    <row r="46" spans="1:30" ht="18.75" customHeight="1" outlineLevel="1">
      <c r="A46" s="213" t="s">
        <v>32</v>
      </c>
      <c r="B46" s="114">
        <v>0.0012616018529413504</v>
      </c>
      <c r="C46" s="40"/>
      <c r="D46" s="23"/>
      <c r="E46" s="23"/>
      <c r="F46" s="23"/>
      <c r="G46" s="23"/>
      <c r="H46" s="23"/>
      <c r="I46" s="23"/>
      <c r="J46" s="41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18.75" customHeight="1" outlineLevel="1">
      <c r="A47" s="213" t="s">
        <v>96</v>
      </c>
      <c r="B47" s="114">
        <v>0.06943432649242487</v>
      </c>
      <c r="C47" s="107"/>
      <c r="D47" s="41"/>
      <c r="E47" s="41"/>
      <c r="F47" s="41"/>
      <c r="G47" s="41"/>
      <c r="J47" s="41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2" ht="18.75" customHeight="1" outlineLevel="1" thickBot="1">
      <c r="A48" s="53" t="s">
        <v>128</v>
      </c>
      <c r="B48" s="115">
        <v>1</v>
      </c>
      <c r="C48" s="21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2:30" ht="17.25" customHeight="1" outlineLevel="1">
      <c r="B49" s="50"/>
      <c r="C49" s="41"/>
      <c r="D49" s="41"/>
      <c r="E49" s="41"/>
      <c r="F49" s="41"/>
      <c r="G49" s="41"/>
      <c r="J49" s="41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3:30" ht="17.25" customHeight="1" outlineLevel="1">
      <c r="C50" s="41"/>
      <c r="D50" s="41"/>
      <c r="E50" s="41"/>
      <c r="F50" s="41"/>
      <c r="G50" s="41"/>
      <c r="J50" s="41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3:30" ht="17.25" customHeight="1" outlineLevel="1">
      <c r="C51" s="41"/>
      <c r="D51" s="41"/>
      <c r="E51" s="41"/>
      <c r="F51" s="41"/>
      <c r="G51" s="41"/>
      <c r="J51" s="41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3:30" ht="16.5" customHeight="1" outlineLevel="1">
      <c r="C52" s="41"/>
      <c r="D52" s="41"/>
      <c r="E52" s="41"/>
      <c r="F52" s="41"/>
      <c r="G52" s="41"/>
      <c r="J52" s="41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3:30" ht="18.75" customHeight="1" outlineLevel="1">
      <c r="C53" s="41"/>
      <c r="D53" s="41"/>
      <c r="E53" s="41"/>
      <c r="F53" s="41"/>
      <c r="G53" s="41"/>
      <c r="J53" s="41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3:30" ht="18.75" customHeight="1" outlineLevel="1">
      <c r="C54" s="41"/>
      <c r="D54" s="41"/>
      <c r="E54" s="41"/>
      <c r="F54" s="41"/>
      <c r="G54" s="41"/>
      <c r="J54" s="41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3:30" ht="18.75" customHeight="1" outlineLevel="1">
      <c r="C55" s="41"/>
      <c r="D55" s="41"/>
      <c r="E55" s="41"/>
      <c r="F55" s="41"/>
      <c r="G55" s="41"/>
      <c r="J55" s="41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s="124" customFormat="1" ht="18.75" customHeight="1">
      <c r="A56" s="319" t="s">
        <v>82</v>
      </c>
      <c r="B56" s="319"/>
      <c r="C56" s="319"/>
      <c r="D56" s="319"/>
      <c r="E56" s="319"/>
      <c r="F56" s="319"/>
      <c r="G56" s="125"/>
      <c r="J56" s="125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</row>
    <row r="57" spans="4:34" ht="16.5" outlineLevel="1" thickBot="1">
      <c r="D57" s="123" t="s">
        <v>129</v>
      </c>
      <c r="G57" s="28"/>
      <c r="H57" s="29"/>
      <c r="I57" s="29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33.75" customHeight="1" outlineLevel="1" thickBot="1">
      <c r="A58" s="30" t="s">
        <v>31</v>
      </c>
      <c r="B58" s="103" t="s">
        <v>0</v>
      </c>
      <c r="C58" s="103" t="s">
        <v>3</v>
      </c>
      <c r="D58" s="103" t="s">
        <v>105</v>
      </c>
      <c r="E58" s="269" t="s">
        <v>102</v>
      </c>
      <c r="F58" s="31" t="s">
        <v>103</v>
      </c>
      <c r="H58" s="32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7.25" customHeight="1" outlineLevel="1">
      <c r="A59" s="270" t="s">
        <v>95</v>
      </c>
      <c r="B59" s="57">
        <v>227.00851606160003</v>
      </c>
      <c r="C59" s="57">
        <v>206.40212973349998</v>
      </c>
      <c r="D59" s="57">
        <v>186.0311856027999</v>
      </c>
      <c r="E59" s="67">
        <v>-0.09869541635545331</v>
      </c>
      <c r="F59" s="67">
        <v>-0.18051010230682585</v>
      </c>
      <c r="G59" s="153"/>
      <c r="H59" s="21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7.25" customHeight="1" outlineLevel="1">
      <c r="A60" s="213" t="s">
        <v>32</v>
      </c>
      <c r="B60" s="55">
        <v>181.8497268274</v>
      </c>
      <c r="C60" s="55">
        <v>179.27241661580004</v>
      </c>
      <c r="D60" s="55">
        <v>168.53286467829997</v>
      </c>
      <c r="E60" s="67">
        <v>-0.05990632658517725</v>
      </c>
      <c r="F60" s="67">
        <v>-0.07323003658806437</v>
      </c>
      <c r="G60" s="153"/>
      <c r="H60" s="21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7.25" customHeight="1" outlineLevel="1">
      <c r="A61" s="213" t="s">
        <v>96</v>
      </c>
      <c r="B61" s="55">
        <v>8625.298262615603</v>
      </c>
      <c r="C61" s="55">
        <v>8987.081156313297</v>
      </c>
      <c r="D61" s="55">
        <v>8884.580888593791</v>
      </c>
      <c r="E61" s="67">
        <v>-0.011405290097719956</v>
      </c>
      <c r="F61" s="67">
        <v>0.030060714201848526</v>
      </c>
      <c r="G61" s="153"/>
      <c r="H61" s="21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7.25" customHeight="1" outlineLevel="1">
      <c r="A62" s="271" t="s">
        <v>93</v>
      </c>
      <c r="B62" s="56">
        <f>SUM(B59:B61)</f>
        <v>9034.156505504603</v>
      </c>
      <c r="C62" s="56">
        <f>SUM(C59:C61)</f>
        <v>9372.755702662598</v>
      </c>
      <c r="D62" s="56">
        <f>SUM(D59:D61)</f>
        <v>9239.144938874892</v>
      </c>
      <c r="E62" s="68">
        <v>-0.014255227387368175</v>
      </c>
      <c r="F62" s="68">
        <v>0.022690378813493783</v>
      </c>
      <c r="G62" s="153"/>
      <c r="H62" s="2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7.25" customHeight="1" outlineLevel="1">
      <c r="A63" s="272" t="s">
        <v>33</v>
      </c>
      <c r="B63" s="55">
        <v>103656.90971238408</v>
      </c>
      <c r="C63" s="55">
        <v>104928.5409880269</v>
      </c>
      <c r="D63" s="55">
        <v>111495.19080908105</v>
      </c>
      <c r="E63" s="47">
        <v>0.062582113114519</v>
      </c>
      <c r="F63" s="101">
        <v>0.07561754559773948</v>
      </c>
      <c r="G63" s="153"/>
      <c r="H63" s="216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7.25" customHeight="1" outlineLevel="1" thickBot="1">
      <c r="A64" s="35" t="s">
        <v>94</v>
      </c>
      <c r="B64" s="36">
        <f>SUM(B62:B63)</f>
        <v>112691.06621788869</v>
      </c>
      <c r="C64" s="36">
        <f>SUM(C62:C63)</f>
        <v>114301.2966906895</v>
      </c>
      <c r="D64" s="36">
        <f>SUM(D62:D63)</f>
        <v>120734.33574795593</v>
      </c>
      <c r="E64" s="102">
        <v>0.056281418002412265</v>
      </c>
      <c r="F64" s="102">
        <v>0.07137450908943888</v>
      </c>
      <c r="G64" s="153"/>
      <c r="H64" s="42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3" ht="15" outlineLevel="1">
      <c r="A65" s="58"/>
      <c r="B65" s="58"/>
      <c r="C65" s="58"/>
      <c r="D65" s="106"/>
      <c r="E65" s="161"/>
      <c r="F65" s="58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18.75" outlineLevel="1" thickBot="1">
      <c r="A66" s="320" t="s">
        <v>85</v>
      </c>
      <c r="B66" s="320"/>
      <c r="C66" s="320"/>
      <c r="D66" s="320"/>
      <c r="E66" s="18"/>
      <c r="F66" s="18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1" ht="17.25" customHeight="1" outlineLevel="1" thickBot="1">
      <c r="A67" s="30" t="s">
        <v>31</v>
      </c>
      <c r="B67" s="103" t="s">
        <v>0</v>
      </c>
      <c r="C67" s="103" t="s">
        <v>3</v>
      </c>
      <c r="D67" s="103" t="s">
        <v>105</v>
      </c>
      <c r="F67" s="3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ht="17.25" customHeight="1" outlineLevel="1">
      <c r="A68" s="270" t="s">
        <v>95</v>
      </c>
      <c r="B68" s="47">
        <v>0.025127804230896538</v>
      </c>
      <c r="C68" s="47">
        <v>0.02202149893599228</v>
      </c>
      <c r="D68" s="47">
        <v>0.020135108479579073</v>
      </c>
      <c r="F68" s="215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5" ht="17.25" customHeight="1" outlineLevel="1">
      <c r="A69" s="213" t="s">
        <v>32</v>
      </c>
      <c r="B69" s="47">
        <v>0.020129131780769693</v>
      </c>
      <c r="C69" s="47">
        <v>0.019126969943841873</v>
      </c>
      <c r="D69" s="47">
        <v>0.01824117554095036</v>
      </c>
      <c r="F69" s="215"/>
      <c r="H69" s="19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4" ht="17.25" customHeight="1" outlineLevel="1">
      <c r="A70" s="213" t="s">
        <v>97</v>
      </c>
      <c r="B70" s="47">
        <v>0.9547430639883338</v>
      </c>
      <c r="C70" s="47">
        <v>0.9588515311201657</v>
      </c>
      <c r="D70" s="47">
        <v>0.9616237159794705</v>
      </c>
      <c r="F70" s="215"/>
      <c r="G70" s="19"/>
      <c r="H70" s="19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7.25" customHeight="1" outlineLevel="1" thickBot="1">
      <c r="A71" s="54" t="s">
        <v>93</v>
      </c>
      <c r="B71" s="116">
        <v>1</v>
      </c>
      <c r="C71" s="113">
        <v>1</v>
      </c>
      <c r="D71" s="113">
        <v>1</v>
      </c>
      <c r="F71" s="217"/>
      <c r="G71" s="19"/>
      <c r="H71" s="19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9" ht="15" outlineLevel="1">
      <c r="A72" s="26"/>
      <c r="B72" s="26"/>
      <c r="C72" s="26"/>
      <c r="D72" s="26"/>
      <c r="E72" s="26"/>
      <c r="F72" s="26"/>
      <c r="G72" s="26"/>
      <c r="H72" s="42"/>
      <c r="I72" s="18"/>
    </row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spans="1:3" ht="18.75" outlineLevel="1" thickBot="1">
      <c r="A97" s="320" t="s">
        <v>87</v>
      </c>
      <c r="B97" s="320"/>
      <c r="C97" s="26"/>
    </row>
    <row r="98" spans="1:3" ht="15.75" outlineLevel="1" thickBot="1">
      <c r="A98" s="30" t="s">
        <v>31</v>
      </c>
      <c r="B98" s="110">
        <v>41090</v>
      </c>
      <c r="C98" s="26"/>
    </row>
    <row r="99" spans="1:3" ht="18.75" customHeight="1" outlineLevel="1">
      <c r="A99" s="33" t="s">
        <v>33</v>
      </c>
      <c r="B99" s="114">
        <v>0.9234754149957601</v>
      </c>
      <c r="C99" s="26"/>
    </row>
    <row r="100" spans="1:3" ht="18.75" customHeight="1" outlineLevel="1">
      <c r="A100" s="212" t="s">
        <v>95</v>
      </c>
      <c r="B100" s="114">
        <v>0.0015408308204151399</v>
      </c>
      <c r="C100" s="26"/>
    </row>
    <row r="101" spans="1:3" ht="18.75" customHeight="1" outlineLevel="1">
      <c r="A101" s="213" t="s">
        <v>32</v>
      </c>
      <c r="B101" s="114">
        <v>0.0013958983882607172</v>
      </c>
      <c r="C101" s="26"/>
    </row>
    <row r="102" spans="1:2" ht="18.75" customHeight="1" outlineLevel="1">
      <c r="A102" s="213" t="s">
        <v>96</v>
      </c>
      <c r="B102" s="114">
        <v>0.07358785579556403</v>
      </c>
    </row>
    <row r="103" spans="1:32" ht="18.75" customHeight="1" outlineLevel="1" thickBot="1">
      <c r="A103" s="53" t="s">
        <v>128</v>
      </c>
      <c r="B103" s="115">
        <v>1</v>
      </c>
      <c r="C103" s="21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ht="18.75" customHeight="1" outlineLevel="1">
      <c r="B104" s="50"/>
    </row>
    <row r="105" ht="18.75" customHeight="1" outlineLevel="1"/>
    <row r="106" ht="18.75" customHeight="1" outlineLevel="1">
      <c r="A106" s="32"/>
    </row>
    <row r="107" ht="18.75" customHeight="1" outlineLevel="1">
      <c r="A107" s="216"/>
    </row>
    <row r="108" spans="1:3" ht="18.75" customHeight="1" outlineLevel="1">
      <c r="A108" s="215"/>
      <c r="C108" s="40"/>
    </row>
    <row r="109" spans="1:3" ht="18.75" customHeight="1" outlineLevel="1">
      <c r="A109" s="215"/>
      <c r="C109" s="107"/>
    </row>
    <row r="110" spans="1:3" ht="18.75" customHeight="1" outlineLevel="1">
      <c r="A110" s="216"/>
      <c r="B110" s="50"/>
      <c r="C110" s="50"/>
    </row>
    <row r="111" ht="18.75" customHeight="1"/>
    <row r="112" ht="18.75" customHeight="1"/>
    <row r="113" ht="18.75" customHeight="1"/>
  </sheetData>
  <sheetProtection/>
  <mergeCells count="6">
    <mergeCell ref="A1:F1"/>
    <mergeCell ref="A56:F56"/>
    <mergeCell ref="A97:B97"/>
    <mergeCell ref="A66:D66"/>
    <mergeCell ref="A42:B42"/>
    <mergeCell ref="A11:D1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J28"/>
  <sheetViews>
    <sheetView zoomScalePageLayoutView="0" workbookViewId="0" topLeftCell="A1">
      <selection activeCell="A23" sqref="A23"/>
    </sheetView>
  </sheetViews>
  <sheetFormatPr defaultColWidth="9.140625" defaultRowHeight="12.75" outlineLevelRow="1"/>
  <cols>
    <col min="1" max="1" width="20.00390625" style="122" customWidth="1"/>
    <col min="2" max="2" width="16.8515625" style="122" customWidth="1"/>
    <col min="3" max="3" width="17.8515625" style="122" customWidth="1"/>
    <col min="4" max="4" width="16.00390625" style="122" customWidth="1"/>
    <col min="5" max="5" width="18.28125" style="122" customWidth="1"/>
    <col min="6" max="6" width="18.00390625" style="117" customWidth="1"/>
    <col min="7" max="21" width="10.57421875" style="117" customWidth="1"/>
    <col min="22" max="16384" width="9.140625" style="117" customWidth="1"/>
  </cols>
  <sheetData>
    <row r="1" spans="1:6" ht="33" customHeight="1" thickBot="1">
      <c r="A1" s="321" t="s">
        <v>98</v>
      </c>
      <c r="B1" s="321"/>
      <c r="C1" s="321"/>
      <c r="D1" s="42"/>
      <c r="E1" s="42"/>
      <c r="F1" s="42"/>
    </row>
    <row r="2" spans="1:5" ht="49.5" customHeight="1" outlineLevel="1" thickBot="1">
      <c r="A2" s="48" t="s">
        <v>77</v>
      </c>
      <c r="B2" s="118" t="s">
        <v>76</v>
      </c>
      <c r="C2" s="118" t="s">
        <v>34</v>
      </c>
      <c r="D2" s="117"/>
      <c r="E2" s="117"/>
    </row>
    <row r="3" spans="1:5" ht="15" customHeight="1" outlineLevel="1">
      <c r="A3" s="262" t="s">
        <v>111</v>
      </c>
      <c r="B3" s="260">
        <v>2504.858533968763</v>
      </c>
      <c r="C3" s="261">
        <v>33</v>
      </c>
      <c r="D3" s="117"/>
      <c r="E3" s="117"/>
    </row>
    <row r="4" spans="1:5" ht="15" customHeight="1" outlineLevel="1">
      <c r="A4" s="263" t="s">
        <v>112</v>
      </c>
      <c r="B4" s="184">
        <v>-43.50346646720527</v>
      </c>
      <c r="C4" s="119">
        <v>36</v>
      </c>
      <c r="D4" s="117"/>
      <c r="E4" s="117"/>
    </row>
    <row r="5" spans="1:5" ht="15" customHeight="1" outlineLevel="1">
      <c r="A5" s="263" t="s">
        <v>113</v>
      </c>
      <c r="B5" s="184">
        <v>-11040.638014020218</v>
      </c>
      <c r="C5" s="119">
        <v>38</v>
      </c>
      <c r="D5" s="117"/>
      <c r="E5" s="117"/>
    </row>
    <row r="6" spans="1:5" ht="15" customHeight="1" outlineLevel="1">
      <c r="A6" s="264" t="s">
        <v>114</v>
      </c>
      <c r="B6" s="184">
        <v>-6343.147043788078</v>
      </c>
      <c r="C6" s="119">
        <v>39</v>
      </c>
      <c r="D6" s="120"/>
      <c r="E6" s="117"/>
    </row>
    <row r="7" spans="1:5" ht="15" customHeight="1" outlineLevel="1">
      <c r="A7" s="263" t="s">
        <v>115</v>
      </c>
      <c r="B7" s="184">
        <v>-7217.029036609633</v>
      </c>
      <c r="C7" s="119">
        <v>40</v>
      </c>
      <c r="D7" s="117"/>
      <c r="E7" s="117"/>
    </row>
    <row r="8" spans="1:5" ht="15" customHeight="1" outlineLevel="1">
      <c r="A8" s="263" t="s">
        <v>116</v>
      </c>
      <c r="B8" s="184">
        <v>-23654.553215268974</v>
      </c>
      <c r="C8" s="119">
        <v>40</v>
      </c>
      <c r="D8" s="117"/>
      <c r="E8" s="117"/>
    </row>
    <row r="9" spans="1:5" ht="15" customHeight="1" outlineLevel="1">
      <c r="A9" s="263" t="s">
        <v>117</v>
      </c>
      <c r="B9" s="184">
        <v>-6137.972258754207</v>
      </c>
      <c r="C9" s="119">
        <v>38</v>
      </c>
      <c r="D9" s="117"/>
      <c r="E9" s="117"/>
    </row>
    <row r="10" spans="1:5" ht="15" customHeight="1" outlineLevel="1">
      <c r="A10" s="265" t="s">
        <v>118</v>
      </c>
      <c r="B10" s="184">
        <v>-7987.137722453444</v>
      </c>
      <c r="C10" s="119">
        <v>38</v>
      </c>
      <c r="D10" s="117"/>
      <c r="E10" s="117"/>
    </row>
    <row r="11" spans="1:5" ht="15" customHeight="1" outlineLevel="1">
      <c r="A11" s="265" t="s">
        <v>119</v>
      </c>
      <c r="B11" s="184">
        <v>-7951.993560330634</v>
      </c>
      <c r="C11" s="119">
        <v>38</v>
      </c>
      <c r="D11" s="117"/>
      <c r="E11" s="117"/>
    </row>
    <row r="12" spans="1:5" ht="15" customHeight="1" outlineLevel="1">
      <c r="A12" s="265" t="s">
        <v>120</v>
      </c>
      <c r="B12" s="184">
        <v>-10031.732048831693</v>
      </c>
      <c r="C12" s="119">
        <v>38</v>
      </c>
      <c r="D12" s="117"/>
      <c r="E12" s="117"/>
    </row>
    <row r="13" spans="1:5" ht="15" customHeight="1" outlineLevel="1">
      <c r="A13" s="263" t="s">
        <v>121</v>
      </c>
      <c r="B13" s="184">
        <v>-4747.913066731114</v>
      </c>
      <c r="C13" s="119">
        <v>36</v>
      </c>
      <c r="D13" s="117"/>
      <c r="E13" s="117"/>
    </row>
    <row r="14" spans="1:5" ht="15" customHeight="1" outlineLevel="1">
      <c r="A14" s="263" t="s">
        <v>122</v>
      </c>
      <c r="B14" s="184">
        <v>-3322.5449189717856</v>
      </c>
      <c r="C14" s="119">
        <v>38</v>
      </c>
      <c r="D14" s="117"/>
      <c r="E14" s="117"/>
    </row>
    <row r="15" spans="1:5" ht="15" customHeight="1" outlineLevel="1" thickBot="1">
      <c r="A15" s="266" t="s">
        <v>123</v>
      </c>
      <c r="B15" s="185">
        <v>-2579.378650379484</v>
      </c>
      <c r="C15" s="121">
        <v>40</v>
      </c>
      <c r="D15" s="117"/>
      <c r="E15" s="117"/>
    </row>
    <row r="16" spans="1:10" ht="6" customHeight="1">
      <c r="A16" s="141"/>
      <c r="B16" s="142"/>
      <c r="C16" s="143"/>
      <c r="D16" s="141"/>
      <c r="E16" s="141"/>
      <c r="F16" s="144"/>
      <c r="H16" s="142"/>
      <c r="I16" s="143"/>
      <c r="J16" s="144"/>
    </row>
    <row r="17" spans="1:6" ht="33.75" customHeight="1" thickBot="1">
      <c r="A17" s="321" t="s">
        <v>99</v>
      </c>
      <c r="B17" s="321"/>
      <c r="C17" s="321"/>
      <c r="D17" s="42"/>
      <c r="E17" s="42"/>
      <c r="F17" s="42"/>
    </row>
    <row r="18" spans="1:2" ht="15" customHeight="1">
      <c r="A18" s="181" t="s">
        <v>35</v>
      </c>
      <c r="B18" s="186">
        <v>18359.28242434187</v>
      </c>
    </row>
    <row r="19" spans="1:2" ht="15" customHeight="1">
      <c r="A19" s="180" t="s">
        <v>36</v>
      </c>
      <c r="B19" s="187">
        <v>-17427.2885242755</v>
      </c>
    </row>
    <row r="20" spans="1:2" ht="15" customHeight="1">
      <c r="A20" s="180" t="s">
        <v>37</v>
      </c>
      <c r="B20" s="187">
        <v>-37009.55451063281</v>
      </c>
    </row>
    <row r="21" spans="1:2" ht="15" customHeight="1">
      <c r="A21" s="180" t="s">
        <v>38</v>
      </c>
      <c r="B21" s="187">
        <v>-25970.863331615772</v>
      </c>
    </row>
    <row r="22" spans="1:2" ht="15" customHeight="1" thickBot="1">
      <c r="A22" s="182" t="s">
        <v>124</v>
      </c>
      <c r="B22" s="188">
        <v>-10649.836636082384</v>
      </c>
    </row>
    <row r="23" spans="1:5" ht="12.75">
      <c r="A23" s="183" t="s">
        <v>70</v>
      </c>
      <c r="B23" s="198">
        <f>SUM(B19:B22)</f>
        <v>-91057.54300260647</v>
      </c>
      <c r="E23" s="117"/>
    </row>
    <row r="24" ht="12.75">
      <c r="E24" s="117"/>
    </row>
    <row r="25" ht="12.75">
      <c r="E25" s="117"/>
    </row>
    <row r="26" ht="12.75">
      <c r="E26" s="117"/>
    </row>
    <row r="27" ht="12.75">
      <c r="E27" s="117"/>
    </row>
    <row r="28" ht="12.75">
      <c r="E28" s="117"/>
    </row>
  </sheetData>
  <sheetProtection/>
  <mergeCells count="2">
    <mergeCell ref="A1:C1"/>
    <mergeCell ref="A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J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6.28125" style="2" customWidth="1"/>
    <col min="2" max="5" width="18.57421875" style="2" customWidth="1"/>
    <col min="6" max="6" width="15.57421875" style="2" customWidth="1"/>
    <col min="7" max="7" width="15.140625" style="2" customWidth="1"/>
    <col min="8" max="8" width="13.421875" style="2" customWidth="1"/>
    <col min="9" max="9" width="14.00390625" style="2" customWidth="1"/>
    <col min="10" max="10" width="12.140625" style="2" customWidth="1"/>
    <col min="11" max="11" width="12.8515625" style="2" customWidth="1"/>
    <col min="12" max="14" width="10.140625" style="2" bestFit="1" customWidth="1"/>
    <col min="15" max="15" width="10.00390625" style="2" customWidth="1"/>
    <col min="16" max="16" width="10.140625" style="2" bestFit="1" customWidth="1"/>
    <col min="17" max="17" width="12.8515625" style="2" bestFit="1" customWidth="1"/>
    <col min="18" max="16384" width="9.140625" style="2" customWidth="1"/>
  </cols>
  <sheetData>
    <row r="1" spans="1:5" ht="15.75" thickBot="1">
      <c r="A1" s="322" t="s">
        <v>130</v>
      </c>
      <c r="B1" s="322"/>
      <c r="C1" s="322"/>
      <c r="D1" s="322"/>
      <c r="E1" s="322"/>
    </row>
    <row r="2" spans="1:5" ht="15" customHeight="1">
      <c r="A2" s="323" t="s">
        <v>31</v>
      </c>
      <c r="B2" s="325" t="s">
        <v>39</v>
      </c>
      <c r="C2" s="325"/>
      <c r="D2" s="325" t="s">
        <v>40</v>
      </c>
      <c r="E2" s="326"/>
    </row>
    <row r="3" spans="1:5" ht="15" customHeight="1" thickBot="1">
      <c r="A3" s="324"/>
      <c r="B3" s="15" t="s">
        <v>41</v>
      </c>
      <c r="C3" s="15" t="s">
        <v>42</v>
      </c>
      <c r="D3" s="15" t="s">
        <v>41</v>
      </c>
      <c r="E3" s="273" t="s">
        <v>42</v>
      </c>
    </row>
    <row r="4" spans="1:5" ht="16.5" customHeight="1">
      <c r="A4" s="218" t="s">
        <v>95</v>
      </c>
      <c r="B4" s="303">
        <v>0.3706831451793725</v>
      </c>
      <c r="C4" s="303">
        <v>0.1524548699210983</v>
      </c>
      <c r="D4" s="303">
        <v>0.4741481266265686</v>
      </c>
      <c r="E4" s="304">
        <v>0.0027138582729605933</v>
      </c>
    </row>
    <row r="5" spans="1:5" ht="16.5" customHeight="1">
      <c r="A5" s="203" t="s">
        <v>32</v>
      </c>
      <c r="B5" s="305">
        <v>0.5151483103188721</v>
      </c>
      <c r="C5" s="305">
        <v>0.018933634320710026</v>
      </c>
      <c r="D5" s="305">
        <v>0.4652052020856159</v>
      </c>
      <c r="E5" s="306">
        <v>0.0007128532748019958</v>
      </c>
    </row>
    <row r="6" spans="1:5" ht="16.5" customHeight="1">
      <c r="A6" s="203" t="s">
        <v>96</v>
      </c>
      <c r="B6" s="305">
        <v>0.6731083482197887</v>
      </c>
      <c r="C6" s="305">
        <v>0.0944030704280485</v>
      </c>
      <c r="D6" s="305">
        <v>0.23032475860045992</v>
      </c>
      <c r="E6" s="306">
        <v>0.0021638227517028195</v>
      </c>
    </row>
    <row r="7" spans="1:5" ht="16.5" customHeight="1">
      <c r="A7" s="150" t="s">
        <v>75</v>
      </c>
      <c r="B7" s="151">
        <v>0.6641376189827511</v>
      </c>
      <c r="C7" s="151">
        <v>0.09419530555171174</v>
      </c>
      <c r="D7" s="151">
        <v>0.2395186449458478</v>
      </c>
      <c r="E7" s="152">
        <v>0.002148430519689478</v>
      </c>
    </row>
    <row r="8" spans="1:5" ht="16.5" customHeight="1">
      <c r="A8" s="203" t="s">
        <v>33</v>
      </c>
      <c r="B8" s="307">
        <v>0.8188672205695013</v>
      </c>
      <c r="C8" s="307">
        <v>0.16381539018447297</v>
      </c>
      <c r="D8" s="307">
        <v>0.015963517807610128</v>
      </c>
      <c r="E8" s="308">
        <v>0.0013538714384155846</v>
      </c>
    </row>
    <row r="9" spans="1:5" ht="16.5" customHeight="1" thickBot="1">
      <c r="A9" s="17" t="s">
        <v>43</v>
      </c>
      <c r="B9" s="63">
        <v>0.807026601208283</v>
      </c>
      <c r="C9" s="63">
        <v>0.15848774173466962</v>
      </c>
      <c r="D9" s="63">
        <v>0.03307098231050677</v>
      </c>
      <c r="E9" s="95">
        <v>0.001414674746540752</v>
      </c>
    </row>
    <row r="10" spans="2:10" s="61" customFormat="1" ht="6" customHeight="1">
      <c r="B10" s="62"/>
      <c r="C10" s="62"/>
      <c r="D10" s="62"/>
      <c r="E10" s="62"/>
      <c r="G10" s="52"/>
      <c r="H10" s="52"/>
      <c r="I10" s="52"/>
      <c r="J10" s="52"/>
    </row>
    <row r="11" spans="1:5" ht="15.75" thickBot="1">
      <c r="A11" s="322" t="s">
        <v>138</v>
      </c>
      <c r="B11" s="322"/>
      <c r="C11" s="322"/>
      <c r="D11" s="322"/>
      <c r="E11" s="322"/>
    </row>
    <row r="12" spans="1:5" ht="15" customHeight="1">
      <c r="A12" s="323" t="s">
        <v>31</v>
      </c>
      <c r="B12" s="325" t="s">
        <v>39</v>
      </c>
      <c r="C12" s="325"/>
      <c r="D12" s="325" t="s">
        <v>40</v>
      </c>
      <c r="E12" s="326"/>
    </row>
    <row r="13" spans="1:5" ht="15" customHeight="1" thickBot="1">
      <c r="A13" s="324"/>
      <c r="B13" s="15" t="s">
        <v>41</v>
      </c>
      <c r="C13" s="15" t="s">
        <v>42</v>
      </c>
      <c r="D13" s="15" t="s">
        <v>41</v>
      </c>
      <c r="E13" s="273" t="s">
        <v>42</v>
      </c>
    </row>
    <row r="14" spans="1:5" ht="16.5" customHeight="1">
      <c r="A14" s="218" t="s">
        <v>95</v>
      </c>
      <c r="B14" s="148">
        <v>0.354914948582247</v>
      </c>
      <c r="C14" s="148">
        <v>0.1453232517554583</v>
      </c>
      <c r="D14" s="148">
        <v>0.4969847771174887</v>
      </c>
      <c r="E14" s="149">
        <v>0.0027770225448059908</v>
      </c>
    </row>
    <row r="15" spans="1:5" ht="16.5" customHeight="1">
      <c r="A15" s="203" t="s">
        <v>32</v>
      </c>
      <c r="B15" s="16">
        <v>0.5014785606373402</v>
      </c>
      <c r="C15" s="16">
        <v>0.021153776440630677</v>
      </c>
      <c r="D15" s="16">
        <v>0.47667039712823234</v>
      </c>
      <c r="E15" s="94">
        <v>0.0006972657937966905</v>
      </c>
    </row>
    <row r="16" spans="1:5" ht="16.5" customHeight="1">
      <c r="A16" s="203" t="s">
        <v>96</v>
      </c>
      <c r="B16" s="16">
        <v>0.6686641463832445</v>
      </c>
      <c r="C16" s="16">
        <v>0.09771851045267098</v>
      </c>
      <c r="D16" s="16">
        <v>0.2322914945746282</v>
      </c>
      <c r="E16" s="94">
        <v>0.0013258485894565106</v>
      </c>
    </row>
    <row r="17" spans="1:5" ht="16.5" customHeight="1">
      <c r="A17" s="150" t="s">
        <v>75</v>
      </c>
      <c r="B17" s="151">
        <v>0.6585581228031769</v>
      </c>
      <c r="C17" s="151">
        <v>0.09730242611018068</v>
      </c>
      <c r="D17" s="151">
        <v>0.2427936702469363</v>
      </c>
      <c r="E17" s="152">
        <v>0.0013457808397060794</v>
      </c>
    </row>
    <row r="18" spans="1:5" ht="16.5" customHeight="1">
      <c r="A18" s="203" t="s">
        <v>33</v>
      </c>
      <c r="B18" s="146">
        <v>0.8274727321158472</v>
      </c>
      <c r="C18" s="146">
        <v>0.15499429456097769</v>
      </c>
      <c r="D18" s="146">
        <v>0.01603455739421993</v>
      </c>
      <c r="E18" s="147">
        <v>0.0014984159289552935</v>
      </c>
    </row>
    <row r="19" spans="1:5" ht="16.5" customHeight="1" thickBot="1">
      <c r="A19" s="17" t="s">
        <v>43</v>
      </c>
      <c r="B19" s="63">
        <v>0.813615696367573</v>
      </c>
      <c r="C19" s="63">
        <v>0.1502614991754251</v>
      </c>
      <c r="D19" s="63">
        <v>0.03463691006124491</v>
      </c>
      <c r="E19" s="95">
        <v>0.0014858943957571067</v>
      </c>
    </row>
    <row r="20" spans="2:10" s="61" customFormat="1" ht="12.75">
      <c r="B20" s="62"/>
      <c r="C20" s="62"/>
      <c r="D20" s="62"/>
      <c r="E20" s="62"/>
      <c r="G20" s="52"/>
      <c r="H20" s="52"/>
      <c r="I20" s="52"/>
      <c r="J20" s="52"/>
    </row>
    <row r="24" ht="12.75">
      <c r="A24" s="207"/>
    </row>
    <row r="25" ht="12.75">
      <c r="A25" s="207"/>
    </row>
    <row r="26" ht="12.75">
      <c r="A26" s="207"/>
    </row>
    <row r="27" ht="12.75">
      <c r="A27" s="219"/>
    </row>
    <row r="28" ht="12.75">
      <c r="A28" s="207"/>
    </row>
    <row r="29" ht="12.75">
      <c r="A29" s="220"/>
    </row>
  </sheetData>
  <sheetProtection/>
  <mergeCells count="8">
    <mergeCell ref="A1:E1"/>
    <mergeCell ref="A11:E11"/>
    <mergeCell ref="A12:A13"/>
    <mergeCell ref="B12:C12"/>
    <mergeCell ref="D12:E12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P112"/>
  <sheetViews>
    <sheetView zoomScale="75" zoomScaleNormal="75" zoomScalePageLayoutView="0" workbookViewId="0" topLeftCell="A1">
      <selection activeCell="B1" sqref="B1:C1"/>
    </sheetView>
  </sheetViews>
  <sheetFormatPr defaultColWidth="9.140625" defaultRowHeight="12.75" outlineLevelRow="1"/>
  <cols>
    <col min="1" max="1" width="4.140625" style="2" customWidth="1"/>
    <col min="2" max="2" width="42.7109375" style="2" customWidth="1"/>
    <col min="3" max="3" width="11.00390625" style="2" customWidth="1"/>
    <col min="4" max="4" width="2.28125" style="2" customWidth="1"/>
    <col min="5" max="5" width="42.421875" style="2" customWidth="1"/>
    <col min="6" max="6" width="10.00390625" style="2" bestFit="1" customWidth="1"/>
    <col min="7" max="7" width="2.7109375" style="2" customWidth="1"/>
    <col min="8" max="8" width="42.7109375" style="2" customWidth="1"/>
    <col min="9" max="9" width="10.00390625" style="2" bestFit="1" customWidth="1"/>
    <col min="10" max="10" width="2.00390625" style="2" customWidth="1"/>
    <col min="11" max="11" width="42.57421875" style="2" customWidth="1"/>
    <col min="12" max="12" width="10.00390625" style="2" bestFit="1" customWidth="1"/>
    <col min="13" max="13" width="2.28125" style="2" customWidth="1"/>
    <col min="14" max="14" width="9.00390625" style="2" customWidth="1"/>
    <col min="15" max="15" width="10.57421875" style="2" bestFit="1" customWidth="1"/>
    <col min="16" max="16384" width="9.140625" style="2" customWidth="1"/>
  </cols>
  <sheetData>
    <row r="1" spans="1:13" ht="16.5" thickBot="1">
      <c r="A1" s="22"/>
      <c r="B1" s="327" t="s">
        <v>100</v>
      </c>
      <c r="C1" s="327"/>
      <c r="D1" s="77"/>
      <c r="E1" s="327" t="s">
        <v>62</v>
      </c>
      <c r="F1" s="327"/>
      <c r="G1" s="252"/>
      <c r="H1" s="327" t="s">
        <v>101</v>
      </c>
      <c r="I1" s="327"/>
      <c r="J1" s="78"/>
      <c r="K1" s="327" t="s">
        <v>73</v>
      </c>
      <c r="L1" s="327"/>
      <c r="M1" s="77"/>
    </row>
    <row r="2" spans="1:13" ht="15">
      <c r="A2" s="221"/>
      <c r="B2" s="253" t="s">
        <v>89</v>
      </c>
      <c r="C2" s="254">
        <v>0.09862488408401932</v>
      </c>
      <c r="D2" s="255"/>
      <c r="E2" s="253" t="s">
        <v>89</v>
      </c>
      <c r="F2" s="254">
        <v>0.062027496594335804</v>
      </c>
      <c r="G2" s="253"/>
      <c r="H2" s="253" t="s">
        <v>89</v>
      </c>
      <c r="I2" s="254">
        <v>0.30481257251280514</v>
      </c>
      <c r="J2" s="254"/>
      <c r="K2" s="253" t="s">
        <v>89</v>
      </c>
      <c r="L2" s="254">
        <v>0.2960179869381657</v>
      </c>
      <c r="M2" s="77"/>
    </row>
    <row r="3" spans="1:13" ht="15">
      <c r="A3" s="221"/>
      <c r="B3" s="253" t="s">
        <v>44</v>
      </c>
      <c r="C3" s="256">
        <v>0.2524091231924821</v>
      </c>
      <c r="D3" s="255"/>
      <c r="E3" s="253" t="s">
        <v>44</v>
      </c>
      <c r="F3" s="254">
        <v>0.22815126762186824</v>
      </c>
      <c r="G3" s="253"/>
      <c r="H3" s="253" t="s">
        <v>50</v>
      </c>
      <c r="I3" s="254">
        <v>0.0023833701762168927</v>
      </c>
      <c r="J3" s="254"/>
      <c r="K3" s="253" t="s">
        <v>50</v>
      </c>
      <c r="L3" s="254">
        <v>0.0022895862915427835</v>
      </c>
      <c r="M3" s="77"/>
    </row>
    <row r="4" spans="1:13" ht="15">
      <c r="A4" s="221"/>
      <c r="B4" s="253" t="s">
        <v>45</v>
      </c>
      <c r="C4" s="254">
        <v>0.009549661766389635</v>
      </c>
      <c r="D4" s="255"/>
      <c r="E4" s="253" t="s">
        <v>45</v>
      </c>
      <c r="F4" s="254">
        <v>0.011637020350790893</v>
      </c>
      <c r="G4" s="253"/>
      <c r="H4" s="253" t="s">
        <v>44</v>
      </c>
      <c r="I4" s="254">
        <v>0.07272022728358916</v>
      </c>
      <c r="J4" s="254"/>
      <c r="K4" s="253" t="s">
        <v>44</v>
      </c>
      <c r="L4" s="254">
        <v>0.07932320843055557</v>
      </c>
      <c r="M4" s="77"/>
    </row>
    <row r="5" spans="1:13" ht="15">
      <c r="A5" s="221"/>
      <c r="B5" s="253" t="s">
        <v>88</v>
      </c>
      <c r="C5" s="256">
        <v>0.1720440751585902</v>
      </c>
      <c r="D5" s="255"/>
      <c r="E5" s="253" t="s">
        <v>88</v>
      </c>
      <c r="F5" s="254">
        <v>0.02610735100737305</v>
      </c>
      <c r="G5" s="253"/>
      <c r="H5" s="253" t="s">
        <v>45</v>
      </c>
      <c r="I5" s="254">
        <v>0.004903672415681861</v>
      </c>
      <c r="J5" s="254"/>
      <c r="K5" s="253" t="s">
        <v>45</v>
      </c>
      <c r="L5" s="254">
        <v>0.005124038610477766</v>
      </c>
      <c r="M5" s="77"/>
    </row>
    <row r="6" spans="1:13" ht="15">
      <c r="A6" s="221"/>
      <c r="B6" s="253" t="s">
        <v>46</v>
      </c>
      <c r="C6" s="256">
        <v>0.05273259686795016</v>
      </c>
      <c r="D6" s="255"/>
      <c r="E6" s="253" t="s">
        <v>46</v>
      </c>
      <c r="F6" s="254">
        <v>0.0034605037795672725</v>
      </c>
      <c r="G6" s="253"/>
      <c r="H6" s="253" t="s">
        <v>88</v>
      </c>
      <c r="I6" s="254">
        <v>0.013101096777577254</v>
      </c>
      <c r="J6" s="254"/>
      <c r="K6" s="253" t="s">
        <v>88</v>
      </c>
      <c r="L6" s="254">
        <v>0.016657853114956205</v>
      </c>
      <c r="M6" s="77"/>
    </row>
    <row r="7" spans="1:13" ht="15">
      <c r="A7" s="221"/>
      <c r="B7" s="253" t="s">
        <v>47</v>
      </c>
      <c r="C7" s="254">
        <v>0.3215792290299895</v>
      </c>
      <c r="D7" s="255"/>
      <c r="E7" s="253" t="s">
        <v>47</v>
      </c>
      <c r="F7" s="254">
        <v>0.559821451378284</v>
      </c>
      <c r="G7" s="253"/>
      <c r="H7" s="253" t="s">
        <v>46</v>
      </c>
      <c r="I7" s="254">
        <v>0.0003354843244064452</v>
      </c>
      <c r="J7" s="254"/>
      <c r="K7" s="253" t="s">
        <v>46</v>
      </c>
      <c r="L7" s="254">
        <v>0.0014869744477984687</v>
      </c>
      <c r="M7" s="77"/>
    </row>
    <row r="8" spans="1:13" ht="15">
      <c r="A8" s="221"/>
      <c r="B8" s="253" t="s">
        <v>48</v>
      </c>
      <c r="C8" s="256">
        <v>0.09306042990057904</v>
      </c>
      <c r="D8" s="255"/>
      <c r="E8" s="253" t="s">
        <v>48</v>
      </c>
      <c r="F8" s="254">
        <v>0.10411427578565183</v>
      </c>
      <c r="G8" s="253"/>
      <c r="H8" s="253" t="s">
        <v>47</v>
      </c>
      <c r="I8" s="254">
        <v>0.46931876477198226</v>
      </c>
      <c r="J8" s="254"/>
      <c r="K8" s="253" t="s">
        <v>47</v>
      </c>
      <c r="L8" s="254">
        <v>0.4678572197725628</v>
      </c>
      <c r="M8" s="77"/>
    </row>
    <row r="9" spans="1:13" ht="15">
      <c r="A9" s="12"/>
      <c r="B9" s="253"/>
      <c r="C9" s="254"/>
      <c r="D9" s="257"/>
      <c r="E9" s="255" t="s">
        <v>91</v>
      </c>
      <c r="F9" s="254">
        <v>0.0046806334821290286</v>
      </c>
      <c r="G9" s="253"/>
      <c r="H9" s="253" t="s">
        <v>48</v>
      </c>
      <c r="I9" s="254">
        <v>0.07076539295958352</v>
      </c>
      <c r="J9" s="254"/>
      <c r="K9" s="253" t="s">
        <v>48</v>
      </c>
      <c r="L9" s="254">
        <v>0.07183788029067109</v>
      </c>
      <c r="M9" s="77"/>
    </row>
    <row r="10" spans="1:13" ht="15">
      <c r="A10" s="12"/>
      <c r="B10" s="255"/>
      <c r="C10" s="255"/>
      <c r="D10" s="253"/>
      <c r="E10" s="255"/>
      <c r="F10" s="255"/>
      <c r="G10" s="253"/>
      <c r="H10" s="253" t="s">
        <v>51</v>
      </c>
      <c r="I10" s="254">
        <v>0.0006092076482440643</v>
      </c>
      <c r="J10" s="254"/>
      <c r="K10" s="253" t="s">
        <v>51</v>
      </c>
      <c r="L10" s="254">
        <v>0.0005852357699367696</v>
      </c>
      <c r="M10" s="77"/>
    </row>
    <row r="11" spans="1:13" ht="15">
      <c r="A11" s="3"/>
      <c r="B11" s="253"/>
      <c r="C11" s="253"/>
      <c r="D11" s="253"/>
      <c r="E11" s="255"/>
      <c r="F11" s="255"/>
      <c r="G11" s="253"/>
      <c r="H11" s="253" t="s">
        <v>52</v>
      </c>
      <c r="I11" s="254">
        <v>0.06096662682258979</v>
      </c>
      <c r="J11" s="255"/>
      <c r="K11" s="253" t="s">
        <v>52</v>
      </c>
      <c r="L11" s="254">
        <v>0.0586536776816626</v>
      </c>
      <c r="M11" s="77"/>
    </row>
    <row r="12" spans="1:13" ht="15">
      <c r="A12" s="3"/>
      <c r="B12" s="253"/>
      <c r="C12" s="253"/>
      <c r="D12" s="253"/>
      <c r="E12" s="255"/>
      <c r="F12" s="255"/>
      <c r="G12" s="254"/>
      <c r="H12" s="255" t="s">
        <v>91</v>
      </c>
      <c r="I12" s="254">
        <v>8.358430732377239E-05</v>
      </c>
      <c r="J12" s="255"/>
      <c r="K12" s="255" t="s">
        <v>91</v>
      </c>
      <c r="L12" s="254">
        <v>0.0001663386516704454</v>
      </c>
      <c r="M12" s="77"/>
    </row>
    <row r="13" spans="1:13" ht="15">
      <c r="A13" s="3"/>
      <c r="B13" s="258"/>
      <c r="C13" s="259"/>
      <c r="D13" s="253"/>
      <c r="E13" s="258"/>
      <c r="F13" s="259"/>
      <c r="G13" s="257"/>
      <c r="H13" s="258"/>
      <c r="I13" s="259"/>
      <c r="J13" s="253"/>
      <c r="K13" s="258"/>
      <c r="L13" s="259"/>
      <c r="M13" s="77"/>
    </row>
    <row r="14" spans="1:16" ht="15">
      <c r="A14" s="3"/>
      <c r="B14" s="82" t="s">
        <v>49</v>
      </c>
      <c r="C14" s="83">
        <f>SUM(C5:C8)</f>
        <v>0.6394163309571088</v>
      </c>
      <c r="D14" s="44"/>
      <c r="E14" s="82" t="s">
        <v>49</v>
      </c>
      <c r="F14" s="83">
        <f>SUM(F5:F9)</f>
        <v>0.6981842154330051</v>
      </c>
      <c r="G14" s="45"/>
      <c r="H14" s="82" t="s">
        <v>49</v>
      </c>
      <c r="I14" s="83">
        <f>SUM(I6:I12)</f>
        <v>0.6151801576117071</v>
      </c>
      <c r="J14" s="44"/>
      <c r="K14" s="82" t="s">
        <v>49</v>
      </c>
      <c r="L14" s="83">
        <f>SUM(L6:L12)</f>
        <v>0.6172451797292584</v>
      </c>
      <c r="M14" s="3"/>
      <c r="P14" s="3"/>
    </row>
    <row r="15" spans="1:16" ht="14.25" outlineLevel="1">
      <c r="A15" s="3"/>
      <c r="B15" s="44"/>
      <c r="C15" s="44"/>
      <c r="D15" s="14"/>
      <c r="E15" s="11"/>
      <c r="F15" s="11"/>
      <c r="G15" s="14"/>
      <c r="H15" s="11"/>
      <c r="I15" s="13"/>
      <c r="J15" s="14"/>
      <c r="K15" s="3"/>
      <c r="L15" s="3"/>
      <c r="M15" s="3"/>
      <c r="P15" s="3"/>
    </row>
    <row r="16" spans="1:16" ht="12.75" outlineLevel="1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3"/>
      <c r="L16" s="3"/>
      <c r="M16" s="3"/>
      <c r="P16" s="3"/>
    </row>
    <row r="17" spans="2:3" ht="12.75" outlineLevel="1">
      <c r="B17" s="11"/>
      <c r="C17" s="11"/>
    </row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2.75" outlineLevel="1"/>
    <row r="25" ht="14.25" outlineLevel="1">
      <c r="O25" s="43"/>
    </row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2.75" outlineLevel="1"/>
    <row r="68" ht="13.5" outlineLevel="1" thickBot="1"/>
    <row r="69" spans="2:3" ht="16.5" thickBot="1">
      <c r="B69" s="327" t="s">
        <v>74</v>
      </c>
      <c r="C69" s="327"/>
    </row>
    <row r="70" spans="2:5" ht="15">
      <c r="B70" s="253" t="s">
        <v>89</v>
      </c>
      <c r="C70" s="80">
        <v>0.6366475841967338</v>
      </c>
      <c r="E70" s="221"/>
    </row>
    <row r="71" spans="2:5" ht="15">
      <c r="B71" s="79" t="s">
        <v>50</v>
      </c>
      <c r="C71" s="80">
        <v>0.02525840800400969</v>
      </c>
      <c r="E71" s="221"/>
    </row>
    <row r="72" spans="2:5" ht="15">
      <c r="B72" s="79" t="s">
        <v>44</v>
      </c>
      <c r="C72" s="80">
        <v>0.026261737026614034</v>
      </c>
      <c r="E72" s="221"/>
    </row>
    <row r="73" spans="2:5" ht="15">
      <c r="B73" s="79" t="s">
        <v>45</v>
      </c>
      <c r="C73" s="80">
        <v>0.00011464379901139515</v>
      </c>
      <c r="E73" s="221"/>
    </row>
    <row r="74" spans="2:5" ht="15">
      <c r="B74" s="253" t="s">
        <v>88</v>
      </c>
      <c r="C74" s="80">
        <v>0.0001069798560213127</v>
      </c>
      <c r="E74" s="221"/>
    </row>
    <row r="75" spans="2:5" ht="15">
      <c r="B75" s="79" t="s">
        <v>46</v>
      </c>
      <c r="C75" s="104">
        <v>1.4346407256986192E-05</v>
      </c>
      <c r="E75" s="221"/>
    </row>
    <row r="76" spans="2:5" ht="15">
      <c r="B76" s="79" t="s">
        <v>47</v>
      </c>
      <c r="C76" s="80">
        <v>0.10008621930665827</v>
      </c>
      <c r="E76" s="221"/>
    </row>
    <row r="77" spans="2:5" ht="15">
      <c r="B77" s="79" t="s">
        <v>48</v>
      </c>
      <c r="C77" s="80">
        <v>0.08262938337514712</v>
      </c>
      <c r="E77" s="221"/>
    </row>
    <row r="78" spans="2:5" ht="15">
      <c r="B78" s="79" t="s">
        <v>51</v>
      </c>
      <c r="C78" s="80">
        <v>0.0016144265639848766</v>
      </c>
      <c r="E78" s="221"/>
    </row>
    <row r="79" spans="2:5" ht="15">
      <c r="B79" s="79" t="s">
        <v>52</v>
      </c>
      <c r="C79" s="80">
        <v>0.1243130353380984</v>
      </c>
      <c r="E79" s="221"/>
    </row>
    <row r="80" spans="2:5" ht="15">
      <c r="B80" s="79" t="s">
        <v>53</v>
      </c>
      <c r="C80" s="80">
        <v>0.0029171634870308206</v>
      </c>
      <c r="E80" s="221"/>
    </row>
    <row r="81" spans="2:3" ht="15">
      <c r="B81" s="255" t="s">
        <v>91</v>
      </c>
      <c r="C81" s="81">
        <v>3.607263943315576E-05</v>
      </c>
    </row>
    <row r="82" spans="2:3" ht="15">
      <c r="B82" s="77"/>
      <c r="C82" s="80"/>
    </row>
    <row r="83" spans="2:3" ht="15">
      <c r="B83" s="82" t="s">
        <v>49</v>
      </c>
      <c r="C83" s="83">
        <f>SUM(C74:C81)</f>
        <v>0.311717626973631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  <row r="111" ht="12.75">
      <c r="B111" s="274" t="s">
        <v>90</v>
      </c>
    </row>
    <row r="112" ht="12.75">
      <c r="B112" s="275" t="s">
        <v>92</v>
      </c>
    </row>
  </sheetData>
  <sheetProtection/>
  <mergeCells count="5">
    <mergeCell ref="K1:L1"/>
    <mergeCell ref="B69:C69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C3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3.7109375" style="128" customWidth="1"/>
    <col min="2" max="2" width="23.28125" style="128" customWidth="1"/>
    <col min="3" max="3" width="21.7109375" style="128" customWidth="1"/>
    <col min="4" max="16384" width="9.140625" style="128" customWidth="1"/>
  </cols>
  <sheetData>
    <row r="1" spans="1:3" ht="36.75" customHeight="1" thickBot="1">
      <c r="A1" s="328" t="s">
        <v>131</v>
      </c>
      <c r="B1" s="328"/>
      <c r="C1" s="328"/>
    </row>
    <row r="2" spans="1:3" ht="41.25" customHeight="1" thickBot="1">
      <c r="A2" s="276" t="s">
        <v>54</v>
      </c>
      <c r="B2" s="222" t="s">
        <v>55</v>
      </c>
      <c r="C2" s="223" t="s">
        <v>56</v>
      </c>
    </row>
    <row r="3" spans="1:3" ht="16.5" customHeight="1">
      <c r="A3" s="129" t="s">
        <v>52</v>
      </c>
      <c r="B3" s="130">
        <v>18364760386.42003</v>
      </c>
      <c r="C3" s="131">
        <v>0.3891057981162916</v>
      </c>
    </row>
    <row r="4" spans="1:3" ht="16.5" customHeight="1">
      <c r="A4" s="129" t="s">
        <v>47</v>
      </c>
      <c r="B4" s="132">
        <v>17437793238.4079</v>
      </c>
      <c r="C4" s="131">
        <v>0.3694655586377763</v>
      </c>
    </row>
    <row r="5" spans="1:3" ht="16.5" customHeight="1">
      <c r="A5" s="224" t="s">
        <v>48</v>
      </c>
      <c r="B5" s="130">
        <v>10484689773.711506</v>
      </c>
      <c r="C5" s="131">
        <v>0.222145756141663</v>
      </c>
    </row>
    <row r="6" spans="1:3" ht="16.5" customHeight="1">
      <c r="A6" s="129" t="s">
        <v>53</v>
      </c>
      <c r="B6" s="130">
        <v>381995615.98000044</v>
      </c>
      <c r="C6" s="131">
        <v>0.00809358281324123</v>
      </c>
    </row>
    <row r="7" spans="1:3" ht="16.5" customHeight="1">
      <c r="A7" s="129" t="s">
        <v>57</v>
      </c>
      <c r="B7" s="130">
        <v>312245234.83000004</v>
      </c>
      <c r="C7" s="131">
        <v>0.006615737355134652</v>
      </c>
    </row>
    <row r="8" spans="1:3" ht="16.5" customHeight="1">
      <c r="A8" s="224" t="s">
        <v>51</v>
      </c>
      <c r="B8" s="130">
        <v>192000000</v>
      </c>
      <c r="C8" s="131">
        <v>0.004068025482846575</v>
      </c>
    </row>
    <row r="9" spans="1:3" ht="16.5" customHeight="1">
      <c r="A9" s="129" t="s">
        <v>46</v>
      </c>
      <c r="B9" s="130">
        <v>18813602.450000003</v>
      </c>
      <c r="C9" s="131">
        <v>0.000398615698910129</v>
      </c>
    </row>
    <row r="10" spans="1:3" ht="16.5" customHeight="1">
      <c r="A10" s="133" t="s">
        <v>58</v>
      </c>
      <c r="B10" s="134">
        <v>5046611.65</v>
      </c>
      <c r="C10" s="131">
        <v>0.00010692575413661668</v>
      </c>
    </row>
    <row r="11" spans="1:3" ht="16.5" customHeight="1" thickBot="1">
      <c r="A11" s="139" t="s">
        <v>59</v>
      </c>
      <c r="B11" s="136">
        <f>SUM(B3:B10)</f>
        <v>47197344463.44943</v>
      </c>
      <c r="C11" s="137">
        <f>B11/$B$11</f>
        <v>1</v>
      </c>
    </row>
    <row r="12" ht="6" customHeight="1"/>
    <row r="13" spans="1:3" s="127" customFormat="1" ht="36.75" customHeight="1" thickBot="1">
      <c r="A13" s="328" t="s">
        <v>132</v>
      </c>
      <c r="B13" s="328"/>
      <c r="C13" s="328"/>
    </row>
    <row r="14" spans="1:3" ht="41.25" customHeight="1" thickBot="1">
      <c r="A14" s="276" t="s">
        <v>54</v>
      </c>
      <c r="B14" s="222" t="s">
        <v>55</v>
      </c>
      <c r="C14" s="223" t="s">
        <v>56</v>
      </c>
    </row>
    <row r="15" spans="1:3" ht="17.25" customHeight="1">
      <c r="A15" s="129" t="s">
        <v>47</v>
      </c>
      <c r="B15" s="130">
        <v>4396586113.900797</v>
      </c>
      <c r="C15" s="138">
        <v>0.7329377027007143</v>
      </c>
    </row>
    <row r="16" spans="1:3" ht="17.25" customHeight="1">
      <c r="A16" s="224" t="s">
        <v>48</v>
      </c>
      <c r="B16" s="130">
        <v>736356963.2840996</v>
      </c>
      <c r="C16" s="131">
        <v>0.12275519392892753</v>
      </c>
    </row>
    <row r="17" spans="1:3" ht="17.25" customHeight="1">
      <c r="A17" s="129" t="s">
        <v>52</v>
      </c>
      <c r="B17" s="130">
        <v>573063078.56</v>
      </c>
      <c r="C17" s="131">
        <v>0.0955331080572672</v>
      </c>
    </row>
    <row r="18" spans="1:3" ht="17.25" customHeight="1">
      <c r="A18" s="129" t="s">
        <v>57</v>
      </c>
      <c r="B18" s="130">
        <v>277454672.94000006</v>
      </c>
      <c r="C18" s="131">
        <v>0.04625338508559238</v>
      </c>
    </row>
    <row r="19" spans="1:3" ht="17.25" customHeight="1">
      <c r="A19" s="129" t="s">
        <v>46</v>
      </c>
      <c r="B19" s="130">
        <v>14324902.579999998</v>
      </c>
      <c r="C19" s="131">
        <v>0.0023880485714133873</v>
      </c>
    </row>
    <row r="20" spans="1:3" ht="17.25" customHeight="1">
      <c r="A20" s="309" t="s">
        <v>58</v>
      </c>
      <c r="B20" s="134">
        <v>795181.82</v>
      </c>
      <c r="C20" s="135">
        <v>0.00013256165608526585</v>
      </c>
    </row>
    <row r="21" spans="1:3" ht="17.25" customHeight="1" thickBot="1">
      <c r="A21" s="139" t="s">
        <v>59</v>
      </c>
      <c r="B21" s="136">
        <f>SUM(B15:B20)</f>
        <v>5998580913.084896</v>
      </c>
      <c r="C21" s="140">
        <f>B21/$B$21</f>
        <v>1</v>
      </c>
    </row>
    <row r="24" spans="1:3" ht="12.75">
      <c r="A24" s="225"/>
      <c r="B24" s="225"/>
      <c r="C24" s="225"/>
    </row>
    <row r="25" spans="1:3" ht="12.75">
      <c r="A25" s="226"/>
      <c r="B25" s="227"/>
      <c r="C25" s="228"/>
    </row>
    <row r="26" spans="1:3" ht="12.75">
      <c r="A26" s="226"/>
      <c r="B26" s="229"/>
      <c r="C26" s="228"/>
    </row>
    <row r="27" spans="1:3" ht="12.75">
      <c r="A27" s="230"/>
      <c r="B27" s="227"/>
      <c r="C27" s="228"/>
    </row>
    <row r="28" spans="1:3" ht="12.75">
      <c r="A28" s="226"/>
      <c r="B28" s="227"/>
      <c r="C28" s="228"/>
    </row>
    <row r="29" spans="1:3" ht="12.75">
      <c r="A29" s="230"/>
      <c r="B29" s="227"/>
      <c r="C29" s="228"/>
    </row>
    <row r="30" spans="1:3" ht="12.75">
      <c r="A30" s="226"/>
      <c r="B30" s="227"/>
      <c r="C30" s="228"/>
    </row>
    <row r="31" spans="1:3" ht="12.75">
      <c r="A31" s="226"/>
      <c r="B31" s="227"/>
      <c r="C31" s="228"/>
    </row>
    <row r="32" spans="1:3" ht="12.75">
      <c r="A32" s="231"/>
      <c r="B32" s="232"/>
      <c r="C32" s="233"/>
    </row>
    <row r="33" spans="1:3" ht="12.75">
      <c r="A33" s="234"/>
      <c r="B33" s="235"/>
      <c r="C33" s="236"/>
    </row>
    <row r="34" spans="1:3" ht="12.75">
      <c r="A34" s="237"/>
      <c r="B34" s="237"/>
      <c r="C34" s="237"/>
    </row>
    <row r="35" spans="1:3" ht="12.75">
      <c r="A35" s="237"/>
      <c r="B35" s="237"/>
      <c r="C35" s="237"/>
    </row>
  </sheetData>
  <sheetProtection/>
  <mergeCells count="2">
    <mergeCell ref="A13:C1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2012-12-07T14:43:27Z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